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Cache/pivotCacheDefinition50.xml" ContentType="application/vnd.openxmlformats-officedocument.spreadsheetml.pivotCacheDefinition+xml"/>
  <Override PartName="/xl/pivotCache/pivotCacheDefinition51.xml" ContentType="application/vnd.openxmlformats-officedocument.spreadsheetml.pivotCacheDefinition+xml"/>
  <Override PartName="/xl/pivotCache/pivotCacheDefinition52.xml" ContentType="application/vnd.openxmlformats-officedocument.spreadsheetml.pivotCacheDefinition+xml"/>
  <Override PartName="/xl/pivotCache/pivotCacheDefinition53.xml" ContentType="application/vnd.openxmlformats-officedocument.spreadsheetml.pivotCacheDefinition+xml"/>
  <Override PartName="/xl/pivotCache/pivotCacheDefinition54.xml" ContentType="application/vnd.openxmlformats-officedocument.spreadsheetml.pivotCacheDefinition+xml"/>
  <Override PartName="/xl/pivotCache/pivotCacheDefinition55.xml" ContentType="application/vnd.openxmlformats-officedocument.spreadsheetml.pivotCacheDefinition+xml"/>
  <Override PartName="/xl/pivotCache/pivotCacheDefinition56.xml" ContentType="application/vnd.openxmlformats-officedocument.spreadsheetml.pivotCacheDefinition+xml"/>
  <Override PartName="/xl/pivotCache/pivotCacheDefinition57.xml" ContentType="application/vnd.openxmlformats-officedocument.spreadsheetml.pivotCacheDefinition+xml"/>
  <Override PartName="/xl/pivotCache/pivotCacheDefinition58.xml" ContentType="application/vnd.openxmlformats-officedocument.spreadsheetml.pivotCacheDefinition+xml"/>
  <Override PartName="/xl/pivotCache/pivotCacheDefinition59.xml" ContentType="application/vnd.openxmlformats-officedocument.spreadsheetml.pivotCacheDefinition+xml"/>
  <Override PartName="/xl/pivotCache/pivotCacheDefinition60.xml" ContentType="application/vnd.openxmlformats-officedocument.spreadsheetml.pivotCacheDefinition+xml"/>
  <Override PartName="/xl/pivotCache/pivotCacheDefinition61.xml" ContentType="application/vnd.openxmlformats-officedocument.spreadsheetml.pivotCacheDefinition+xml"/>
  <Override PartName="/xl/pivotCache/pivotCacheDefinition62.xml" ContentType="application/vnd.openxmlformats-officedocument.spreadsheetml.pivotCacheDefinition+xml"/>
  <Override PartName="/xl/pivotCache/pivotCacheDefinition63.xml" ContentType="application/vnd.openxmlformats-officedocument.spreadsheetml.pivotCacheDefinition+xml"/>
  <Override PartName="/xl/pivotCache/pivotCacheDefinition6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2.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slicers/slicer3.xml" ContentType="application/vnd.ms-excel.slicer+xml"/>
  <Override PartName="/xl/comments1.xml" ContentType="application/vnd.openxmlformats-officedocument.spreadsheetml.comments+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Ex5.xml" ContentType="application/vnd.ms-office.chartex+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5.xml" ContentType="application/vnd.openxmlformats-officedocument.drawing+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slicers/slicer5.xml" ContentType="application/vnd.ms-excel.slicer+xml"/>
  <Override PartName="/xl/comments2.xml" ContentType="application/vnd.openxmlformats-officedocument.spreadsheetml.comments+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charts/chartEx6.xml" ContentType="application/vnd.ms-office.chartex+xml"/>
  <Override PartName="/xl/charts/style20.xml" ContentType="application/vnd.ms-office.chartstyle+xml"/>
  <Override PartName="/xl/charts/colors20.xml" ContentType="application/vnd.ms-office.chartcolorstyle+xml"/>
  <Override PartName="/xl/drawings/drawing6.xml" ContentType="application/vnd.openxmlformats-officedocument.drawing+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slicers/slicer6.xml" ContentType="application/vnd.ms-excel.slicer+xml"/>
  <Override PartName="/xl/charts/chartEx7.xml" ContentType="application/vnd.ms-office.chartex+xml"/>
  <Override PartName="/xl/charts/style21.xml" ContentType="application/vnd.ms-office.chartstyle+xml"/>
  <Override PartName="/xl/charts/colors21.xml" ContentType="application/vnd.ms-office.chartcolorstyle+xml"/>
  <Override PartName="/xl/charts/chart15.xml" ContentType="application/vnd.openxmlformats-officedocument.drawingml.chart+xml"/>
  <Override PartName="/xl/charts/style22.xml" ContentType="application/vnd.ms-office.chartstyle+xml"/>
  <Override PartName="/xl/charts/colors22.xml" ContentType="application/vnd.ms-office.chartcolorstyle+xml"/>
  <Override PartName="/xl/charts/chart16.xml" ContentType="application/vnd.openxmlformats-officedocument.drawingml.chart+xml"/>
  <Override PartName="/xl/charts/style23.xml" ContentType="application/vnd.ms-office.chartstyle+xml"/>
  <Override PartName="/xl/charts/colors23.xml" ContentType="application/vnd.ms-office.chartcolorstyle+xml"/>
  <Override PartName="/xl/charts/chart17.xml" ContentType="application/vnd.openxmlformats-officedocument.drawingml.chart+xml"/>
  <Override PartName="/xl/charts/style24.xml" ContentType="application/vnd.ms-office.chartstyle+xml"/>
  <Override PartName="/xl/charts/colors24.xml" ContentType="application/vnd.ms-office.chartcolorstyle+xml"/>
  <Override PartName="/xl/charts/chart18.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slicers/slicer7.xml" ContentType="application/vnd.ms-excel.slicer+xml"/>
  <Override PartName="/xl/charts/chart19.xml" ContentType="application/vnd.openxmlformats-officedocument.drawingml.chart+xml"/>
  <Override PartName="/xl/charts/style26.xml" ContentType="application/vnd.ms-office.chartstyle+xml"/>
  <Override PartName="/xl/charts/colors26.xml" ContentType="application/vnd.ms-office.chartcolorstyle+xml"/>
  <Override PartName="/xl/charts/chart20.xml" ContentType="application/vnd.openxmlformats-officedocument.drawingml.chart+xml"/>
  <Override PartName="/xl/charts/style27.xml" ContentType="application/vnd.ms-office.chartstyle+xml"/>
  <Override PartName="/xl/charts/colors27.xml" ContentType="application/vnd.ms-office.chartcolorstyle+xml"/>
  <Override PartName="/xl/charts/chart21.xml" ContentType="application/vnd.openxmlformats-officedocument.drawingml.chart+xml"/>
  <Override PartName="/xl/charts/style28.xml" ContentType="application/vnd.ms-office.chartstyle+xml"/>
  <Override PartName="/xl/charts/colors28.xml" ContentType="application/vnd.ms-office.chartcolorstyle+xml"/>
  <Override PartName="/xl/charts/chart22.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8.xml" ContentType="application/vnd.openxmlformats-officedocument.drawing+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slicers/slicer8.xml" ContentType="application/vnd.ms-excel.slicer+xml"/>
  <Override PartName="/xl/charts/chart23.xml" ContentType="application/vnd.openxmlformats-officedocument.drawingml.chart+xml"/>
  <Override PartName="/xl/charts/style30.xml" ContentType="application/vnd.ms-office.chartstyle+xml"/>
  <Override PartName="/xl/charts/colors30.xml" ContentType="application/vnd.ms-office.chartcolorstyle+xml"/>
  <Override PartName="/xl/charts/chart24.xml" ContentType="application/vnd.openxmlformats-officedocument.drawingml.chart+xml"/>
  <Override PartName="/xl/charts/style31.xml" ContentType="application/vnd.ms-office.chartstyle+xml"/>
  <Override PartName="/xl/charts/colors31.xml" ContentType="application/vnd.ms-office.chartcolorstyle+xml"/>
  <Override PartName="/xl/charts/chart25.xml" ContentType="application/vnd.openxmlformats-officedocument.drawingml.chart+xml"/>
  <Override PartName="/xl/charts/style32.xml" ContentType="application/vnd.ms-office.chartstyle+xml"/>
  <Override PartName="/xl/charts/colors32.xml" ContentType="application/vnd.ms-office.chartcolorstyle+xml"/>
  <Override PartName="/xl/charts/chart26.xml" ContentType="application/vnd.openxmlformats-officedocument.drawingml.chart+xml"/>
  <Override PartName="/xl/charts/style33.xml" ContentType="application/vnd.ms-office.chartstyle+xml"/>
  <Override PartName="/xl/charts/colors33.xml" ContentType="application/vnd.ms-office.chartcolorstyle+xml"/>
  <Override PartName="/xl/charts/chart27.xml" ContentType="application/vnd.openxmlformats-officedocument.drawingml.chart+xml"/>
  <Override PartName="/xl/charts/style34.xml" ContentType="application/vnd.ms-office.chartstyle+xml"/>
  <Override PartName="/xl/charts/colors3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customXml/itemProps81.xml" ContentType="application/vnd.openxmlformats-officedocument.customXmlProperties+xml"/>
  <Override PartName="/customXml/itemProps82.xml" ContentType="application/vnd.openxmlformats-officedocument.customXmlProperties+xml"/>
  <Override PartName="/customXml/itemProps83.xml" ContentType="application/vnd.openxmlformats-officedocument.customXmlProperties+xml"/>
  <Override PartName="/customXml/itemProps84.xml" ContentType="application/vnd.openxmlformats-officedocument.customXmlProperties+xml"/>
  <Override PartName="/customXml/itemProps85.xml" ContentType="application/vnd.openxmlformats-officedocument.customXmlProperties+xml"/>
  <Override PartName="/customXml/itemProps86.xml" ContentType="application/vnd.openxmlformats-officedocument.customXmlProperties+xml"/>
  <Override PartName="/customXml/itemProps87.xml" ContentType="application/vnd.openxmlformats-officedocument.customXmlProperties+xml"/>
  <Override PartName="/customXml/itemProps88.xml" ContentType="application/vnd.openxmlformats-officedocument.customXmlProperties+xml"/>
  <Override PartName="/customXml/itemProps89.xml" ContentType="application/vnd.openxmlformats-officedocument.customXmlProperties+xml"/>
  <Override PartName="/customXml/itemProps90.xml" ContentType="application/vnd.openxmlformats-officedocument.customXmlProperties+xml"/>
  <Override PartName="/customXml/itemProps91.xml" ContentType="application/vnd.openxmlformats-officedocument.customXmlProperties+xml"/>
  <Override PartName="/customXml/itemProps92.xml" ContentType="application/vnd.openxmlformats-officedocument.customXmlProperties+xml"/>
  <Override PartName="/customXml/itemProps93.xml" ContentType="application/vnd.openxmlformats-officedocument.customXmlProperties+xml"/>
  <Override PartName="/customXml/itemProps94.xml" ContentType="application/vnd.openxmlformats-officedocument.customXmlProperties+xml"/>
  <Override PartName="/customXml/itemProps95.xml" ContentType="application/vnd.openxmlformats-officedocument.customXmlProperties+xml"/>
  <Override PartName="/customXml/itemProps96.xml" ContentType="application/vnd.openxmlformats-officedocument.customXmlProperties+xml"/>
  <Override PartName="/customXml/itemProps97.xml" ContentType="application/vnd.openxmlformats-officedocument.customXmlProperties+xml"/>
  <Override PartName="/customXml/itemProps98.xml" ContentType="application/vnd.openxmlformats-officedocument.customXmlProperties+xml"/>
  <Override PartName="/customXml/itemProps99.xml" ContentType="application/vnd.openxmlformats-officedocument.customXmlProperties+xml"/>
  <Override PartName="/customXml/itemProps100.xml" ContentType="application/vnd.openxmlformats-officedocument.customXmlProperties+xml"/>
  <Override PartName="/customXml/itemProps101.xml" ContentType="application/vnd.openxmlformats-officedocument.customXmlProperties+xml"/>
  <Override PartName="/customXml/itemProps102.xml" ContentType="application/vnd.openxmlformats-officedocument.customXmlProperties+xml"/>
  <Override PartName="/customXml/itemProps103.xml" ContentType="application/vnd.openxmlformats-officedocument.customXmlProperties+xml"/>
  <Override PartName="/customXml/itemProps104.xml" ContentType="application/vnd.openxmlformats-officedocument.customXmlProperties+xml"/>
  <Override PartName="/customXml/itemProps105.xml" ContentType="application/vnd.openxmlformats-officedocument.customXmlProperties+xml"/>
  <Override PartName="/customXml/itemProps106.xml" ContentType="application/vnd.openxmlformats-officedocument.customXmlProperties+xml"/>
  <Override PartName="/customXml/itemProps107.xml" ContentType="application/vnd.openxmlformats-officedocument.customXmlProperties+xml"/>
  <Override PartName="/customXml/itemProps108.xml" ContentType="application/vnd.openxmlformats-officedocument.customXmlProperties+xml"/>
  <Override PartName="/customXml/itemProps109.xml" ContentType="application/vnd.openxmlformats-officedocument.customXmlProperties+xml"/>
  <Override PartName="/customXml/itemProps110.xml" ContentType="application/vnd.openxmlformats-officedocument.customXmlProperties+xml"/>
  <Override PartName="/customXml/itemProps111.xml" ContentType="application/vnd.openxmlformats-officedocument.customXmlProperties+xml"/>
  <Override PartName="/customXml/itemProps112.xml" ContentType="application/vnd.openxmlformats-officedocument.customXmlProperties+xml"/>
  <Override PartName="/customXml/itemProps113.xml" ContentType="application/vnd.openxmlformats-officedocument.customXmlProperties+xml"/>
  <Override PartName="/customXml/itemProps114.xml" ContentType="application/vnd.openxmlformats-officedocument.customXmlProperties+xml"/>
  <Override PartName="/customXml/itemProps115.xml" ContentType="application/vnd.openxmlformats-officedocument.customXmlProperties+xml"/>
  <Override PartName="/customXml/itemProps116.xml" ContentType="application/vnd.openxmlformats-officedocument.customXmlProperties+xml"/>
  <Override PartName="/customXml/itemProps117.xml" ContentType="application/vnd.openxmlformats-officedocument.customXmlProperties+xml"/>
  <Override PartName="/customXml/itemProps118.xml" ContentType="application/vnd.openxmlformats-officedocument.customXmlProperties+xml"/>
  <Override PartName="/customXml/itemProps119.xml" ContentType="application/vnd.openxmlformats-officedocument.customXmlProperties+xml"/>
  <Override PartName="/customXml/itemProps120.xml" ContentType="application/vnd.openxmlformats-officedocument.customXmlProperties+xml"/>
  <Override PartName="/customXml/itemProps121.xml" ContentType="application/vnd.openxmlformats-officedocument.customXmlProperties+xml"/>
  <Override PartName="/customXml/itemProps122.xml" ContentType="application/vnd.openxmlformats-officedocument.customXmlProperties+xml"/>
  <Override PartName="/customXml/itemProps123.xml" ContentType="application/vnd.openxmlformats-officedocument.customXmlProperties+xml"/>
  <Override PartName="/customXml/itemProps124.xml" ContentType="application/vnd.openxmlformats-officedocument.customXmlProperties+xml"/>
  <Override PartName="/customXml/itemProps125.xml" ContentType="application/vnd.openxmlformats-officedocument.customXmlProperties+xml"/>
  <Override PartName="/customXml/itemProps126.xml" ContentType="application/vnd.openxmlformats-officedocument.customXmlProperties+xml"/>
  <Override PartName="/customXml/itemProps127.xml" ContentType="application/vnd.openxmlformats-officedocument.customXmlProperties+xml"/>
  <Override PartName="/customXml/itemProps128.xml" ContentType="application/vnd.openxmlformats-officedocument.customXmlProperties+xml"/>
  <Override PartName="/customXml/itemProps129.xml" ContentType="application/vnd.openxmlformats-officedocument.customXmlProperties+xml"/>
  <Override PartName="/customXml/itemProps130.xml" ContentType="application/vnd.openxmlformats-officedocument.customXmlProperties+xml"/>
  <Override PartName="/customXml/itemProps131.xml" ContentType="application/vnd.openxmlformats-officedocument.customXmlProperties+xml"/>
  <Override PartName="/customXml/itemProps132.xml" ContentType="application/vnd.openxmlformats-officedocument.customXmlProperties+xml"/>
  <Override PartName="/customXml/itemProps133.xml" ContentType="application/vnd.openxmlformats-officedocument.customXmlProperties+xml"/>
  <Override PartName="/customXml/itemProps134.xml" ContentType="application/vnd.openxmlformats-officedocument.customXmlProperties+xml"/>
  <Override PartName="/customXml/itemProps135.xml" ContentType="application/vnd.openxmlformats-officedocument.customXmlProperties+xml"/>
  <Override PartName="/customXml/itemProps136.xml" ContentType="application/vnd.openxmlformats-officedocument.customXmlProperties+xml"/>
  <Override PartName="/customXml/itemProps137.xml" ContentType="application/vnd.openxmlformats-officedocument.customXmlProperties+xml"/>
  <Override PartName="/customXml/itemProps138.xml" ContentType="application/vnd.openxmlformats-officedocument.customXmlProperties+xml"/>
  <Override PartName="/customXml/itemProps139.xml" ContentType="application/vnd.openxmlformats-officedocument.customXmlProperties+xml"/>
  <Override PartName="/customXml/itemProps140.xml" ContentType="application/vnd.openxmlformats-officedocument.customXmlProperties+xml"/>
  <Override PartName="/customXml/itemProps141.xml" ContentType="application/vnd.openxmlformats-officedocument.customXmlProperties+xml"/>
  <Override PartName="/customXml/itemProps142.xml" ContentType="application/vnd.openxmlformats-officedocument.customXmlProperties+xml"/>
  <Override PartName="/customXml/itemProps143.xml" ContentType="application/vnd.openxmlformats-officedocument.customXmlProperties+xml"/>
  <Override PartName="/customXml/itemProps144.xml" ContentType="application/vnd.openxmlformats-officedocument.customXmlProperties+xml"/>
  <Override PartName="/customXml/itemProps145.xml" ContentType="application/vnd.openxmlformats-officedocument.customXmlProperties+xml"/>
  <Override PartName="/customXml/itemProps146.xml" ContentType="application/vnd.openxmlformats-officedocument.customXmlProperties+xml"/>
  <Override PartName="/customXml/itemProps147.xml" ContentType="application/vnd.openxmlformats-officedocument.customXmlProperties+xml"/>
  <Override PartName="/customXml/itemProps148.xml" ContentType="application/vnd.openxmlformats-officedocument.customXmlProperties+xml"/>
  <Override PartName="/customXml/itemProps149.xml" ContentType="application/vnd.openxmlformats-officedocument.customXmlProperties+xml"/>
  <Override PartName="/customXml/itemProps15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codeName="ThisWorkbook" hidePivotFieldList="1"/>
  <mc:AlternateContent xmlns:mc="http://schemas.openxmlformats.org/markup-compatibility/2006">
    <mc:Choice Requires="x15">
      <x15ac:absPath xmlns:x15ac="http://schemas.microsoft.com/office/spreadsheetml/2010/11/ac" url="D:\Hend\Data Analysis\Data Analysis Specialist\Technical\Project 1 - SQL\"/>
    </mc:Choice>
  </mc:AlternateContent>
  <xr:revisionPtr revIDLastSave="0" documentId="13_ncr:1_{3D9761A0-73A1-486A-89B1-8F2B2E39F7D3}" xr6:coauthVersionLast="47" xr6:coauthVersionMax="47" xr10:uidLastSave="{00000000-0000-0000-0000-000000000000}"/>
  <bookViews>
    <workbookView xWindow="-120" yWindow="-120" windowWidth="21840" windowHeight="13140" tabRatio="842" firstSheet="2" activeTab="8" xr2:uid="{00000000-000D-0000-FFFF-FFFF00000000}"/>
  </bookViews>
  <sheets>
    <sheet name="pvt" sheetId="1" state="hidden" r:id="rId1"/>
    <sheet name="Reports" sheetId="19" state="hidden" r:id="rId2"/>
    <sheet name="Overview " sheetId="12" r:id="rId3"/>
    <sheet name="Revenue" sheetId="13" r:id="rId4"/>
    <sheet name="Customers" sheetId="14" r:id="rId5"/>
    <sheet name="Product (1)" sheetId="18" r:id="rId6"/>
    <sheet name="Category (2)" sheetId="20" r:id="rId7"/>
    <sheet name="Employees" sheetId="15" r:id="rId8"/>
    <sheet name="Shipping Co." sheetId="21" r:id="rId9"/>
  </sheets>
  <definedNames>
    <definedName name="_xlchart.v1.16" hidden="1">pvt!$A$209:$A$237</definedName>
    <definedName name="_xlchart.v1.17" hidden="1">pvt!$B$208</definedName>
    <definedName name="_xlchart.v1.18" hidden="1">pvt!$B$209:$B$237</definedName>
    <definedName name="_xlchart.v1.19" hidden="1">pvt!$M$197:$M$204</definedName>
    <definedName name="_xlchart.v1.20" hidden="1">pvt!$N$196</definedName>
    <definedName name="_xlchart.v1.21" hidden="1">pvt!$N$197:$N$204</definedName>
    <definedName name="_xlchart.v2.10" hidden="1">pvt!$R$145:$R$149</definedName>
    <definedName name="_xlchart.v2.11" hidden="1">pvt!$S$144</definedName>
    <definedName name="_xlchart.v2.12" hidden="1">pvt!$S$145:$S$149</definedName>
    <definedName name="_xlchart.v2.13" hidden="1">pvt!$I$145:$I$149</definedName>
    <definedName name="_xlchart.v2.14" hidden="1">pvt!$J$144</definedName>
    <definedName name="_xlchart.v2.15" hidden="1">pvt!$J$145:$J$149</definedName>
    <definedName name="_xlchart.v2.4" hidden="1">pvt!$L$145:$L$149</definedName>
    <definedName name="_xlchart.v2.5" hidden="1">pvt!$M$144</definedName>
    <definedName name="_xlchart.v2.6" hidden="1">pvt!$M$145:$M$149</definedName>
    <definedName name="_xlchart.v2.7" hidden="1">pvt!$O$145:$O$149</definedName>
    <definedName name="_xlchart.v2.8" hidden="1">pvt!$P$144</definedName>
    <definedName name="_xlchart.v2.9" hidden="1">pvt!$P$145:$P$149</definedName>
    <definedName name="_xlchart.v5.0" hidden="1">pvt!$L$1</definedName>
    <definedName name="_xlchart.v5.1" hidden="1">pvt!$L$2:$L$22</definedName>
    <definedName name="_xlchart.v5.2" hidden="1">pvt!$M$1</definedName>
    <definedName name="_xlchart.v5.3" hidden="1">pvt!$M$2:$M$22</definedName>
    <definedName name="_xlnm.Print_Area" localSheetId="2">'Overview '!$A$1:$P$47</definedName>
    <definedName name="Slicer_Year1">#N/A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 cacheId="10" r:id="rId20"/>
    <pivotCache cacheId="11" r:id="rId21"/>
    <pivotCache cacheId="12" r:id="rId22"/>
    <pivotCache cacheId="13" r:id="rId23"/>
    <pivotCache cacheId="14" r:id="rId24"/>
    <pivotCache cacheId="15" r:id="rId25"/>
    <pivotCache cacheId="16" r:id="rId26"/>
    <pivotCache cacheId="17" r:id="rId27"/>
    <pivotCache cacheId="18" r:id="rId28"/>
    <pivotCache cacheId="19" r:id="rId29"/>
    <pivotCache cacheId="20" r:id="rId30"/>
    <pivotCache cacheId="21" r:id="rId31"/>
    <pivotCache cacheId="22" r:id="rId32"/>
    <pivotCache cacheId="23" r:id="rId33"/>
    <pivotCache cacheId="24" r:id="rId34"/>
    <pivotCache cacheId="25" r:id="rId35"/>
    <pivotCache cacheId="26" r:id="rId36"/>
    <pivotCache cacheId="27" r:id="rId37"/>
    <pivotCache cacheId="28" r:id="rId38"/>
    <pivotCache cacheId="29" r:id="rId39"/>
    <pivotCache cacheId="30" r:id="rId40"/>
    <pivotCache cacheId="31" r:id="rId41"/>
    <pivotCache cacheId="32" r:id="rId42"/>
    <pivotCache cacheId="33" r:id="rId43"/>
    <pivotCache cacheId="34" r:id="rId44"/>
    <pivotCache cacheId="35" r:id="rId45"/>
    <pivotCache cacheId="36" r:id="rId46"/>
    <pivotCache cacheId="37" r:id="rId47"/>
    <pivotCache cacheId="38" r:id="rId48"/>
    <pivotCache cacheId="39" r:id="rId49"/>
    <pivotCache cacheId="40" r:id="rId50"/>
    <pivotCache cacheId="41" r:id="rId51"/>
    <pivotCache cacheId="42" r:id="rId52"/>
    <pivotCache cacheId="43" r:id="rId53"/>
    <pivotCache cacheId="44" r:id="rId54"/>
    <pivotCache cacheId="45" r:id="rId55"/>
    <pivotCache cacheId="46" r:id="rId56"/>
    <pivotCache cacheId="47" r:id="rId57"/>
    <pivotCache cacheId="48" r:id="rId58"/>
    <pivotCache cacheId="49" r:id="rId59"/>
    <pivotCache cacheId="50" r:id="rId60"/>
    <pivotCache cacheId="51" r:id="rId61"/>
    <pivotCache cacheId="52" r:id="rId62"/>
    <pivotCache cacheId="53" r:id="rId63"/>
    <pivotCache cacheId="54" r:id="rId64"/>
    <pivotCache cacheId="55" r:id="rId65"/>
    <pivotCache cacheId="56" r:id="rId66"/>
    <pivotCache cacheId="57" r:id="rId67"/>
    <pivotCache cacheId="58" r:id="rId68"/>
    <pivotCache cacheId="59" r:id="rId69"/>
    <pivotCache cacheId="60" r:id="rId70"/>
    <pivotCache cacheId="61" r:id="rId71"/>
    <pivotCache cacheId="62" r:id="rId72"/>
  </pivotCaches>
  <extLst>
    <ext xmlns:x14="http://schemas.microsoft.com/office/spreadsheetml/2009/9/main" uri="{876F7934-8845-4945-9796-88D515C7AA90}">
      <x14:pivotCaches>
        <pivotCache cacheId="63" r:id="rId73"/>
      </x14:pivotCaches>
    </ext>
    <ext xmlns:x14="http://schemas.microsoft.com/office/spreadsheetml/2009/9/main" uri="{BBE1A952-AA13-448e-AADC-164F8A28A991}">
      <x14:slicerCaches>
        <x14:slicerCache r:id="rId7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Years_b6a5ffb5-bdc2-4c04-8e89-b37df83148d1" name="Years" connection="Query - Years"/>
          <x15:modelTable id="Order_Transactions_8bafc224-09a2-4bd8-80bb-3bcb757a685c" name="Order_Transactions" connection="Query - Order_Transactions"/>
          <x15:modelTable id="Product_Transactions_a07ff19f-50e7-47d5-a71d-2aa3f8ac1256" name="Product_Transactions" connection="Query - Product_Transactions"/>
          <x15:modelTable id="Customer_Transactions_20b82cd9-ec62-42dc-b775-77051d3b8c13" name="Customer_Transactions" connection="Query - Customer_Transactions"/>
          <x15:modelTable id="Customer_Summary_b1b8bbc3-4b8c-4c16-87d5-b9fe48bf3cfa" name="Customer_Summary" connection="Query - Customer_Summary"/>
          <x15:modelTable id="Monthly_Transactions_ae557260-c280-4176-b18b-82b2dbfa1389" name="Monthly_Transactions" connection="Query - Monthly_Transactions"/>
          <x15:modelTable id="Country_Transactions_26918b94-9127-4177-9ffb-de70f9d984a7" name="Country_Transactions" connection="Query - Country_Transactions"/>
          <x15:modelTable id="Product_Details_b67f76e0-6f85-46f4-a042-585d80bf5096" name="Product_Details" connection="Query - Product_Details"/>
          <x15:modelTable id="Allocation_43a9c7ef-e055-4086-bf1a-e073382fa3dc" name="Allocation" connection="Query - Allocation"/>
          <x15:modelTable id="Allocation_Summary_17fdb3a2-d865-4acc-958d-764b332cc09f" name="Allocation_Summary" connection="Query - Allocation_Summary"/>
          <x15:modelTable id="Products_Report_dc442ba8-eb65-429c-a1bc-169dec4ec3fc" name="Products_Report" connection="Query - Products_Report"/>
          <x15:modelTable id="Employee_performance_20180815-a7de-447b-8631-77cd725c4fc0" name="Employee_performance" connection="Query - Employee_performance"/>
          <x15:modelTable id="Employee_Transactions_c4436bf2-e173-4155-a196-ce9a9105355c" name="Employee_Transactions" connection="Query - Employee_Transactions"/>
          <x15:modelTable id="Shipping_Report_50e5bc0b-830a-4e9f-81ae-8c6b04db46ab" name="Shipping_Report" connection="Query - Shipping_Report"/>
          <x15:modelTable id="Shipping_Report_H1_fa61a356-0a60-49fa-8597-5f68c58ec342" name="Shipping_Report_H1" connection="Query - Shipping_Report_H1"/>
          <x15:modelTable id="Shipping_Report_H2_2aa042af-198d-49f9-a39f-3008fcf62aab" name="Shipping_Report_H2" connection="Query - Shipping_Report_H2"/>
          <x15:modelTable id="Actual_Country_Growth_2ab0ead2-53f7-4189-a964-9e1f39352a63" name="Actual_Country_Growth" connection="Query - Actual_Country_Growth"/>
          <x15:modelTable id="Actual_Product_Growth_ba9385ce-670b-457b-961d-67e1c412f4db" name="Actual_Product_Growth" connection="Query - Actual_Product_Growth"/>
          <x15:modelTable id="Category_Performance_d79a6869-7bbd-4974-b691-e3b8ae4a74f9" name="Category_Performance" connection="Query - Category_Performance"/>
          <x15:modelTable id="Shipper Performance_0c668142-7bc1-480f-a5c6-a4b5713d7657" name="Shipper Performance" connection="Query - Shipper Performance"/>
        </x15:modelTables>
        <x15:modelRelationships>
          <x15:modelRelationship fromTable="Order_Transactions" fromColumn="per_Year" toTable="Years" toColumn="Year"/>
          <x15:modelRelationship fromTable="Product_Transactions" fromColumn="per_Year" toTable="Years" toColumn="Year"/>
          <x15:modelRelationship fromTable="Customer_Transactions" fromColumn="per_Year" toTable="Years" toColumn="Year"/>
          <x15:modelRelationship fromTable="Customer_Summary" fromColumn="per_Year" toTable="Years" toColumn="Year"/>
          <x15:modelRelationship fromTable="Monthly_Transactions" fromColumn="per_Year" toTable="Years" toColumn="Year"/>
          <x15:modelRelationship fromTable="Country_Transactions" fromColumn="Year" toTable="Years" toColumn="Year"/>
          <x15:modelRelationship fromTable="Product_Details" fromColumn="per_Year" toTable="Years" toColumn="Year"/>
          <x15:modelRelationship fromTable="Allocation" fromColumn="per_Year" toTable="Years" toColumn="Year"/>
          <x15:modelRelationship fromTable="Allocation_Summary" fromColumn="per_Year" toTable="Years" toColumn="Year"/>
          <x15:modelRelationship fromTable="Products_Report" fromColumn="per_Year" toTable="Years" toColumn="Year"/>
          <x15:modelRelationship fromTable="Employee_performance" fromColumn="per_Year" toTable="Years" toColumn="Year"/>
          <x15:modelRelationship fromTable="Employee_Transactions" fromColumn="per_Year" toTable="Years" toColumn="Year"/>
          <x15:modelRelationship fromTable="Shipping_Report" fromColumn="per_Year" toTable="Years" toColumn="Year"/>
          <x15:modelRelationship fromTable="Shipping_Report_H1" fromColumn="per_Year" toTable="Years" toColumn="Year"/>
          <x15:modelRelationship fromTable="Shipping_Report_H2" fromColumn="per_Year" toTable="Years" toColumn="Year"/>
          <x15:modelRelationship fromTable="Actual_Country_Growth" fromColumn="Year" toTable="Years" toColumn="Year"/>
          <x15:modelRelationship fromTable="Actual_Product_Growth" fromColumn="Year" toTable="Years" toColumn="Year"/>
          <x15:modelRelationship fromTable="Category_Performance" fromColumn="per_Year" toTable="Years" toColumn="Year"/>
          <x15:modelRelationship fromTable="Shipper Performance" fromColumn="per_Year" toTable="Years" toColumn="Year"/>
        </x15:modelRelationships>
        <x15:extLst>
          <ext xmlns:x16="http://schemas.microsoft.com/office/spreadsheetml/2014/11/main" uri="{9835A34E-60A6-4A7C-AAB8-D5F71C897F49}">
            <x16:modelTimeGroupings>
              <x16:modelTimeGrouping tableName="Order_Transactions" columnName="O_Date" columnId="O_Date">
                <x16:calculatedTimeColumn columnName="O_Date (Year)" columnId="O_Date (Year)" contentType="years" isSelected="1"/>
                <x16:calculatedTimeColumn columnName="O_Date (Quarter)" columnId="O_Date (Quarter)" contentType="quarters" isSelected="1"/>
                <x16:calculatedTimeColumn columnName="O_Date (Month Index)" columnId="O_Date (Month Index)" contentType="monthsindex" isSelected="1"/>
                <x16:calculatedTimeColumn columnName="O_Date (Month)" columnId="O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6" i="13" l="1" a="1"/>
  <c r="A16" i="13" s="1"/>
  <c r="A15" i="13" a="1"/>
  <c r="A15" i="13" s="1"/>
  <c r="A32" i="21" a="1"/>
  <c r="A32" i="21" s="1"/>
  <c r="F240" i="19" a="1"/>
  <c r="F240" i="19" s="1"/>
  <c r="A34" i="21" a="1"/>
  <c r="A34" i="21" s="1"/>
  <c r="A12" i="18" a="1"/>
  <c r="A12" i="18" s="1"/>
  <c r="A9" i="18" a="1"/>
  <c r="A9" i="18" s="1"/>
  <c r="A10" i="18" a="1"/>
  <c r="A10" i="18" s="1"/>
  <c r="A25" i="20" a="1"/>
  <c r="A25" i="20" s="1"/>
  <c r="A28" i="20" a="1"/>
  <c r="A28" i="20" s="1"/>
  <c r="A26" i="20" a="1"/>
  <c r="A26" i="20" s="1"/>
  <c r="A14" i="20" a="1"/>
  <c r="A14" i="20" s="1"/>
  <c r="A13" i="20" a="1"/>
  <c r="A13" i="20" s="1"/>
  <c r="Z54" i="1" l="1" a="1"/>
  <c r="Z54" i="1" s="1"/>
  <c r="AE54" i="1" a="1"/>
  <c r="AE54" i="1" s="1"/>
  <c r="AF53" i="1"/>
  <c r="AE53" i="1"/>
  <c r="U54" i="1" a="1"/>
  <c r="U54" i="1" s="1"/>
  <c r="AA53" i="1"/>
  <c r="Z53" i="1"/>
  <c r="P54" i="1" a="1"/>
  <c r="P54" i="1" s="1"/>
  <c r="V53" i="1"/>
  <c r="U53" i="1"/>
  <c r="Q53" i="1"/>
  <c r="P53" i="1"/>
  <c r="K54" i="1" a="1"/>
  <c r="K54" i="1" s="1"/>
  <c r="L53" i="1"/>
  <c r="K5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A14" authorId="0" shapeId="0" xr:uid="{8F2A0108-CD1B-4138-96F2-A41D8E80A74D}">
      <text>
        <r>
          <rPr>
            <sz val="9"/>
            <color indexed="81"/>
            <rFont val="Tahoma"/>
            <family val="2"/>
          </rPr>
          <t>The year over year growth is calculated on the basis of splitting 1997 in to two halfs
Ref: SQL Query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B6" authorId="0" shapeId="0" xr:uid="{DC55CDB3-C58B-4287-969C-571F7977163C}">
      <text>
        <r>
          <rPr>
            <sz val="9"/>
            <color indexed="81"/>
            <rFont val="Tahoma"/>
            <family val="2"/>
          </rPr>
          <t>The year over year growth is calculated on the basis of splitting 1997 in to two halfs
Ref: SQL Query</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1591AE-908E-4487-A544-97C2EFC9209F}" name="Query - Actual_Country_Growth" description="Connection to the 'Actual_Country_Growth' query in the workbook." type="100" refreshedVersion="8" minRefreshableVersion="5">
    <extLst>
      <ext xmlns:x15="http://schemas.microsoft.com/office/spreadsheetml/2010/11/main" uri="{DE250136-89BD-433C-8126-D09CA5730AF9}">
        <x15:connection id="c7eab6a9-dff0-4196-94a6-0b1e4956bb15"/>
      </ext>
    </extLst>
  </connection>
  <connection id="2" xr16:uid="{0035456C-FA02-4D4D-AE18-0CA16DB37DD7}" name="Query - Actual_Product_Growth" description="Connection to the 'Actual_Product_Growth' query in the workbook." type="100" refreshedVersion="8" minRefreshableVersion="5">
    <extLst>
      <ext xmlns:x15="http://schemas.microsoft.com/office/spreadsheetml/2010/11/main" uri="{DE250136-89BD-433C-8126-D09CA5730AF9}">
        <x15:connection id="92d8db01-f53b-4191-929f-506606a478d7"/>
      </ext>
    </extLst>
  </connection>
  <connection id="3" xr16:uid="{B1BC1EB9-75B7-44E9-AE8E-319511077AAA}" name="Query - Allocation" description="Connection to the 'Allocation' query in the workbook." type="100" refreshedVersion="8" minRefreshableVersion="5">
    <extLst>
      <ext xmlns:x15="http://schemas.microsoft.com/office/spreadsheetml/2010/11/main" uri="{DE250136-89BD-433C-8126-D09CA5730AF9}">
        <x15:connection id="0e33f9b4-3cb7-4ddf-ac1d-9aa221b12aed"/>
      </ext>
    </extLst>
  </connection>
  <connection id="4" xr16:uid="{06FD2CB3-20DB-442B-A306-CC879990D0E8}" name="Query - Allocation_Summary" description="Connection to the 'Allocation_Summary' query in the workbook." type="100" refreshedVersion="8" minRefreshableVersion="5">
    <extLst>
      <ext xmlns:x15="http://schemas.microsoft.com/office/spreadsheetml/2010/11/main" uri="{DE250136-89BD-433C-8126-D09CA5730AF9}">
        <x15:connection id="a1840b84-0bab-4304-91ef-72a947242788"/>
      </ext>
    </extLst>
  </connection>
  <connection id="5" xr16:uid="{643AE0BD-95DB-446F-AADC-9A95F25476F9}" name="Query - Category_Performance" description="Connection to the 'Category_Performance' query in the workbook." type="100" refreshedVersion="8" minRefreshableVersion="5">
    <extLst>
      <ext xmlns:x15="http://schemas.microsoft.com/office/spreadsheetml/2010/11/main" uri="{DE250136-89BD-433C-8126-D09CA5730AF9}">
        <x15:connection id="1fae7d4d-e0f7-46a5-bfea-44dccf3df59d"/>
      </ext>
    </extLst>
  </connection>
  <connection id="6" xr16:uid="{20FE9B95-EFFB-44BC-930F-98B5BB9E3A90}" name="Query - Country_Transactions" description="Connection to the 'Country_Transactions' query in the workbook." type="100" refreshedVersion="8" minRefreshableVersion="5">
    <extLst>
      <ext xmlns:x15="http://schemas.microsoft.com/office/spreadsheetml/2010/11/main" uri="{DE250136-89BD-433C-8126-D09CA5730AF9}">
        <x15:connection id="18a2a8ef-8f8d-43d5-ad70-3e7416bca317"/>
      </ext>
    </extLst>
  </connection>
  <connection id="7" xr16:uid="{81275F77-0E95-4411-B82F-C65601D88DC3}" name="Query - Customer_Summary" description="Connection to the 'Customer_Summary' query in the workbook." type="100" refreshedVersion="8" minRefreshableVersion="5">
    <extLst>
      <ext xmlns:x15="http://schemas.microsoft.com/office/spreadsheetml/2010/11/main" uri="{DE250136-89BD-433C-8126-D09CA5730AF9}">
        <x15:connection id="76e33771-429b-4d5b-8c31-7943213f641d"/>
      </ext>
    </extLst>
  </connection>
  <connection id="8" xr16:uid="{BDAA1D41-C0A3-4CE1-A135-7A05A9DB07BE}" name="Query - Customer_Transactions" description="Connection to the 'Customer_Transactions' query in the workbook." type="100" refreshedVersion="8" minRefreshableVersion="5">
    <extLst>
      <ext xmlns:x15="http://schemas.microsoft.com/office/spreadsheetml/2010/11/main" uri="{DE250136-89BD-433C-8126-D09CA5730AF9}">
        <x15:connection id="de3df914-952a-443f-8912-5a3e630f4c43"/>
      </ext>
    </extLst>
  </connection>
  <connection id="9" xr16:uid="{92DBB798-E341-49F1-AD84-DE8F04EAC512}" name="Query - Employee_performance" description="Connection to the 'Employee_performance' query in the workbook." type="100" refreshedVersion="8" minRefreshableVersion="5">
    <extLst>
      <ext xmlns:x15="http://schemas.microsoft.com/office/spreadsheetml/2010/11/main" uri="{DE250136-89BD-433C-8126-D09CA5730AF9}">
        <x15:connection id="fcd4070e-4f07-4802-8a0e-913e5ee26b19"/>
      </ext>
    </extLst>
  </connection>
  <connection id="10" xr16:uid="{3405FC82-4E91-4C9E-AF7C-B3EB96787954}" name="Query - Employee_Transactions" description="Connection to the 'Employee_Transactions' query in the workbook." type="100" refreshedVersion="8" minRefreshableVersion="5">
    <extLst>
      <ext xmlns:x15="http://schemas.microsoft.com/office/spreadsheetml/2010/11/main" uri="{DE250136-89BD-433C-8126-D09CA5730AF9}">
        <x15:connection id="bc5dbaa5-1b8f-44e1-90f4-dab34f6b53d9"/>
      </ext>
    </extLst>
  </connection>
  <connection id="11" xr16:uid="{CBFB093B-A2CF-423C-8D3A-8BF2E23B1F30}" name="Query - Monthly_Transactions" description="Connection to the 'Monthly_Transactions' query in the workbook." type="100" refreshedVersion="8" minRefreshableVersion="5">
    <extLst>
      <ext xmlns:x15="http://schemas.microsoft.com/office/spreadsheetml/2010/11/main" uri="{DE250136-89BD-433C-8126-D09CA5730AF9}">
        <x15:connection id="0b9d28ab-82cb-4326-9f59-8ca0853a7be5"/>
      </ext>
    </extLst>
  </connection>
  <connection id="12" xr16:uid="{5CD88900-3006-4F80-B0E4-4D05B96C62DD}" name="Query - Order_Transactions" description="Connection to the 'Order_Transactions' query in the workbook." type="100" refreshedVersion="8" minRefreshableVersion="5">
    <extLst>
      <ext xmlns:x15="http://schemas.microsoft.com/office/spreadsheetml/2010/11/main" uri="{DE250136-89BD-433C-8126-D09CA5730AF9}">
        <x15:connection id="16c0455d-4956-43cc-ab36-37aec9f8a039"/>
      </ext>
    </extLst>
  </connection>
  <connection id="13" xr16:uid="{60108DFA-BD18-43FC-A494-1D46307DA195}" name="Query - Product_Details" description="Connection to the 'Product_Details' query in the workbook." type="100" refreshedVersion="8" minRefreshableVersion="5">
    <extLst>
      <ext xmlns:x15="http://schemas.microsoft.com/office/spreadsheetml/2010/11/main" uri="{DE250136-89BD-433C-8126-D09CA5730AF9}">
        <x15:connection id="7bc0dda0-5b99-46e2-9e56-0c3e7fee644e"/>
      </ext>
    </extLst>
  </connection>
  <connection id="14" xr16:uid="{D32BD227-6342-4FAA-ABF3-EF2D54E438A0}" name="Query - Product_Transactions" description="Connection to the 'Product_Transactions' query in the workbook." type="100" refreshedVersion="8" minRefreshableVersion="5">
    <extLst>
      <ext xmlns:x15="http://schemas.microsoft.com/office/spreadsheetml/2010/11/main" uri="{DE250136-89BD-433C-8126-D09CA5730AF9}">
        <x15:connection id="87ff98f3-83aa-4972-936d-bb4b19ce3c57"/>
      </ext>
    </extLst>
  </connection>
  <connection id="15" xr16:uid="{3DF8B706-CC91-48F9-B45B-AE5CDD49BFF0}" name="Query - Products_Report" description="Connection to the 'Products_Report' query in the workbook." type="100" refreshedVersion="8" minRefreshableVersion="5">
    <extLst>
      <ext xmlns:x15="http://schemas.microsoft.com/office/spreadsheetml/2010/11/main" uri="{DE250136-89BD-433C-8126-D09CA5730AF9}">
        <x15:connection id="8bc6c8d2-2932-470b-8f62-41f7db8c4ab3"/>
      </ext>
    </extLst>
  </connection>
  <connection id="16" xr16:uid="{7652ED88-71C9-4F97-B6A7-460BCD5BBED3}" name="Query - Shipper Performance" description="Connection to the 'Shipper Performance' query in the workbook." type="100" refreshedVersion="8" minRefreshableVersion="5">
    <extLst>
      <ext xmlns:x15="http://schemas.microsoft.com/office/spreadsheetml/2010/11/main" uri="{DE250136-89BD-433C-8126-D09CA5730AF9}">
        <x15:connection id="5fe1920a-5a5f-46ad-8174-bacfc287af12"/>
      </ext>
    </extLst>
  </connection>
  <connection id="17" xr16:uid="{244E5E85-5AA2-4F8D-9B4B-9225DC6CCB81}" name="Query - Shipping_Report" description="Connection to the 'Shipping_Report' query in the workbook." type="100" refreshedVersion="8" minRefreshableVersion="5">
    <extLst>
      <ext xmlns:x15="http://schemas.microsoft.com/office/spreadsheetml/2010/11/main" uri="{DE250136-89BD-433C-8126-D09CA5730AF9}">
        <x15:connection id="80df8bc3-4de0-487b-8cde-06daa4e77a6e"/>
      </ext>
    </extLst>
  </connection>
  <connection id="18" xr16:uid="{46577420-BE9D-4901-B4A3-9DA6DA927562}" name="Query - Shipping_Report_H1" description="Connection to the 'Shipping_Report_H1' query in the workbook." type="100" refreshedVersion="8" minRefreshableVersion="5">
    <extLst>
      <ext xmlns:x15="http://schemas.microsoft.com/office/spreadsheetml/2010/11/main" uri="{DE250136-89BD-433C-8126-D09CA5730AF9}">
        <x15:connection id="223d2f13-bfc3-4585-938d-1cdd8d3876f0"/>
      </ext>
    </extLst>
  </connection>
  <connection id="19" xr16:uid="{0B04C181-EE77-456F-9F48-AA84967B0005}" name="Query - Shipping_Report_H2" description="Connection to the 'Shipping_Report_H2' query in the workbook." type="100" refreshedVersion="8" minRefreshableVersion="5">
    <extLst>
      <ext xmlns:x15="http://schemas.microsoft.com/office/spreadsheetml/2010/11/main" uri="{DE250136-89BD-433C-8126-D09CA5730AF9}">
        <x15:connection id="1b9ea9b2-a628-4e9c-8609-1c10262885b6"/>
      </ext>
    </extLst>
  </connection>
  <connection id="20" xr16:uid="{C325B7BA-EBAA-481C-86CC-6ACC8C4D6017}" name="Query - Years" description="Connection to the 'Years' query in the workbook." type="100" refreshedVersion="8" minRefreshableVersion="5">
    <extLst>
      <ext xmlns:x15="http://schemas.microsoft.com/office/spreadsheetml/2010/11/main" uri="{DE250136-89BD-433C-8126-D09CA5730AF9}">
        <x15:connection id="841e2b5e-56f9-42c9-8a15-99b26c963190"/>
      </ext>
    </extLst>
  </connection>
  <connection id="21" xr16:uid="{CCA556AC-4657-4CDB-8CA5-2222E4931B4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<sst xmlns="http://schemas.openxmlformats.org/spreadsheetml/2006/main" count="1512" uniqueCount="399">
  <si>
    <t>Net Sales</t>
  </si>
  <si>
    <t># Customers</t>
  </si>
  <si>
    <t># Orders</t>
  </si>
  <si>
    <t># Employees</t>
  </si>
  <si>
    <t># Quantity Sold</t>
  </si>
  <si>
    <t># Suppliers</t>
  </si>
  <si>
    <t># Shippers</t>
  </si>
  <si>
    <t># Products</t>
  </si>
  <si>
    <t># Category</t>
  </si>
  <si>
    <t>Sales</t>
  </si>
  <si>
    <t>Net Profit</t>
  </si>
  <si>
    <t>Shipping Cost</t>
  </si>
  <si>
    <t>Discount</t>
  </si>
  <si>
    <t>Year</t>
  </si>
  <si>
    <t>Month</t>
  </si>
  <si>
    <t>Jan</t>
  </si>
  <si>
    <t>Feb</t>
  </si>
  <si>
    <t>Mar</t>
  </si>
  <si>
    <t>Apr</t>
  </si>
  <si>
    <t>May</t>
  </si>
  <si>
    <t>CO_Name</t>
  </si>
  <si>
    <t>Ernst Handel</t>
  </si>
  <si>
    <t>QUICK-Stop</t>
  </si>
  <si>
    <t>Rattlesnake Can</t>
  </si>
  <si>
    <t>Save-a-lot Mark</t>
  </si>
  <si>
    <t>Net Purchases</t>
  </si>
  <si>
    <t>Camembert Pierr</t>
  </si>
  <si>
    <t>Côte de Blaye</t>
  </si>
  <si>
    <t>Raclette Courda</t>
  </si>
  <si>
    <t>Tarte au sucre</t>
  </si>
  <si>
    <t>Thüringer Rostb</t>
  </si>
  <si>
    <t>Product Name</t>
  </si>
  <si>
    <t>Country</t>
  </si>
  <si>
    <t>Argentina</t>
  </si>
  <si>
    <t>Austria</t>
  </si>
  <si>
    <t>Belgium</t>
  </si>
  <si>
    <t>Brazil</t>
  </si>
  <si>
    <t>Canada</t>
  </si>
  <si>
    <t>Denmark</t>
  </si>
  <si>
    <t>Finland</t>
  </si>
  <si>
    <t>France</t>
  </si>
  <si>
    <t>Germany</t>
  </si>
  <si>
    <t>Ireland</t>
  </si>
  <si>
    <t>Italy</t>
  </si>
  <si>
    <t>Mexico</t>
  </si>
  <si>
    <t>Norway</t>
  </si>
  <si>
    <t>Poland</t>
  </si>
  <si>
    <t>Portugal</t>
  </si>
  <si>
    <t>Spain</t>
  </si>
  <si>
    <t>Sweden</t>
  </si>
  <si>
    <t>Switzerland</t>
  </si>
  <si>
    <t>UK</t>
  </si>
  <si>
    <t>USA</t>
  </si>
  <si>
    <t>Venezuela</t>
  </si>
  <si>
    <t>Average Days to Ship</t>
  </si>
  <si>
    <t>Discounts</t>
  </si>
  <si>
    <t>Net_Revenue</t>
  </si>
  <si>
    <t>Hanari Carnes</t>
  </si>
  <si>
    <t>Discount Amount</t>
  </si>
  <si>
    <t>Jul</t>
  </si>
  <si>
    <t>Aug</t>
  </si>
  <si>
    <t>Sep</t>
  </si>
  <si>
    <t>Oct</t>
  </si>
  <si>
    <t>Nov</t>
  </si>
  <si>
    <t>Dec</t>
  </si>
  <si>
    <t>Jun</t>
  </si>
  <si>
    <t>Hungry Owl All-</t>
  </si>
  <si>
    <t>Piccolo und meh</t>
  </si>
  <si>
    <t>Mère Paillarde</t>
  </si>
  <si>
    <t>Alfreds Futterk</t>
  </si>
  <si>
    <t>Ana Trujillo Em</t>
  </si>
  <si>
    <t>Antonio Moreno</t>
  </si>
  <si>
    <t>Around the Horn</t>
  </si>
  <si>
    <t>Berglunds snabb</t>
  </si>
  <si>
    <t>Blauer See Deli</t>
  </si>
  <si>
    <t>Blondesddsl pèr</t>
  </si>
  <si>
    <t>Bólido Comidas</t>
  </si>
  <si>
    <t>Bon app'</t>
  </si>
  <si>
    <t>Bottom-Dollar M</t>
  </si>
  <si>
    <t>B's Beverages</t>
  </si>
  <si>
    <t>Cactus Comidas</t>
  </si>
  <si>
    <t>Centro comercia</t>
  </si>
  <si>
    <t>Chop-suey Chine</t>
  </si>
  <si>
    <t>Comércio Mineir</t>
  </si>
  <si>
    <t>Consolidated Ho</t>
  </si>
  <si>
    <t>Die Wandernde K</t>
  </si>
  <si>
    <t>Drachenblut Del</t>
  </si>
  <si>
    <t>Du monde entier</t>
  </si>
  <si>
    <t>Eastern Connect</t>
  </si>
  <si>
    <t>Familia Arquiba</t>
  </si>
  <si>
    <t>Folies gourmand</t>
  </si>
  <si>
    <t>Folk och fä HB</t>
  </si>
  <si>
    <t>France restaura</t>
  </si>
  <si>
    <t>Franchi S.p.A.</t>
  </si>
  <si>
    <t>Frankenversand</t>
  </si>
  <si>
    <t>Furia Bacalhau</t>
  </si>
  <si>
    <t>Galería del gas</t>
  </si>
  <si>
    <t>Godos Cocina Tí</t>
  </si>
  <si>
    <t>Gourmet Lanchon</t>
  </si>
  <si>
    <t>Great Lakes Foo</t>
  </si>
  <si>
    <t>GROSELLA-Restau</t>
  </si>
  <si>
    <t>HILARION-Abasto</t>
  </si>
  <si>
    <t>Hungry Coyote I</t>
  </si>
  <si>
    <t>Island Trading</t>
  </si>
  <si>
    <t>Königlich Essen</t>
  </si>
  <si>
    <t>La corne d'abon</t>
  </si>
  <si>
    <t>La maison d'Asi</t>
  </si>
  <si>
    <t>Laughing Bacchu</t>
  </si>
  <si>
    <t>Lazy K Kountry</t>
  </si>
  <si>
    <t>Lehmanns Markts</t>
  </si>
  <si>
    <t>Let's Stop N Sh</t>
  </si>
  <si>
    <t>LILA-Supermerca</t>
  </si>
  <si>
    <t>LINO-Delicatese</t>
  </si>
  <si>
    <t>Lonesome Pine R</t>
  </si>
  <si>
    <t>Magazzini Alime</t>
  </si>
  <si>
    <t>Maison Dewey</t>
  </si>
  <si>
    <t>Morgenstern Ges</t>
  </si>
  <si>
    <t>North/South</t>
  </si>
  <si>
    <t>Océano Atlántic</t>
  </si>
  <si>
    <t>Old World Delic</t>
  </si>
  <si>
    <t>Ottilies Käsela</t>
  </si>
  <si>
    <t>Pericles Comida</t>
  </si>
  <si>
    <t>Princesa Isabel</t>
  </si>
  <si>
    <t>Que Delícia</t>
  </si>
  <si>
    <t>Queen Cozinha</t>
  </si>
  <si>
    <t>Rancho grande</t>
  </si>
  <si>
    <t>Reggiani Caseif</t>
  </si>
  <si>
    <t>Ricardo Adocica</t>
  </si>
  <si>
    <t>Richter Superma</t>
  </si>
  <si>
    <t>Romero y tomill</t>
  </si>
  <si>
    <t>Santé Gourmet</t>
  </si>
  <si>
    <t>Seven Seas Impo</t>
  </si>
  <si>
    <t>Simons bistro</t>
  </si>
  <si>
    <t>Spécialités du</t>
  </si>
  <si>
    <t>Split Rail Beer</t>
  </si>
  <si>
    <t>Suprêmes délice</t>
  </si>
  <si>
    <t>The Big Cheese</t>
  </si>
  <si>
    <t>The Cracker Box</t>
  </si>
  <si>
    <t>Toms Spezialitä</t>
  </si>
  <si>
    <t>Tortuga Restaur</t>
  </si>
  <si>
    <t>Tradição Hiperm</t>
  </si>
  <si>
    <t>Trail's Head Go</t>
  </si>
  <si>
    <t>Vaffeljernet</t>
  </si>
  <si>
    <t>Victuailles en</t>
  </si>
  <si>
    <t>Vins et alcools</t>
  </si>
  <si>
    <t>Wartian Herkku</t>
  </si>
  <si>
    <t>Wellington Impo</t>
  </si>
  <si>
    <t>White Clover Ma</t>
  </si>
  <si>
    <t>Wilman Kala</t>
  </si>
  <si>
    <t>Wolski  Zajazd</t>
  </si>
  <si>
    <t>Avg Net Purchases</t>
  </si>
  <si>
    <t>Avg Profit Generated</t>
  </si>
  <si>
    <t>Avg Shipping Cost</t>
  </si>
  <si>
    <t>Avg Customer Discount</t>
  </si>
  <si>
    <t>Avg Freight</t>
  </si>
  <si>
    <t>Avg Discount</t>
  </si>
  <si>
    <t>C_Classification</t>
  </si>
  <si>
    <t># C</t>
  </si>
  <si>
    <t>New</t>
  </si>
  <si>
    <t>Repeated</t>
  </si>
  <si>
    <t>O_Date (Year)</t>
  </si>
  <si>
    <t>O_Date (Month)</t>
  </si>
  <si>
    <t>1996</t>
  </si>
  <si>
    <t>1997</t>
  </si>
  <si>
    <t>1998</t>
  </si>
  <si>
    <t>Distinct Count of C_ID</t>
  </si>
  <si>
    <t>C_Country</t>
  </si>
  <si>
    <t>Shipping_Status</t>
  </si>
  <si>
    <t>In_Transit</t>
  </si>
  <si>
    <t>Count of Shipping_Status</t>
  </si>
  <si>
    <t>Delivery_Status</t>
  </si>
  <si>
    <t>Count of Delivery_Status</t>
  </si>
  <si>
    <t>Delayed</t>
  </si>
  <si>
    <t>Shipped Order</t>
  </si>
  <si>
    <t>On-Time Delivery</t>
  </si>
  <si>
    <t>Category</t>
  </si>
  <si>
    <t>Beverages</t>
  </si>
  <si>
    <t>Confections</t>
  </si>
  <si>
    <t>Dairy Products</t>
  </si>
  <si>
    <t>Meat/Poultry</t>
  </si>
  <si>
    <t>Seafood</t>
  </si>
  <si>
    <t>Full_Name</t>
  </si>
  <si>
    <t>Dr. A. Fuller</t>
  </si>
  <si>
    <t>Mrs. M. Peacock</t>
  </si>
  <si>
    <t>Ms. J. Leverling</t>
  </si>
  <si>
    <t>Ms. L. Callahan</t>
  </si>
  <si>
    <t>Ms. N. Davolio</t>
  </si>
  <si>
    <t>Net Sales Achieved</t>
  </si>
  <si>
    <t>Net_Sales</t>
  </si>
  <si>
    <t>YOY</t>
  </si>
  <si>
    <t>N.Sales</t>
  </si>
  <si>
    <t xml:space="preserve">N.Profit </t>
  </si>
  <si>
    <t>Net Sales &amp; net Rev. over the time</t>
  </si>
  <si>
    <t>Net Sales Map</t>
  </si>
  <si>
    <t>Net sales , profits and discounts over the time</t>
  </si>
  <si>
    <t>Profits_Generated</t>
  </si>
  <si>
    <t>Overview &amp; Financial  Summary</t>
  </si>
  <si>
    <t>Total Net Purchases</t>
  </si>
  <si>
    <t>Deductions</t>
  </si>
  <si>
    <t>Freight Paid</t>
  </si>
  <si>
    <t>Total Amount Paid</t>
  </si>
  <si>
    <t>Annual Sales - Profit - YOY</t>
  </si>
  <si>
    <t>Avg Net_Purchases</t>
  </si>
  <si>
    <t>Avg Profit_Generated</t>
  </si>
  <si>
    <t>Averages of net Sales , Profit, Discount, Freight</t>
  </si>
  <si>
    <t>Customer Classification</t>
  </si>
  <si>
    <t>Count of Customers</t>
  </si>
  <si>
    <t>Mr. M. Suyama</t>
  </si>
  <si>
    <t>Mr. R. King</t>
  </si>
  <si>
    <t>Mr. S. Buchanan</t>
  </si>
  <si>
    <t>Ms. A. Dodsworth</t>
  </si>
  <si>
    <t>Gnocchi di nonn</t>
  </si>
  <si>
    <t>Manjimup Dried</t>
  </si>
  <si>
    <t>Alice Mutton</t>
  </si>
  <si>
    <t>Carnarvon Tiger</t>
  </si>
  <si>
    <t>Rössle Sauerkra</t>
  </si>
  <si>
    <t>Mozzarella di G</t>
  </si>
  <si>
    <t>Ipoh Coffee</t>
  </si>
  <si>
    <t>Sir Rodney's Ma</t>
  </si>
  <si>
    <t>Uncle Bob's Org</t>
  </si>
  <si>
    <t>Wimmers gute Se</t>
  </si>
  <si>
    <t>Gudbrandsdalsos</t>
  </si>
  <si>
    <t>Ikura</t>
  </si>
  <si>
    <t>Perth Pasties</t>
  </si>
  <si>
    <t>Gumbär Gummibär</t>
  </si>
  <si>
    <t>Flotemysost</t>
  </si>
  <si>
    <t>Boston Crab Mea</t>
  </si>
  <si>
    <t>Pâté chinois</t>
  </si>
  <si>
    <t>Pavlova</t>
  </si>
  <si>
    <t>Vegie-spread</t>
  </si>
  <si>
    <t>Chang</t>
  </si>
  <si>
    <t>Lakkalikööri</t>
  </si>
  <si>
    <t>Schoggi Schokol</t>
  </si>
  <si>
    <t>Gorgonzola Teli</t>
  </si>
  <si>
    <t>Sirop d'érable</t>
  </si>
  <si>
    <t>Louisiana Fiery</t>
  </si>
  <si>
    <t>Steeleye Stout</t>
  </si>
  <si>
    <t>Inlagd Sill</t>
  </si>
  <si>
    <t>Nord-Ost Matjes</t>
  </si>
  <si>
    <t>Queso Cabrales</t>
  </si>
  <si>
    <t>Chai</t>
  </si>
  <si>
    <t>Northwoods Cran</t>
  </si>
  <si>
    <t>Chartreuse vert</t>
  </si>
  <si>
    <t>Queso Manchego</t>
  </si>
  <si>
    <t>Outback Lager</t>
  </si>
  <si>
    <t>Gula Malacca</t>
  </si>
  <si>
    <t>Maxilaku</t>
  </si>
  <si>
    <t>Original Frankf</t>
  </si>
  <si>
    <t>Sir Rodney's Sc</t>
  </si>
  <si>
    <t>Scottish Longbr</t>
  </si>
  <si>
    <t>Jack's New Engl</t>
  </si>
  <si>
    <t>Singaporean Hok</t>
  </si>
  <si>
    <t>Chef Anton's Ca</t>
  </si>
  <si>
    <t>Mascarpone Fabi</t>
  </si>
  <si>
    <t>Rhönbräu Kloste</t>
  </si>
  <si>
    <t>Tofu</t>
  </si>
  <si>
    <t>Ravioli Angelo</t>
  </si>
  <si>
    <t>Mishi Kobe Niku</t>
  </si>
  <si>
    <t>Grandma's Boyse</t>
  </si>
  <si>
    <t>Gustaf's Knäcke</t>
  </si>
  <si>
    <t>Sasquatch Ale</t>
  </si>
  <si>
    <t>Spegesild</t>
  </si>
  <si>
    <t>Escargots de Bo</t>
  </si>
  <si>
    <t>Teatime Chocola</t>
  </si>
  <si>
    <t>Chef Anton's Gu</t>
  </si>
  <si>
    <t>Konbu</t>
  </si>
  <si>
    <t>Tourtière</t>
  </si>
  <si>
    <t>Tunnbröd</t>
  </si>
  <si>
    <t>Guaraná Fantást</t>
  </si>
  <si>
    <t>Rogede sild</t>
  </si>
  <si>
    <t>Röd Kaviar</t>
  </si>
  <si>
    <t>Zaanse koeken</t>
  </si>
  <si>
    <t>NuNuCa Nuß-Noug</t>
  </si>
  <si>
    <t>Valkoinen sukla</t>
  </si>
  <si>
    <t>Louisiana Hot S</t>
  </si>
  <si>
    <t>Filo Mix</t>
  </si>
  <si>
    <t>Aniseed Syrup</t>
  </si>
  <si>
    <t>Gravad lax</t>
  </si>
  <si>
    <t>Longlife Tofu</t>
  </si>
  <si>
    <t>Laughing Lumber</t>
  </si>
  <si>
    <t>Genen Shouyu</t>
  </si>
  <si>
    <t>Geitost</t>
  </si>
  <si>
    <t>Chocolade</t>
  </si>
  <si>
    <t>Condiments</t>
  </si>
  <si>
    <t>Produce</t>
  </si>
  <si>
    <t>Grains/Cereals</t>
  </si>
  <si>
    <t>top 5 Net Sales</t>
  </si>
  <si>
    <t>QUICK-Stop+X54:Y78XX54:Y90</t>
  </si>
  <si>
    <t>Position</t>
  </si>
  <si>
    <t>Employee</t>
  </si>
  <si>
    <t>Manager</t>
  </si>
  <si>
    <t>Supervisor</t>
  </si>
  <si>
    <t>per_Year</t>
  </si>
  <si>
    <t># Employeees</t>
  </si>
  <si>
    <t>Net_Sales_Achieved</t>
  </si>
  <si>
    <t>per_Month</t>
  </si>
  <si>
    <t xml:space="preserve">Net Sales </t>
  </si>
  <si>
    <t>Delivered Orders</t>
  </si>
  <si>
    <t>Delayed Orders</t>
  </si>
  <si>
    <t>Values</t>
  </si>
  <si>
    <t>Fuller</t>
  </si>
  <si>
    <t>Suyama</t>
  </si>
  <si>
    <t>King</t>
  </si>
  <si>
    <t>Buchanan</t>
  </si>
  <si>
    <t>Peacock</t>
  </si>
  <si>
    <t>Dodsworth</t>
  </si>
  <si>
    <t>Leverling</t>
  </si>
  <si>
    <t>Calahan</t>
  </si>
  <si>
    <t>Davolio</t>
  </si>
  <si>
    <t>Levering</t>
  </si>
  <si>
    <t>Sales Acheived</t>
  </si>
  <si>
    <t>Name</t>
  </si>
  <si>
    <t>Avg N.Sales</t>
  </si>
  <si>
    <t># Orders &amp; Sales</t>
  </si>
  <si>
    <t>Positions</t>
  </si>
  <si>
    <t>Actual &amp; averages of N.Sales</t>
  </si>
  <si>
    <t>Employees Monthly Performance</t>
  </si>
  <si>
    <t>Discount_Amount</t>
  </si>
  <si>
    <t>Net_Profit</t>
  </si>
  <si>
    <t>N_Sales</t>
  </si>
  <si>
    <t>Q Sold</t>
  </si>
  <si>
    <t>Avg N.Profit</t>
  </si>
  <si>
    <t>Allocated_Freight</t>
  </si>
  <si>
    <t>Category Performance</t>
  </si>
  <si>
    <t>Supplier_Name</t>
  </si>
  <si>
    <t>Aux joyeux eccl</t>
  </si>
  <si>
    <t>Bigfoot Breweri</t>
  </si>
  <si>
    <t>Cooperativa de</t>
  </si>
  <si>
    <t>Escargots Nouve</t>
  </si>
  <si>
    <t>Exotic Liquids</t>
  </si>
  <si>
    <t>Forêts d'érable</t>
  </si>
  <si>
    <t>Formaggi Fortin</t>
  </si>
  <si>
    <t>Gai pâturage</t>
  </si>
  <si>
    <t>G'day, Mate</t>
  </si>
  <si>
    <t>Grandma Kelly's</t>
  </si>
  <si>
    <t>Heli Süßwaren G</t>
  </si>
  <si>
    <t>Karkki Oy</t>
  </si>
  <si>
    <t>Leka Trading</t>
  </si>
  <si>
    <t>Lyngbysild</t>
  </si>
  <si>
    <t>Ma Maison</t>
  </si>
  <si>
    <t>Mayumi's</t>
  </si>
  <si>
    <t>New England Sea</t>
  </si>
  <si>
    <t>New Orleans Caj</t>
  </si>
  <si>
    <t>Nord-Ost-Fisch</t>
  </si>
  <si>
    <t>Norske Meierier</t>
  </si>
  <si>
    <t>Pasta Buttini s</t>
  </si>
  <si>
    <t>Pavlova, Ltd.</t>
  </si>
  <si>
    <t>PB Knäckebröd A</t>
  </si>
  <si>
    <t>Plutzer Lebensm</t>
  </si>
  <si>
    <t>Refrescos Ameri</t>
  </si>
  <si>
    <t>Specialty Biscu</t>
  </si>
  <si>
    <t>Svensk Sjöföda</t>
  </si>
  <si>
    <t>Tokyo Traders</t>
  </si>
  <si>
    <t>Zaanse Snoepfab</t>
  </si>
  <si>
    <t>Grand Total</t>
  </si>
  <si>
    <t>Stock_Status</t>
  </si>
  <si>
    <t>No_Restock</t>
  </si>
  <si>
    <t>Restock</t>
  </si>
  <si>
    <t>Safe_Stock</t>
  </si>
  <si>
    <t>Stopped</t>
  </si>
  <si>
    <t>Discontinued</t>
  </si>
  <si>
    <t>Continued</t>
  </si>
  <si>
    <t>P_Name</t>
  </si>
  <si>
    <t>Sum of YOY (%)</t>
  </si>
  <si>
    <t>Top 5 Countries,Customers,Category,Product ( Discount)</t>
  </si>
  <si>
    <t>P. Discount</t>
  </si>
  <si>
    <t>Avg N. Sales / order</t>
  </si>
  <si>
    <t>Avg N.Rev/order</t>
  </si>
  <si>
    <t>Averages/Order</t>
  </si>
  <si>
    <t>Avg Discount/Order</t>
  </si>
  <si>
    <t>Sum of NS%</t>
  </si>
  <si>
    <t>Category AVG</t>
  </si>
  <si>
    <t>Average of NS%</t>
  </si>
  <si>
    <t>Sum of YOY %</t>
  </si>
  <si>
    <t>AVG SP/Order</t>
  </si>
  <si>
    <t>AVG SP</t>
  </si>
  <si>
    <t>Sum of Discount WA %</t>
  </si>
  <si>
    <t>Option</t>
  </si>
  <si>
    <t>Spin</t>
  </si>
  <si>
    <t>P_ID</t>
  </si>
  <si>
    <t>Avg Freight/Order</t>
  </si>
  <si>
    <t>Product Performance</t>
  </si>
  <si>
    <t>No. Products provided by each Supplier</t>
  </si>
  <si>
    <t>Shipping_Company</t>
  </si>
  <si>
    <t>Federal Shipping</t>
  </si>
  <si>
    <t>Speedy Express</t>
  </si>
  <si>
    <t>United Package</t>
  </si>
  <si>
    <t>Total Shipping Cost</t>
  </si>
  <si>
    <t>v</t>
  </si>
  <si>
    <t>Avg Days to Ship</t>
  </si>
  <si>
    <t>Q_Shipped</t>
  </si>
  <si>
    <t>Net Sales   (of Shipped)</t>
  </si>
  <si>
    <t># On-Time Delivered Orders</t>
  </si>
  <si>
    <t>Federal Shipping (# On-Time)</t>
  </si>
  <si>
    <t>United Package (# On- Time)</t>
  </si>
  <si>
    <t>Speedy Express   (# On-Time)</t>
  </si>
  <si>
    <t xml:space="preserve">On_Time </t>
  </si>
  <si>
    <t xml:space="preserve">Shipping Cost WA </t>
  </si>
  <si>
    <t>Shipping Companies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</si>
</sst>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43" formatCode="_(* #,##0.00_);_(* \(#,##0.00\);_(* &quot;-&quot;??_);_(@_)"/>
    <numFmt numFmtId="164" formatCode="\$#,##0.00;\(\$#,##0.00\);\$#,##0.00"/>
    <numFmt numFmtId="165" formatCode="\$#,##0;\(\$#,##0\);\$#,##0"/>
    <numFmt numFmtId="166" formatCode="_(&quot;$&quot;* #,##0_);_(&quot;$&quot;* \(#,##0\);_(&quot;$&quot;* &quot;-&quot;??_);_(@_)"/>
    <numFmt numFmtId="167" formatCode="_(* #,##0_);_(* \(#,##0\);_(* &quot;-&quot;??_);_(@_)"/>
  </numFmts>
  <fonts count="24" x14ac:knownFonts="1">
    <font>
      <sz val="11"/>
      <color theme="1"/>
      <name val="Calibri"/>
      <family val="2"/>
      <scheme val="minor"/>
    </font>
    <font>
      <b/>
      <sz val="11"/>
      <color theme="1"/>
      <name val="Calibri"/>
      <family val="2"/>
      <scheme val="minor"/>
    </font>
    <font>
      <sz val="11"/>
      <color theme="1"/>
      <name val="Calibri"/>
      <family val="2"/>
      <scheme val="minor"/>
    </font>
    <font>
      <b/>
      <sz val="12"/>
      <color theme="1"/>
      <name val="Calibri"/>
      <family val="2"/>
      <scheme val="minor"/>
    </font>
    <font>
      <sz val="11"/>
      <color theme="1"/>
      <name val="Arial"/>
      <family val="2"/>
    </font>
    <font>
      <b/>
      <sz val="14"/>
      <color theme="2" tint="-0.749992370372631"/>
      <name val="Calibri"/>
      <family val="2"/>
      <scheme val="minor"/>
    </font>
    <font>
      <sz val="12"/>
      <color theme="6" tint="-0.249977111117893"/>
      <name val="Calibri"/>
      <family val="2"/>
      <scheme val="minor"/>
    </font>
    <font>
      <b/>
      <sz val="12"/>
      <color theme="6" tint="-0.249977111117893"/>
      <name val="Calibri"/>
      <family val="2"/>
      <scheme val="minor"/>
    </font>
    <font>
      <sz val="8"/>
      <color rgb="FF000000"/>
      <name val="Segoe UI"/>
      <family val="2"/>
    </font>
    <font>
      <b/>
      <sz val="13"/>
      <color rgb="FF5E6B91"/>
      <name val="Calibri"/>
      <family val="2"/>
      <scheme val="minor"/>
    </font>
    <font>
      <b/>
      <sz val="12"/>
      <color rgb="FF5E6B91"/>
      <name val="Calibri"/>
      <family val="2"/>
      <scheme val="minor"/>
    </font>
    <font>
      <b/>
      <u/>
      <sz val="12"/>
      <color rgb="FF5E6B91"/>
      <name val="Calibri"/>
      <family val="2"/>
      <scheme val="minor"/>
    </font>
    <font>
      <b/>
      <u val="doubleAccounting"/>
      <sz val="13"/>
      <color rgb="FF5E6B91"/>
      <name val="Calibri"/>
      <family val="2"/>
      <scheme val="minor"/>
    </font>
    <font>
      <u/>
      <sz val="12"/>
      <color theme="6" tint="-0.249977111117893"/>
      <name val="Calibri"/>
      <family val="2"/>
      <scheme val="minor"/>
    </font>
    <font>
      <b/>
      <sz val="14"/>
      <color rgb="FF805D87"/>
      <name val="Calibri"/>
      <family val="2"/>
      <scheme val="minor"/>
    </font>
    <font>
      <b/>
      <u/>
      <sz val="14"/>
      <color rgb="FF5E6B91"/>
      <name val="Calibri"/>
      <family val="2"/>
      <scheme val="minor"/>
    </font>
    <font>
      <sz val="11"/>
      <color rgb="FF5E6B91"/>
      <name val="Calibri"/>
      <family val="2"/>
      <scheme val="minor"/>
    </font>
    <font>
      <sz val="12"/>
      <color theme="1"/>
      <name val="Calibri"/>
      <family val="2"/>
      <scheme val="minor"/>
    </font>
    <font>
      <sz val="9"/>
      <color indexed="81"/>
      <name val="Tahoma"/>
      <family val="2"/>
    </font>
    <font>
      <b/>
      <u/>
      <sz val="18"/>
      <color theme="0"/>
      <name val="Calibri"/>
      <family val="2"/>
      <scheme val="minor"/>
    </font>
    <font>
      <b/>
      <u/>
      <sz val="20"/>
      <color theme="0"/>
      <name val="Calibri"/>
      <family val="2"/>
      <scheme val="minor"/>
    </font>
    <font>
      <b/>
      <u/>
      <sz val="16"/>
      <color rgb="FF5E6B91"/>
      <name val="Calibri"/>
      <family val="2"/>
      <scheme val="minor"/>
    </font>
    <font>
      <b/>
      <u/>
      <sz val="13"/>
      <color rgb="FF5E6B91"/>
      <name val="Calibri"/>
      <family val="2"/>
      <scheme val="minor"/>
    </font>
    <font>
      <sz val="11"/>
      <color theme="6" tint="0.39997558519241921"/>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
      <patternFill patternType="solid">
        <fgColor rgb="FFFDF8F4"/>
        <bgColor indexed="64"/>
      </patternFill>
    </fill>
    <fill>
      <patternFill patternType="solid">
        <fgColor rgb="FF805D87"/>
        <bgColor indexed="64"/>
      </patternFill>
    </fill>
  </fills>
  <borders count="25">
    <border>
      <left/>
      <right/>
      <top/>
      <bottom/>
      <diagonal/>
    </border>
    <border>
      <left/>
      <right/>
      <top/>
      <bottom style="thin">
        <color theme="4" tint="0.3999755851924192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bottom style="medium">
        <color indexed="64"/>
      </bottom>
      <diagonal/>
    </border>
    <border>
      <left style="hair">
        <color theme="2" tint="-9.9978637043366805E-2"/>
      </left>
      <right style="hair">
        <color theme="2" tint="-9.9978637043366805E-2"/>
      </right>
      <top style="hair">
        <color theme="2" tint="-9.9978637043366805E-2"/>
      </top>
      <bottom style="hair">
        <color theme="2" tint="-9.9978637043366805E-2"/>
      </bottom>
      <diagonal/>
    </border>
    <border>
      <left style="thin">
        <color theme="0" tint="-0.14990691854609822"/>
      </left>
      <right/>
      <top style="thin">
        <color theme="0" tint="-0.14990691854609822"/>
      </top>
      <bottom style="thin">
        <color theme="0" tint="-0.14990691854609822"/>
      </bottom>
      <diagonal/>
    </border>
    <border>
      <left/>
      <right/>
      <top style="thin">
        <color theme="0" tint="-0.14990691854609822"/>
      </top>
      <bottom style="thin">
        <color theme="0" tint="-0.14990691854609822"/>
      </bottom>
      <diagonal/>
    </border>
    <border>
      <left style="thin">
        <color theme="0" tint="-0.14999847407452621"/>
      </left>
      <right/>
      <top/>
      <bottom style="hair">
        <color theme="2" tint="-9.9978637043366805E-2"/>
      </bottom>
      <diagonal/>
    </border>
    <border>
      <left style="hair">
        <color theme="0" tint="-0.249977111117893"/>
      </left>
      <right style="hair">
        <color theme="0" tint="-0.14999847407452621"/>
      </right>
      <top style="hair">
        <color theme="0" tint="-0.249977111117893"/>
      </top>
      <bottom style="hair">
        <color theme="0" tint="-0.14999847407452621"/>
      </bottom>
      <diagonal/>
    </border>
    <border>
      <left/>
      <right style="medium">
        <color indexed="64"/>
      </right>
      <top style="thin">
        <color theme="0" tint="-0.14990691854609822"/>
      </top>
      <bottom style="thin">
        <color theme="0" tint="-0.14990691854609822"/>
      </bottom>
      <diagonal/>
    </border>
    <border>
      <left style="thin">
        <color theme="0" tint="-0.14990691854609822"/>
      </left>
      <right/>
      <top style="medium">
        <color indexed="64"/>
      </top>
      <bottom style="medium">
        <color indexed="64"/>
      </bottom>
      <diagonal/>
    </border>
    <border>
      <left/>
      <right style="thin">
        <color theme="0" tint="-0.14990691854609822"/>
      </right>
      <top style="medium">
        <color indexed="64"/>
      </top>
      <bottom style="medium">
        <color indexed="64"/>
      </bottom>
      <diagonal/>
    </border>
  </borders>
  <cellStyleXfs count="4">
    <xf numFmtId="0" fontId="0" fillId="0" borderId="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cellStyleXfs>
  <cellXfs count="182">
    <xf numFmtId="0" fontId="0" fillId="0" borderId="0" xfId="0"/>
    <xf numFmtId="164" fontId="0" fillId="0" borderId="0" xfId="0" applyNumberFormat="1"/>
    <xf numFmtId="0" fontId="0" fillId="0" borderId="0" xfId="0" pivotButton="1"/>
    <xf numFmtId="0" fontId="1" fillId="2" borderId="1" xfId="0" applyFont="1" applyFill="1" applyBorder="1"/>
    <xf numFmtId="164" fontId="0" fillId="0" borderId="5" xfId="0" applyNumberFormat="1" applyBorder="1"/>
    <xf numFmtId="164" fontId="0" fillId="0" borderId="3" xfId="0" applyNumberFormat="1" applyBorder="1"/>
    <xf numFmtId="0" fontId="0" fillId="0" borderId="9" xfId="0" applyBorder="1"/>
    <xf numFmtId="0" fontId="0" fillId="0" borderId="11" xfId="0" applyBorder="1"/>
    <xf numFmtId="164" fontId="0" fillId="0" borderId="2" xfId="0" applyNumberFormat="1" applyBorder="1"/>
    <xf numFmtId="164" fontId="0" fillId="0" borderId="4" xfId="0" applyNumberFormat="1" applyBorder="1"/>
    <xf numFmtId="0" fontId="0" fillId="0" borderId="8" xfId="0" applyBorder="1"/>
    <xf numFmtId="164" fontId="0" fillId="0" borderId="8" xfId="0" applyNumberFormat="1" applyBorder="1"/>
    <xf numFmtId="164" fontId="0" fillId="0" borderId="9" xfId="0" applyNumberFormat="1" applyBorder="1"/>
    <xf numFmtId="164" fontId="0" fillId="0" borderId="11" xfId="0" applyNumberFormat="1" applyBorder="1"/>
    <xf numFmtId="0" fontId="0" fillId="0" borderId="2" xfId="0" applyBorder="1"/>
    <xf numFmtId="0" fontId="0" fillId="0" borderId="10" xfId="0" applyBorder="1"/>
    <xf numFmtId="0" fontId="0" fillId="0" borderId="3" xfId="0" applyBorder="1"/>
    <xf numFmtId="164" fontId="0" fillId="0" borderId="6" xfId="0" applyNumberFormat="1" applyBorder="1"/>
    <xf numFmtId="164" fontId="0" fillId="0" borderId="7" xfId="0" applyNumberFormat="1" applyBorder="1"/>
    <xf numFmtId="0" fontId="0" fillId="0" borderId="13" xfId="0" applyBorder="1"/>
    <xf numFmtId="0" fontId="0" fillId="0" borderId="4" xfId="0" applyBorder="1"/>
    <xf numFmtId="43" fontId="0" fillId="0" borderId="0" xfId="0" applyNumberFormat="1"/>
    <xf numFmtId="164" fontId="0" fillId="0" borderId="13" xfId="0" applyNumberFormat="1" applyBorder="1"/>
    <xf numFmtId="164" fontId="0" fillId="0" borderId="15" xfId="0" applyNumberFormat="1" applyBorder="1"/>
    <xf numFmtId="164" fontId="0" fillId="0" borderId="14" xfId="0" applyNumberFormat="1" applyBorder="1"/>
    <xf numFmtId="0" fontId="0" fillId="0" borderId="12" xfId="0" pivotButton="1" applyBorder="1"/>
    <xf numFmtId="0" fontId="0" fillId="0" borderId="15" xfId="0" applyBorder="1"/>
    <xf numFmtId="0" fontId="0" fillId="0" borderId="14" xfId="0" applyBorder="1"/>
    <xf numFmtId="0" fontId="0" fillId="0" borderId="12" xfId="0" applyBorder="1"/>
    <xf numFmtId="3" fontId="0" fillId="0" borderId="8" xfId="0" applyNumberFormat="1" applyBorder="1"/>
    <xf numFmtId="3" fontId="0" fillId="0" borderId="11" xfId="0" applyNumberFormat="1" applyBorder="1"/>
    <xf numFmtId="1" fontId="0" fillId="0" borderId="11" xfId="0" applyNumberFormat="1" applyBorder="1"/>
    <xf numFmtId="1" fontId="0" fillId="0" borderId="9" xfId="0" applyNumberFormat="1" applyBorder="1"/>
    <xf numFmtId="43" fontId="0" fillId="0" borderId="12" xfId="0" applyNumberFormat="1" applyBorder="1"/>
    <xf numFmtId="165" fontId="0" fillId="0" borderId="13" xfId="0" applyNumberFormat="1" applyBorder="1"/>
    <xf numFmtId="165" fontId="0" fillId="0" borderId="15" xfId="0" applyNumberFormat="1" applyBorder="1"/>
    <xf numFmtId="165" fontId="0" fillId="0" borderId="14" xfId="0" applyNumberFormat="1" applyBorder="1"/>
    <xf numFmtId="166" fontId="0" fillId="0" borderId="13" xfId="0" applyNumberFormat="1" applyBorder="1"/>
    <xf numFmtId="166" fontId="0" fillId="0" borderId="15" xfId="0" applyNumberFormat="1" applyBorder="1"/>
    <xf numFmtId="166" fontId="0" fillId="0" borderId="14" xfId="0" applyNumberFormat="1" applyBorder="1"/>
    <xf numFmtId="0" fontId="0" fillId="3" borderId="0" xfId="0" applyFill="1"/>
    <xf numFmtId="0" fontId="0" fillId="0" borderId="5" xfId="0" applyBorder="1"/>
    <xf numFmtId="164" fontId="0" fillId="0" borderId="16" xfId="0" applyNumberFormat="1" applyBorder="1"/>
    <xf numFmtId="164" fontId="0" fillId="0" borderId="10" xfId="0" applyNumberFormat="1" applyBorder="1"/>
    <xf numFmtId="0" fontId="0" fillId="0" borderId="16" xfId="0" applyBorder="1"/>
    <xf numFmtId="0" fontId="4" fillId="0" borderId="0" xfId="0" applyFont="1"/>
    <xf numFmtId="1" fontId="0" fillId="0" borderId="16" xfId="0" applyNumberFormat="1" applyBorder="1"/>
    <xf numFmtId="1" fontId="0" fillId="0" borderId="7" xfId="0" applyNumberFormat="1" applyBorder="1"/>
    <xf numFmtId="0" fontId="0" fillId="0" borderId="7" xfId="0" applyBorder="1"/>
    <xf numFmtId="1" fontId="0" fillId="0" borderId="5" xfId="0" applyNumberFormat="1" applyBorder="1"/>
    <xf numFmtId="10" fontId="3" fillId="0" borderId="0" xfId="1" applyNumberFormat="1" applyFont="1" applyFill="1"/>
    <xf numFmtId="0" fontId="0" fillId="4" borderId="0" xfId="0" applyFill="1"/>
    <xf numFmtId="1" fontId="0" fillId="0" borderId="2" xfId="0" applyNumberFormat="1" applyBorder="1"/>
    <xf numFmtId="1" fontId="0" fillId="0" borderId="10" xfId="0" applyNumberFormat="1" applyBorder="1"/>
    <xf numFmtId="1" fontId="0" fillId="0" borderId="3" xfId="0" applyNumberFormat="1" applyBorder="1"/>
    <xf numFmtId="1" fontId="0" fillId="0" borderId="4" xfId="0" applyNumberFormat="1" applyBorder="1"/>
    <xf numFmtId="1" fontId="0" fillId="0" borderId="6" xfId="0" applyNumberFormat="1" applyBorder="1"/>
    <xf numFmtId="0" fontId="0" fillId="0" borderId="17" xfId="0" applyBorder="1"/>
    <xf numFmtId="0" fontId="0" fillId="0" borderId="6" xfId="0" applyBorder="1"/>
    <xf numFmtId="43" fontId="0" fillId="0" borderId="14" xfId="0" applyNumberFormat="1" applyBorder="1"/>
    <xf numFmtId="0" fontId="0" fillId="0" borderId="8" xfId="0" pivotButton="1" applyBorder="1"/>
    <xf numFmtId="43" fontId="0" fillId="0" borderId="13" xfId="0" applyNumberFormat="1" applyBorder="1"/>
    <xf numFmtId="43" fontId="0" fillId="0" borderId="15" xfId="0" applyNumberFormat="1" applyBorder="1"/>
    <xf numFmtId="167" fontId="0" fillId="0" borderId="5" xfId="0" applyNumberFormat="1" applyBorder="1"/>
    <xf numFmtId="167" fontId="0" fillId="0" borderId="7" xfId="0" applyNumberFormat="1" applyBorder="1"/>
    <xf numFmtId="167" fontId="0" fillId="0" borderId="3" xfId="0" applyNumberFormat="1" applyBorder="1"/>
    <xf numFmtId="10" fontId="5" fillId="3" borderId="0" xfId="1" applyNumberFormat="1" applyFont="1" applyFill="1" applyBorder="1" applyAlignment="1">
      <alignment vertical="center"/>
    </xf>
    <xf numFmtId="10" fontId="7" fillId="3" borderId="0" xfId="1" applyNumberFormat="1" applyFont="1" applyFill="1" applyBorder="1" applyAlignment="1">
      <alignment vertical="center"/>
    </xf>
    <xf numFmtId="44" fontId="12" fillId="0" borderId="0" xfId="0" applyNumberFormat="1" applyFont="1" applyAlignment="1">
      <alignment vertical="center"/>
    </xf>
    <xf numFmtId="0" fontId="15" fillId="0" borderId="0" xfId="0" applyFont="1" applyAlignment="1">
      <alignment horizontal="center" vertical="center"/>
    </xf>
    <xf numFmtId="0" fontId="10" fillId="0" borderId="20" xfId="0" applyFont="1" applyBorder="1" applyAlignment="1">
      <alignment vertical="center"/>
    </xf>
    <xf numFmtId="0" fontId="0" fillId="0" borderId="2" xfId="0" pivotButton="1" applyBorder="1"/>
    <xf numFmtId="0" fontId="0" fillId="0" borderId="10" xfId="0" pivotButton="1" applyBorder="1"/>
    <xf numFmtId="43" fontId="0" fillId="0" borderId="5" xfId="0" applyNumberFormat="1" applyBorder="1"/>
    <xf numFmtId="43" fontId="0" fillId="0" borderId="7" xfId="0" applyNumberFormat="1" applyBorder="1"/>
    <xf numFmtId="0" fontId="0" fillId="0" borderId="4" xfId="0" pivotButton="1" applyBorder="1"/>
    <xf numFmtId="44" fontId="0" fillId="0" borderId="16" xfId="0" applyNumberFormat="1" applyBorder="1"/>
    <xf numFmtId="167" fontId="0" fillId="0" borderId="14" xfId="0" applyNumberFormat="1" applyBorder="1"/>
    <xf numFmtId="167" fontId="0" fillId="0" borderId="13" xfId="0" applyNumberFormat="1" applyBorder="1"/>
    <xf numFmtId="167" fontId="0" fillId="0" borderId="15" xfId="0" applyNumberFormat="1" applyBorder="1"/>
    <xf numFmtId="10" fontId="0" fillId="0" borderId="13" xfId="0" applyNumberFormat="1" applyBorder="1"/>
    <xf numFmtId="10" fontId="0" fillId="0" borderId="15" xfId="0" applyNumberFormat="1" applyBorder="1"/>
    <xf numFmtId="10" fontId="0" fillId="0" borderId="14" xfId="0" applyNumberFormat="1" applyBorder="1"/>
    <xf numFmtId="44" fontId="0" fillId="0" borderId="2" xfId="0" applyNumberFormat="1" applyBorder="1"/>
    <xf numFmtId="44" fontId="0" fillId="0" borderId="10" xfId="0" applyNumberFormat="1" applyBorder="1"/>
    <xf numFmtId="44" fontId="0" fillId="0" borderId="4" xfId="0" applyNumberFormat="1" applyBorder="1"/>
    <xf numFmtId="44" fontId="0" fillId="0" borderId="6" xfId="0" applyNumberFormat="1" applyBorder="1"/>
    <xf numFmtId="43" fontId="0" fillId="0" borderId="10" xfId="0" applyNumberFormat="1" applyBorder="1"/>
    <xf numFmtId="43" fontId="0" fillId="0" borderId="16" xfId="0" applyNumberFormat="1" applyBorder="1"/>
    <xf numFmtId="43" fontId="0" fillId="0" borderId="3" xfId="0" applyNumberFormat="1" applyBorder="1"/>
    <xf numFmtId="0" fontId="1" fillId="2" borderId="0" xfId="0" applyFont="1" applyFill="1"/>
    <xf numFmtId="0" fontId="11" fillId="0" borderId="0" xfId="0" applyFont="1" applyAlignment="1">
      <alignment horizontal="center" vertical="center"/>
    </xf>
    <xf numFmtId="44" fontId="6" fillId="3" borderId="0" xfId="0" applyNumberFormat="1" applyFont="1" applyFill="1" applyAlignment="1">
      <alignment vertical="center"/>
    </xf>
    <xf numFmtId="44" fontId="13" fillId="3" borderId="0" xfId="0" applyNumberFormat="1" applyFont="1" applyFill="1" applyAlignment="1">
      <alignment vertical="center"/>
    </xf>
    <xf numFmtId="44" fontId="9" fillId="0" borderId="0" xfId="0" applyNumberFormat="1" applyFont="1" applyAlignment="1">
      <alignment vertical="center"/>
    </xf>
    <xf numFmtId="44" fontId="0" fillId="0" borderId="3" xfId="0" applyNumberFormat="1" applyBorder="1"/>
    <xf numFmtId="44" fontId="0" fillId="0" borderId="5" xfId="0" applyNumberFormat="1" applyBorder="1"/>
    <xf numFmtId="44" fontId="0" fillId="0" borderId="7" xfId="0" applyNumberFormat="1" applyBorder="1"/>
    <xf numFmtId="43" fontId="0" fillId="0" borderId="2" xfId="0" applyNumberFormat="1" applyBorder="1"/>
    <xf numFmtId="43" fontId="0" fillId="0" borderId="4" xfId="0" applyNumberFormat="1" applyBorder="1"/>
    <xf numFmtId="43" fontId="0" fillId="0" borderId="6" xfId="0" applyNumberFormat="1" applyBorder="1"/>
    <xf numFmtId="4" fontId="0" fillId="0" borderId="2" xfId="0" applyNumberFormat="1" applyBorder="1"/>
    <xf numFmtId="4" fontId="0" fillId="0" borderId="10" xfId="0" applyNumberFormat="1" applyBorder="1"/>
    <xf numFmtId="4" fontId="0" fillId="0" borderId="3" xfId="0" applyNumberFormat="1" applyBorder="1"/>
    <xf numFmtId="4" fontId="0" fillId="0" borderId="4" xfId="0" applyNumberFormat="1" applyBorder="1"/>
    <xf numFmtId="4" fontId="0" fillId="0" borderId="5" xfId="0" applyNumberFormat="1" applyBorder="1"/>
    <xf numFmtId="4" fontId="0" fillId="0" borderId="6" xfId="0" applyNumberFormat="1" applyBorder="1"/>
    <xf numFmtId="4" fontId="0" fillId="0" borderId="16" xfId="0" applyNumberFormat="1" applyBorder="1"/>
    <xf numFmtId="4" fontId="0" fillId="0" borderId="7" xfId="0" applyNumberFormat="1" applyBorder="1"/>
    <xf numFmtId="43" fontId="6" fillId="3" borderId="21" xfId="2" applyNumberFormat="1" applyFont="1" applyFill="1" applyBorder="1" applyAlignment="1">
      <alignment horizontal="center" vertical="center"/>
    </xf>
    <xf numFmtId="44" fontId="0" fillId="0" borderId="13" xfId="0" applyNumberFormat="1" applyBorder="1"/>
    <xf numFmtId="44" fontId="0" fillId="0" borderId="15" xfId="0" applyNumberFormat="1" applyBorder="1"/>
    <xf numFmtId="44" fontId="0" fillId="0" borderId="14" xfId="0" applyNumberFormat="1" applyBorder="1"/>
    <xf numFmtId="44" fontId="0" fillId="0" borderId="12" xfId="0" applyNumberFormat="1" applyBorder="1"/>
    <xf numFmtId="44" fontId="0" fillId="0" borderId="9" xfId="0" applyNumberFormat="1" applyBorder="1"/>
    <xf numFmtId="44" fontId="14" fillId="0" borderId="0" xfId="0" applyNumberFormat="1" applyFont="1" applyAlignment="1">
      <alignment vertical="center"/>
    </xf>
    <xf numFmtId="0" fontId="21" fillId="0" borderId="0" xfId="0" applyFont="1" applyAlignment="1">
      <alignment horizontal="left" vertical="center"/>
    </xf>
    <xf numFmtId="0" fontId="22" fillId="0" borderId="0" xfId="0" applyFont="1" applyAlignment="1">
      <alignment horizontal="center" vertical="center"/>
    </xf>
    <xf numFmtId="0" fontId="23" fillId="0" borderId="0" xfId="0" applyFont="1"/>
    <xf numFmtId="4" fontId="0" fillId="0" borderId="0" xfId="0" applyNumberFormat="1"/>
    <xf numFmtId="167" fontId="0" fillId="0" borderId="16" xfId="0" applyNumberFormat="1" applyBorder="1"/>
    <xf numFmtId="167" fontId="0" fillId="0" borderId="2" xfId="0" applyNumberFormat="1" applyBorder="1"/>
    <xf numFmtId="167" fontId="0" fillId="0" borderId="10" xfId="0" applyNumberFormat="1" applyBorder="1"/>
    <xf numFmtId="167" fontId="0" fillId="0" borderId="4" xfId="0" applyNumberFormat="1" applyBorder="1"/>
    <xf numFmtId="167" fontId="0" fillId="0" borderId="6" xfId="0" applyNumberFormat="1" applyBorder="1"/>
    <xf numFmtId="0" fontId="0" fillId="0" borderId="0" xfId="0" applyAlignment="1">
      <alignment wrapText="1"/>
    </xf>
    <xf numFmtId="0" fontId="22" fillId="0" borderId="0" xfId="0" applyFont="1" applyAlignment="1">
      <alignment horizontal="center" vertical="center" wrapText="1"/>
    </xf>
    <xf numFmtId="3" fontId="0" fillId="0" borderId="2" xfId="0" applyNumberFormat="1" applyBorder="1"/>
    <xf numFmtId="3" fontId="0" fillId="0" borderId="10" xfId="0" applyNumberFormat="1" applyBorder="1"/>
    <xf numFmtId="3" fontId="0" fillId="0" borderId="3" xfId="0" applyNumberFormat="1" applyBorder="1"/>
    <xf numFmtId="3" fontId="0" fillId="0" borderId="4" xfId="0" applyNumberFormat="1" applyBorder="1"/>
    <xf numFmtId="3" fontId="0" fillId="0" borderId="5" xfId="0" applyNumberFormat="1" applyBorder="1"/>
    <xf numFmtId="3" fontId="0" fillId="0" borderId="6" xfId="0" applyNumberFormat="1" applyBorder="1"/>
    <xf numFmtId="3" fontId="0" fillId="0" borderId="16" xfId="0" applyNumberFormat="1" applyBorder="1"/>
    <xf numFmtId="3" fontId="0" fillId="0" borderId="7" xfId="0" applyNumberFormat="1" applyBorder="1"/>
    <xf numFmtId="0" fontId="6" fillId="3" borderId="21" xfId="2" applyNumberFormat="1" applyFont="1" applyFill="1" applyBorder="1" applyAlignment="1">
      <alignment horizontal="center" vertical="center"/>
    </xf>
    <xf numFmtId="0" fontId="12" fillId="0" borderId="0" xfId="3" applyNumberFormat="1" applyFont="1" applyAlignment="1">
      <alignment horizontal="center" vertical="center"/>
    </xf>
    <xf numFmtId="44" fontId="0" fillId="0" borderId="0" xfId="0" applyNumberFormat="1"/>
    <xf numFmtId="1" fontId="0" fillId="0" borderId="0" xfId="0" applyNumberFormat="1"/>
    <xf numFmtId="0" fontId="16" fillId="0" borderId="18" xfId="0" applyFont="1" applyBorder="1"/>
    <xf numFmtId="0" fontId="16" fillId="0" borderId="19" xfId="0" applyFont="1" applyBorder="1"/>
    <xf numFmtId="0" fontId="16" fillId="0" borderId="22" xfId="0" applyFont="1" applyBorder="1"/>
    <xf numFmtId="0" fontId="10" fillId="0" borderId="12" xfId="0" applyFont="1" applyBorder="1"/>
    <xf numFmtId="0" fontId="17" fillId="0" borderId="8" xfId="0" applyFont="1" applyBorder="1"/>
    <xf numFmtId="0" fontId="17" fillId="0" borderId="11" xfId="0" applyFont="1" applyBorder="1"/>
    <xf numFmtId="0" fontId="17" fillId="0" borderId="9" xfId="0" applyFont="1" applyBorder="1"/>
    <xf numFmtId="167" fontId="0" fillId="0" borderId="0" xfId="0" applyNumberFormat="1"/>
    <xf numFmtId="0" fontId="17" fillId="0" borderId="23" xfId="0" applyFont="1" applyBorder="1"/>
    <xf numFmtId="0" fontId="17" fillId="0" borderId="24" xfId="0" applyFont="1" applyBorder="1"/>
    <xf numFmtId="3" fontId="0" fillId="0" borderId="0" xfId="0" applyNumberFormat="1"/>
    <xf numFmtId="0" fontId="0" fillId="0" borderId="8" xfId="0" applyBorder="1" applyAlignment="1">
      <alignment horizontal="center"/>
    </xf>
    <xf numFmtId="0" fontId="0" fillId="0" borderId="11"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6" xfId="0" applyBorder="1" applyAlignment="1">
      <alignment horizontal="center" vertical="center"/>
    </xf>
    <xf numFmtId="0" fontId="0" fillId="0" borderId="16" xfId="0" applyBorder="1" applyAlignment="1">
      <alignment horizontal="center" vertical="center"/>
    </xf>
    <xf numFmtId="0" fontId="0" fillId="0" borderId="7" xfId="0" applyBorder="1" applyAlignment="1">
      <alignment horizontal="center" vertical="center"/>
    </xf>
    <xf numFmtId="0" fontId="0" fillId="0" borderId="13" xfId="0" applyBorder="1" applyAlignment="1">
      <alignment horizontal="center" wrapText="1"/>
    </xf>
    <xf numFmtId="0" fontId="0" fillId="0" borderId="15" xfId="0" applyBorder="1" applyAlignment="1">
      <alignment horizontal="center" wrapText="1"/>
    </xf>
    <xf numFmtId="0" fontId="0" fillId="0" borderId="2" xfId="0" applyBorder="1" applyAlignment="1">
      <alignment horizontal="center"/>
    </xf>
    <xf numFmtId="0" fontId="0" fillId="0" borderId="10" xfId="0" applyBorder="1" applyAlignment="1">
      <alignment horizontal="center"/>
    </xf>
    <xf numFmtId="0" fontId="0" fillId="0" borderId="3" xfId="0" applyBorder="1" applyAlignment="1">
      <alignment horizontal="center"/>
    </xf>
    <xf numFmtId="0" fontId="0" fillId="0" borderId="6" xfId="0" applyBorder="1" applyAlignment="1">
      <alignment horizontal="center"/>
    </xf>
    <xf numFmtId="0" fontId="0" fillId="0" borderId="16" xfId="0" applyBorder="1" applyAlignment="1">
      <alignment horizontal="center"/>
    </xf>
    <xf numFmtId="0" fontId="0" fillId="0" borderId="7" xfId="0" applyBorder="1" applyAlignment="1">
      <alignment horizontal="center"/>
    </xf>
    <xf numFmtId="0" fontId="0" fillId="0" borderId="5" xfId="0" applyBorder="1" applyAlignment="1">
      <alignment horizontal="center" vertical="center" wrapText="1"/>
    </xf>
    <xf numFmtId="0" fontId="0" fillId="0" borderId="3" xfId="0" applyBorder="1" applyAlignment="1">
      <alignment horizontal="center" vertical="center" wrapText="1"/>
    </xf>
    <xf numFmtId="0" fontId="0" fillId="0" borderId="7" xfId="0" applyBorder="1" applyAlignment="1">
      <alignment horizontal="center" vertical="center" wrapText="1"/>
    </xf>
    <xf numFmtId="164" fontId="0" fillId="0" borderId="6" xfId="0" applyNumberFormat="1" applyBorder="1" applyAlignment="1">
      <alignment horizontal="center"/>
    </xf>
    <xf numFmtId="164" fontId="0" fillId="0" borderId="16" xfId="0" applyNumberFormat="1" applyBorder="1" applyAlignment="1">
      <alignment horizontal="center"/>
    </xf>
    <xf numFmtId="164" fontId="0" fillId="0" borderId="7" xfId="0" applyNumberFormat="1" applyBorder="1" applyAlignment="1">
      <alignment horizontal="center"/>
    </xf>
    <xf numFmtId="0" fontId="0" fillId="0" borderId="6" xfId="0" applyBorder="1" applyAlignment="1">
      <alignment horizontal="center" wrapText="1"/>
    </xf>
    <xf numFmtId="0" fontId="0" fillId="0" borderId="7" xfId="0" applyBorder="1" applyAlignment="1">
      <alignment horizontal="center" wrapText="1"/>
    </xf>
    <xf numFmtId="0" fontId="0" fillId="0" borderId="2" xfId="0" applyBorder="1" applyAlignment="1">
      <alignment horizontal="left"/>
    </xf>
    <xf numFmtId="0" fontId="0" fillId="0" borderId="10" xfId="0" applyBorder="1" applyAlignment="1">
      <alignment horizontal="left"/>
    </xf>
    <xf numFmtId="0" fontId="0" fillId="0" borderId="3" xfId="0" applyBorder="1" applyAlignment="1">
      <alignment horizontal="left"/>
    </xf>
    <xf numFmtId="0" fontId="0" fillId="0" borderId="5" xfId="0" applyBorder="1" applyAlignment="1">
      <alignment horizontal="center"/>
    </xf>
    <xf numFmtId="0" fontId="0" fillId="0" borderId="0" xfId="0" applyAlignment="1">
      <alignment horizontal="center"/>
    </xf>
    <xf numFmtId="0" fontId="20" fillId="5" borderId="0" xfId="0" applyFont="1" applyFill="1" applyAlignment="1">
      <alignment horizontal="center"/>
    </xf>
    <xf numFmtId="0" fontId="20" fillId="5" borderId="0" xfId="0" applyFont="1" applyFill="1" applyAlignment="1">
      <alignment horizontal="center" vertical="center" wrapText="1"/>
    </xf>
    <xf numFmtId="0" fontId="19" fillId="5" borderId="0" xfId="0" applyFont="1" applyFill="1" applyAlignment="1">
      <alignment horizontal="center"/>
    </xf>
  </cellXfs>
  <cellStyles count="4">
    <cellStyle name="Comma" xfId="3" builtinId="3"/>
    <cellStyle name="Currency" xfId="2" builtinId="4"/>
    <cellStyle name="Normal" xfId="0" builtinId="0"/>
    <cellStyle name="Percent" xfId="1" builtinId="5"/>
  </cellStyles>
  <dxfs count="91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_(* #,##0_);_(* \(#,##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bgColor theme="4" tint="-0.249977111117893"/>
        </patternFill>
      </fill>
    </dxf>
    <dxf>
      <fill>
        <patternFill>
          <bgColor rgb="FF00B050"/>
        </patternFill>
      </fill>
    </dxf>
    <dxf>
      <fill>
        <patternFill>
          <bgColor rgb="FF00B050"/>
        </patternFill>
      </fill>
    </dxf>
    <dxf>
      <fill>
        <patternFill>
          <bgColor theme="5" tint="-0.249977111117893"/>
        </patternFill>
      </fill>
    </dxf>
    <dxf>
      <fill>
        <patternFill patternType="solid">
          <bgColor theme="4" tint="-0.249977111117893"/>
        </patternFill>
      </fill>
    </dxf>
    <dxf>
      <fill>
        <patternFill patternType="solid">
          <bgColor rgb="FF00B050"/>
        </patternFill>
      </fill>
    </dxf>
    <dxf>
      <fill>
        <patternFill patternType="solid">
          <bgColor rgb="FF00B050"/>
        </patternFill>
      </fill>
    </dxf>
    <dxf>
      <fill>
        <patternFill patternType="solid">
          <bgColor theme="5" tint="-0.249977111117893"/>
        </patternFill>
      </fill>
    </dxf>
    <dxf>
      <fill>
        <patternFill patternType="solid">
          <bgColor theme="9" tint="-0.249977111117893"/>
        </patternFill>
      </fill>
    </dxf>
    <dxf>
      <fill>
        <patternFill patternType="solid">
          <bgColor theme="9" tint="0.79998168889431442"/>
        </patternFill>
      </fill>
    </dxf>
    <dxf>
      <numFmt numFmtId="35"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_(* #,##0_);_(* \(#,##0\);_(* &quot;-&quot;??_);_(@_)"/>
    </dxf>
    <dxf>
      <font>
        <b val="0"/>
        <i val="0"/>
        <strike val="0"/>
        <condense val="0"/>
        <extend val="0"/>
        <outline val="0"/>
        <shadow val="0"/>
        <u val="none"/>
        <vertAlign val="baseline"/>
        <sz val="11"/>
        <color theme="1"/>
        <name val="Calibri"/>
        <family val="2"/>
        <scheme val="minor"/>
      </font>
      <numFmt numFmtId="35" formatCode="_(* #,##0.00_);_(* \(#,##0.00\);_(* &quot;-&quot;??_);_(@_)"/>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2"/>
      </font>
    </dxf>
    <dxf>
      <font>
        <b val="0"/>
      </font>
    </dxf>
    <dxf>
      <font>
        <sz val="12"/>
      </font>
    </dxf>
    <dxf>
      <font>
        <sz val="12"/>
      </font>
      <alignment vertical="center"/>
    </dxf>
    <dxf>
      <alignment horizontal="center"/>
    </dxf>
    <dxf>
      <font>
        <color rgb="FF5E6B91"/>
      </font>
    </dxf>
    <dxf>
      <fill>
        <patternFill patternType="solid">
          <bgColor theme="0"/>
        </patternFill>
      </fill>
    </dxf>
    <dxf>
      <fill>
        <patternFill patternType="solid">
          <bgColor theme="0"/>
        </patternFill>
      </fill>
    </dxf>
    <dxf>
      <font>
        <color rgb="FF5E6B91"/>
      </font>
    </dxf>
    <dxf>
      <font>
        <color rgb="FF5E6B91"/>
      </font>
    </dxf>
    <dxf>
      <font>
        <b/>
      </font>
    </dxf>
    <dxf>
      <font>
        <color theme="6" tint="-0.249977111117893"/>
      </font>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border>
        <left style="thin">
          <color theme="0" tint="-0.14990691854609822"/>
        </left>
        <right style="thin">
          <color theme="0" tint="-0.14990691854609822"/>
        </right>
        <top style="thin">
          <color theme="0" tint="-0.14990691854609822"/>
        </top>
        <bottom style="thin">
          <color theme="0" tint="-0.14990691854609822"/>
        </bottom>
        <horizontal/>
      </border>
    </dxf>
    <dxf>
      <font>
        <color theme="0" tint="-0.14999847407452621"/>
      </font>
    </dxf>
    <dxf>
      <font>
        <color theme="0" tint="-0.14999847407452621"/>
      </font>
    </dxf>
    <dxf>
      <font>
        <color theme="0" tint="-0.14999847407452621"/>
      </font>
    </dxf>
    <dxf>
      <font>
        <color theme="0" tint="-0.14999847407452621"/>
      </font>
    </dxf>
    <dxf>
      <fill>
        <patternFill patternType="solid">
          <bgColor rgb="FF805D87"/>
        </patternFill>
      </fill>
    </dxf>
    <dxf>
      <fill>
        <patternFill patternType="solid">
          <bgColor rgb="FF805D87"/>
        </patternFill>
      </fill>
    </dxf>
    <dxf>
      <fill>
        <patternFill patternType="solid">
          <bgColor rgb="FF805D87"/>
        </patternFill>
      </fill>
    </dxf>
    <dxf>
      <fill>
        <patternFill patternType="solid">
          <bgColor rgb="FF805D87"/>
        </patternFill>
      </fill>
    </dxf>
    <dxf>
      <numFmt numFmtId="4" formatCode="#,##0.00"/>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7" formatCode="_(* #,##0_);_(* \(#,##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_(* #,##0_);_(* \(#,##0\);_(* &quot;-&quot;??_);_(@_)"/>
    </dxf>
    <dxf>
      <numFmt numFmtId="34" formatCode="_(&quot;$&quot;* #,##0.00_);_(&quot;$&quot;* \(#,##0.00\);_(&quot;$&quot;* &quot;-&quot;??_);_(@_)"/>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solid">
          <bgColor theme="4" tint="-0.249977111117893"/>
        </patternFill>
      </fill>
    </dxf>
    <dxf>
      <fill>
        <patternFill patternType="solid">
          <bgColor rgb="FF00B050"/>
        </patternFill>
      </fill>
    </dxf>
    <dxf>
      <fill>
        <patternFill patternType="solid">
          <bgColor rgb="FF00B050"/>
        </patternFill>
      </fill>
    </dxf>
    <dxf>
      <fill>
        <patternFill patternType="solid">
          <bgColor theme="5" tint="-0.249977111117893"/>
        </patternFill>
      </fill>
    </dxf>
    <dxf>
      <fill>
        <patternFill patternType="solid">
          <bgColor theme="9" tint="-0.249977111117893"/>
        </patternFill>
      </fill>
    </dxf>
    <dxf>
      <fill>
        <patternFill patternType="solid">
          <bgColor theme="9" tint="0.79998168889431442"/>
        </patternFill>
      </fill>
    </dxf>
    <dxf>
      <numFmt numFmtId="35"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_(* #,##0_);_(* \(#,##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7" formatCode="_(* #,##0_);_(* \(#,##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4" formatCode="#,##0.00"/>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 formatCode="#,##0"/>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alignment horizontal="center"/>
    </dxf>
    <dxf>
      <alignment horizontal="center"/>
    </dxf>
    <dxf>
      <alignment horizontal="center"/>
    </dxf>
    <dxf>
      <fill>
        <patternFill patternType="solid">
          <bgColor theme="4" tint="0.79998168889431442"/>
        </patternFill>
      </fill>
    </dxf>
    <dxf>
      <fill>
        <patternFill patternType="solid">
          <bgColor theme="4" tint="-0.249977111117893"/>
        </patternFill>
      </fill>
    </dxf>
    <dxf>
      <fill>
        <patternFill patternType="solid">
          <bgColor rgb="FF00B050"/>
        </patternFill>
      </fill>
    </dxf>
    <dxf>
      <fill>
        <patternFill patternType="solid">
          <bgColor rgb="FF00B050"/>
        </patternFill>
      </fill>
    </dxf>
    <dxf>
      <fill>
        <patternFill patternType="solid">
          <bgColor theme="5" tint="-0.249977111117893"/>
        </patternFill>
      </fill>
    </dxf>
    <dxf>
      <fill>
        <patternFill patternType="solid">
          <bgColor theme="9" tint="-0.249977111117893"/>
        </patternFill>
      </fill>
    </dxf>
    <dxf>
      <fill>
        <patternFill patternType="solid">
          <bgColor theme="9" tint="0.79998168889431442"/>
        </patternFill>
      </fill>
    </dxf>
    <dxf>
      <numFmt numFmtId="35"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_(* #,##0_);_(* \(#,##0\);_(* &quot;-&quot;??_);_(@_)"/>
    </dxf>
    <dxf>
      <numFmt numFmtId="34" formatCode="_(&quot;$&quot;* #,##0.00_);_(&quot;$&quot;* \(#,##0.00\);_(&quot;$&quot;* &quot;-&quot;??_);_(@_)"/>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4" formatCode="#,##0.00"/>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4" formatCode="#,##0.00"/>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solid">
          <bgColor theme="4" tint="-0.249977111117893"/>
        </patternFill>
      </fill>
    </dxf>
    <dxf>
      <fill>
        <patternFill patternType="solid">
          <bgColor rgb="FF00B050"/>
        </patternFill>
      </fill>
    </dxf>
    <dxf>
      <fill>
        <patternFill patternType="solid">
          <bgColor rgb="FF00B050"/>
        </patternFill>
      </fill>
    </dxf>
    <dxf>
      <fill>
        <patternFill patternType="solid">
          <bgColor theme="5" tint="-0.249977111117893"/>
        </patternFill>
      </fill>
    </dxf>
    <dxf>
      <fill>
        <patternFill patternType="solid">
          <bgColor theme="9" tint="-0.249977111117893"/>
        </patternFill>
      </fill>
    </dxf>
    <dxf>
      <fill>
        <patternFill patternType="solid">
          <bgColor theme="9" tint="0.79998168889431442"/>
        </patternFill>
      </fill>
    </dxf>
    <dxf>
      <numFmt numFmtId="35"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_(* #,##0_);_(* \(#,##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solid">
          <bgColor theme="4" tint="-0.249977111117893"/>
        </patternFill>
      </fill>
    </dxf>
    <dxf>
      <fill>
        <patternFill patternType="solid">
          <bgColor rgb="FF00B050"/>
        </patternFill>
      </fill>
    </dxf>
    <dxf>
      <fill>
        <patternFill patternType="solid">
          <bgColor rgb="FF00B050"/>
        </patternFill>
      </fill>
    </dxf>
    <dxf>
      <fill>
        <patternFill patternType="solid">
          <bgColor theme="5" tint="-0.249977111117893"/>
        </patternFill>
      </fill>
    </dxf>
    <dxf>
      <fill>
        <patternFill patternType="solid">
          <bgColor theme="9" tint="-0.249977111117893"/>
        </patternFill>
      </fill>
    </dxf>
    <dxf>
      <fill>
        <patternFill patternType="solid">
          <bgColor theme="9" tint="0.79998168889431442"/>
        </patternFill>
      </fill>
    </dxf>
    <dxf>
      <numFmt numFmtId="35"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_(* #,##0_);_(* \(#,##0\);_(* &quot;-&quot;??_);_(@_)"/>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_(* #,##0_);_(* \(#,##0\);_(* &quot;-&quot;??_);_(@_)"/>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_(* #,##0_);_(* \(#,##0\);_(* &quot;-&quot;??_);_(@_)"/>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_(* #,##0_);_(* \(#,##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_(* #,##0_);_(* \(#,##0\);_(* &quot;-&quot;??_);_(@_)"/>
    </dxf>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_(* #,##0_);_(* \(#,##0\);_(* &quot;-&quot;??_);_(@_)"/>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_(* #,##0_);_(* \(#,##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_(* \(#,##0.00\);_(* &quot;-&quot;??_);_(@_)"/>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_(* #,##0_);_(* \(#,##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_(* #,##0_);_(* \(#,##0\);_(*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0.00_);_(* \(#,##0.00\);_(* &quot;-&quot;??_);_(@_)"/>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_(* #,##0_);_(* \(#,##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_(* #,##0_);_(* \(#,##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_(* #,##0_);_(* \(#,##0\);_(* &quot;-&quot;??_);_(@_)"/>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i val="0"/>
        <sz val="12"/>
        <color theme="6" tint="-0.499984740745262"/>
      </font>
      <fill>
        <patternFill>
          <fgColor rgb="FFBBC8E2"/>
        </patternFill>
      </fill>
      <border>
        <bottom/>
        <vertical/>
        <horizontal/>
      </border>
    </dxf>
    <dxf>
      <font>
        <b/>
        <i val="0"/>
        <sz val="11"/>
        <color theme="6" tint="-0.499984740745262"/>
      </font>
      <fill>
        <patternFill>
          <fgColor rgb="FFBBC8E2"/>
        </patternFill>
      </fill>
      <border>
        <left/>
        <right/>
        <top/>
        <bottom/>
        <vertical/>
        <horizontal/>
      </border>
    </dxf>
    <dxf>
      <font>
        <b/>
        <i val="0"/>
        <sz val="11"/>
      </font>
      <fill>
        <patternFill>
          <fgColor rgb="FFBBC8E2"/>
          <bgColor rgb="FFFDF8F2"/>
        </patternFill>
      </fill>
      <border>
        <left/>
        <right/>
        <top/>
        <bottom/>
        <horizontal/>
      </border>
    </dxf>
    <dxf>
      <font>
        <b/>
        <i val="0"/>
        <sz val="11"/>
        <color theme="6" tint="-0.499984740745262"/>
      </font>
      <fill>
        <gradientFill>
          <stop position="0">
            <color theme="0"/>
          </stop>
          <stop position="1">
            <color rgb="FFEDE9E2"/>
          </stop>
        </gradientFill>
      </fill>
      <border>
        <left/>
        <right/>
        <top/>
        <bottom/>
        <vertical/>
      </border>
    </dxf>
    <dxf>
      <font>
        <b/>
        <i val="0"/>
        <sz val="12"/>
        <color theme="2" tint="-0.499984740745262"/>
      </font>
      <fill>
        <patternFill>
          <fgColor rgb="FFBBC8E2"/>
          <bgColor theme="0"/>
        </patternFill>
      </fill>
      <border>
        <left/>
        <right/>
        <top/>
        <bottom/>
        <horizontal/>
      </border>
    </dxf>
    <dxf>
      <font>
        <b/>
        <i val="0"/>
        <sz val="11"/>
        <color theme="6" tint="-0.24994659260841701"/>
      </font>
      <fill>
        <patternFill patternType="solid">
          <fgColor auto="1"/>
          <bgColor theme="0"/>
        </patternFill>
      </fill>
      <border>
        <left/>
        <right/>
        <top/>
        <bottom/>
        <vertical/>
      </border>
    </dxf>
  </dxfs>
  <tableStyles count="3" defaultTableStyle="TableStyleMedium2" defaultPivotStyle="PivotStyleLight16">
    <tableStyle name="Slicer Style 1" pivot="0" table="0" count="4" xr9:uid="{687D1D9B-DB01-497F-8F46-12DA6D006A74}">
      <tableStyleElement type="wholeTable" dxfId="914"/>
      <tableStyleElement type="headerRow" dxfId="913"/>
    </tableStyle>
    <tableStyle name="Slicer Style 1 2" pivot="0" table="0" count="4" xr9:uid="{8F2C5137-9E04-4880-B34C-184213491815}">
      <tableStyleElement type="wholeTable" dxfId="912"/>
      <tableStyleElement type="headerRow" dxfId="911"/>
    </tableStyle>
    <tableStyle name="SlicerStyleLight1 2" pivot="0" table="0" count="10" xr9:uid="{F1D380B9-6FA9-44F2-8650-B6E8A327664D}">
      <tableStyleElement type="wholeTable" dxfId="910"/>
      <tableStyleElement type="headerRow" dxfId="909"/>
    </tableStyle>
  </tableStyles>
  <colors>
    <mruColors>
      <color rgb="FFBBC8E2"/>
      <color rgb="FFF9BDC2"/>
      <color rgb="FF805D87"/>
      <color rgb="FFF4E5DD"/>
      <color rgb="FF5E6B91"/>
      <color rgb="FFEDE9E2"/>
      <color rgb="FFFDF8F4"/>
      <color rgb="FFB4A9C8"/>
      <color rgb="FFE1F0FF"/>
      <color rgb="FFFDF8F2"/>
    </mruColors>
  </colors>
  <extLst>
    <ext xmlns:x14="http://schemas.microsoft.com/office/spreadsheetml/2009/9/main" uri="{46F421CA-312F-682f-3DD2-61675219B42D}">
      <x14:dxfs count="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2"/>
            <color theme="6" tint="-0.499984740745262"/>
          </font>
          <fill>
            <patternFill patternType="solid">
              <fgColor rgb="FF805D87"/>
              <bgColor theme="4" tint="0.59999389629810485"/>
            </patternFill>
          </fill>
          <border>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sz val="10"/>
            <color theme="6" tint="-0.499984740745262"/>
          </font>
          <fill>
            <patternFill patternType="solid">
              <fgColor rgb="FFFDF8F2"/>
              <bgColor rgb="FFFFFFFF"/>
            </patternFill>
          </fill>
          <border>
            <left/>
            <right/>
            <top/>
            <bottom/>
            <vertical/>
            <horizontal/>
          </border>
        </dxf>
        <dxf>
          <font>
            <b/>
            <i val="0"/>
          </font>
          <fill>
            <patternFill>
              <fgColor auto="1"/>
              <bgColor rgb="FFBBC8E2"/>
            </patternFill>
          </fill>
          <border>
            <left/>
            <right/>
            <top/>
            <bottom/>
          </border>
        </dxf>
        <dxf>
          <font>
            <b val="0"/>
            <i/>
            <sz val="11"/>
          </font>
          <fill>
            <patternFill>
              <bgColor rgb="FFFDF8F4"/>
            </patternFill>
          </fill>
          <border>
            <left/>
            <right/>
            <top/>
            <bottom/>
          </border>
        </dxf>
        <dxf>
          <font>
            <b/>
            <i val="0"/>
            <sz val="10"/>
            <color theme="0"/>
          </font>
          <fill>
            <patternFill>
              <bgColor rgb="FF805D87"/>
            </patternFill>
          </fill>
          <border>
            <left/>
            <right/>
            <top/>
            <bottom/>
          </border>
        </dxf>
        <dxf>
          <font>
            <b val="0"/>
            <i/>
            <sz val="11"/>
            <color theme="2" tint="-9.9948118533890809E-2"/>
          </font>
          <fill>
            <patternFill>
              <bgColor theme="2"/>
            </patternFill>
          </fill>
          <border>
            <left/>
            <right/>
            <top/>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s>
        </x14:slicerStyle>
        <x14:slicerStyle name="Slicer Style 1 2">
          <x14:slicerStyleElements>
            <x14:slicerStyleElement type="unselectedItemWithData" dxfId="9"/>
            <x14:slicerStyleElement type="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36.xml"/><Relationship Id="rId21" Type="http://schemas.openxmlformats.org/officeDocument/2006/relationships/pivotCacheDefinition" Target="pivotCache/pivotCacheDefinition12.xml"/><Relationship Id="rId42" Type="http://schemas.openxmlformats.org/officeDocument/2006/relationships/pivotCacheDefinition" Target="pivotCache/pivotCacheDefinition33.xml"/><Relationship Id="rId63" Type="http://schemas.openxmlformats.org/officeDocument/2006/relationships/pivotCacheDefinition" Target="pivotCache/pivotCacheDefinition54.xml"/><Relationship Id="rId84" Type="http://schemas.openxmlformats.org/officeDocument/2006/relationships/customXml" Target="../customXml/item3.xml"/><Relationship Id="rId138" Type="http://schemas.openxmlformats.org/officeDocument/2006/relationships/customXml" Target="../customXml/item57.xml"/><Relationship Id="rId159" Type="http://schemas.openxmlformats.org/officeDocument/2006/relationships/customXml" Target="../customXml/item78.xml"/><Relationship Id="rId170" Type="http://schemas.openxmlformats.org/officeDocument/2006/relationships/customXml" Target="../customXml/item89.xml"/><Relationship Id="rId191" Type="http://schemas.openxmlformats.org/officeDocument/2006/relationships/customXml" Target="../customXml/item110.xml"/><Relationship Id="rId205" Type="http://schemas.openxmlformats.org/officeDocument/2006/relationships/customXml" Target="../customXml/item124.xml"/><Relationship Id="rId226" Type="http://schemas.openxmlformats.org/officeDocument/2006/relationships/customXml" Target="../customXml/item145.xml"/><Relationship Id="rId107" Type="http://schemas.openxmlformats.org/officeDocument/2006/relationships/customXml" Target="../customXml/item26.xml"/><Relationship Id="rId11" Type="http://schemas.openxmlformats.org/officeDocument/2006/relationships/pivotCacheDefinition" Target="pivotCache/pivotCacheDefinition2.xml"/><Relationship Id="rId32" Type="http://schemas.openxmlformats.org/officeDocument/2006/relationships/pivotCacheDefinition" Target="pivotCache/pivotCacheDefinition23.xml"/><Relationship Id="rId53" Type="http://schemas.openxmlformats.org/officeDocument/2006/relationships/pivotCacheDefinition" Target="pivotCache/pivotCacheDefinition44.xml"/><Relationship Id="rId74" Type="http://schemas.microsoft.com/office/2007/relationships/slicerCache" Target="slicerCaches/slicerCache1.xml"/><Relationship Id="rId128" Type="http://schemas.openxmlformats.org/officeDocument/2006/relationships/customXml" Target="../customXml/item47.xml"/><Relationship Id="rId149" Type="http://schemas.openxmlformats.org/officeDocument/2006/relationships/customXml" Target="../customXml/item68.xml"/><Relationship Id="rId5" Type="http://schemas.openxmlformats.org/officeDocument/2006/relationships/worksheet" Target="worksheets/sheet5.xml"/><Relationship Id="rId95" Type="http://schemas.openxmlformats.org/officeDocument/2006/relationships/customXml" Target="../customXml/item14.xml"/><Relationship Id="rId160" Type="http://schemas.openxmlformats.org/officeDocument/2006/relationships/customXml" Target="../customXml/item79.xml"/><Relationship Id="rId181" Type="http://schemas.openxmlformats.org/officeDocument/2006/relationships/customXml" Target="../customXml/item100.xml"/><Relationship Id="rId216" Type="http://schemas.openxmlformats.org/officeDocument/2006/relationships/customXml" Target="../customXml/item135.xml"/><Relationship Id="rId22" Type="http://schemas.openxmlformats.org/officeDocument/2006/relationships/pivotCacheDefinition" Target="pivotCache/pivotCacheDefinition13.xml"/><Relationship Id="rId43" Type="http://schemas.openxmlformats.org/officeDocument/2006/relationships/pivotCacheDefinition" Target="pivotCache/pivotCacheDefinition34.xml"/><Relationship Id="rId64" Type="http://schemas.openxmlformats.org/officeDocument/2006/relationships/pivotCacheDefinition" Target="pivotCache/pivotCacheDefinition55.xml"/><Relationship Id="rId118" Type="http://schemas.openxmlformats.org/officeDocument/2006/relationships/customXml" Target="../customXml/item37.xml"/><Relationship Id="rId139" Type="http://schemas.openxmlformats.org/officeDocument/2006/relationships/customXml" Target="../customXml/item58.xml"/><Relationship Id="rId85" Type="http://schemas.openxmlformats.org/officeDocument/2006/relationships/customXml" Target="../customXml/item4.xml"/><Relationship Id="rId150" Type="http://schemas.openxmlformats.org/officeDocument/2006/relationships/customXml" Target="../customXml/item69.xml"/><Relationship Id="rId171" Type="http://schemas.openxmlformats.org/officeDocument/2006/relationships/customXml" Target="../customXml/item90.xml"/><Relationship Id="rId192" Type="http://schemas.openxmlformats.org/officeDocument/2006/relationships/customXml" Target="../customXml/item111.xml"/><Relationship Id="rId206" Type="http://schemas.openxmlformats.org/officeDocument/2006/relationships/customXml" Target="../customXml/item125.xml"/><Relationship Id="rId227" Type="http://schemas.openxmlformats.org/officeDocument/2006/relationships/customXml" Target="../customXml/item146.xml"/><Relationship Id="rId12" Type="http://schemas.openxmlformats.org/officeDocument/2006/relationships/pivotCacheDefinition" Target="pivotCache/pivotCacheDefinition3.xml"/><Relationship Id="rId33" Type="http://schemas.openxmlformats.org/officeDocument/2006/relationships/pivotCacheDefinition" Target="pivotCache/pivotCacheDefinition24.xml"/><Relationship Id="rId108" Type="http://schemas.openxmlformats.org/officeDocument/2006/relationships/customXml" Target="../customXml/item27.xml"/><Relationship Id="rId129" Type="http://schemas.openxmlformats.org/officeDocument/2006/relationships/customXml" Target="../customXml/item48.xml"/><Relationship Id="rId54" Type="http://schemas.openxmlformats.org/officeDocument/2006/relationships/pivotCacheDefinition" Target="pivotCache/pivotCacheDefinition45.xml"/><Relationship Id="rId75" Type="http://schemas.openxmlformats.org/officeDocument/2006/relationships/theme" Target="theme/theme1.xml"/><Relationship Id="rId96" Type="http://schemas.openxmlformats.org/officeDocument/2006/relationships/customXml" Target="../customXml/item15.xml"/><Relationship Id="rId140" Type="http://schemas.openxmlformats.org/officeDocument/2006/relationships/customXml" Target="../customXml/item59.xml"/><Relationship Id="rId161" Type="http://schemas.openxmlformats.org/officeDocument/2006/relationships/customXml" Target="../customXml/item80.xml"/><Relationship Id="rId182" Type="http://schemas.openxmlformats.org/officeDocument/2006/relationships/customXml" Target="../customXml/item101.xml"/><Relationship Id="rId217" Type="http://schemas.openxmlformats.org/officeDocument/2006/relationships/customXml" Target="../customXml/item136.xml"/><Relationship Id="rId6" Type="http://schemas.openxmlformats.org/officeDocument/2006/relationships/worksheet" Target="worksheets/sheet6.xml"/><Relationship Id="rId23" Type="http://schemas.openxmlformats.org/officeDocument/2006/relationships/pivotCacheDefinition" Target="pivotCache/pivotCacheDefinition14.xml"/><Relationship Id="rId119" Type="http://schemas.openxmlformats.org/officeDocument/2006/relationships/customXml" Target="../customXml/item38.xml"/><Relationship Id="rId44" Type="http://schemas.openxmlformats.org/officeDocument/2006/relationships/pivotCacheDefinition" Target="pivotCache/pivotCacheDefinition35.xml"/><Relationship Id="rId65" Type="http://schemas.openxmlformats.org/officeDocument/2006/relationships/pivotCacheDefinition" Target="pivotCache/pivotCacheDefinition56.xml"/><Relationship Id="rId86" Type="http://schemas.openxmlformats.org/officeDocument/2006/relationships/customXml" Target="../customXml/item5.xml"/><Relationship Id="rId130" Type="http://schemas.openxmlformats.org/officeDocument/2006/relationships/customXml" Target="../customXml/item49.xml"/><Relationship Id="rId151" Type="http://schemas.openxmlformats.org/officeDocument/2006/relationships/customXml" Target="../customXml/item70.xml"/><Relationship Id="rId172" Type="http://schemas.openxmlformats.org/officeDocument/2006/relationships/customXml" Target="../customXml/item91.xml"/><Relationship Id="rId193" Type="http://schemas.openxmlformats.org/officeDocument/2006/relationships/customXml" Target="../customXml/item112.xml"/><Relationship Id="rId207" Type="http://schemas.openxmlformats.org/officeDocument/2006/relationships/customXml" Target="../customXml/item126.xml"/><Relationship Id="rId228" Type="http://schemas.openxmlformats.org/officeDocument/2006/relationships/customXml" Target="../customXml/item147.xml"/><Relationship Id="rId13" Type="http://schemas.openxmlformats.org/officeDocument/2006/relationships/pivotCacheDefinition" Target="pivotCache/pivotCacheDefinition4.xml"/><Relationship Id="rId109" Type="http://schemas.openxmlformats.org/officeDocument/2006/relationships/customXml" Target="../customXml/item28.xml"/><Relationship Id="rId34" Type="http://schemas.openxmlformats.org/officeDocument/2006/relationships/pivotCacheDefinition" Target="pivotCache/pivotCacheDefinition25.xml"/><Relationship Id="rId55" Type="http://schemas.openxmlformats.org/officeDocument/2006/relationships/pivotCacheDefinition" Target="pivotCache/pivotCacheDefinition46.xml"/><Relationship Id="rId76" Type="http://schemas.openxmlformats.org/officeDocument/2006/relationships/connections" Target="connections.xml"/><Relationship Id="rId97" Type="http://schemas.openxmlformats.org/officeDocument/2006/relationships/customXml" Target="../customXml/item16.xml"/><Relationship Id="rId120" Type="http://schemas.openxmlformats.org/officeDocument/2006/relationships/customXml" Target="../customXml/item39.xml"/><Relationship Id="rId141" Type="http://schemas.openxmlformats.org/officeDocument/2006/relationships/customXml" Target="../customXml/item60.xml"/><Relationship Id="rId7" Type="http://schemas.openxmlformats.org/officeDocument/2006/relationships/worksheet" Target="worksheets/sheet7.xml"/><Relationship Id="rId162" Type="http://schemas.openxmlformats.org/officeDocument/2006/relationships/customXml" Target="../customXml/item81.xml"/><Relationship Id="rId183" Type="http://schemas.openxmlformats.org/officeDocument/2006/relationships/customXml" Target="../customXml/item102.xml"/><Relationship Id="rId218" Type="http://schemas.openxmlformats.org/officeDocument/2006/relationships/customXml" Target="../customXml/item137.xml"/><Relationship Id="rId24" Type="http://schemas.openxmlformats.org/officeDocument/2006/relationships/pivotCacheDefinition" Target="pivotCache/pivotCacheDefinition15.xml"/><Relationship Id="rId45" Type="http://schemas.openxmlformats.org/officeDocument/2006/relationships/pivotCacheDefinition" Target="pivotCache/pivotCacheDefinition36.xml"/><Relationship Id="rId66" Type="http://schemas.openxmlformats.org/officeDocument/2006/relationships/pivotCacheDefinition" Target="pivotCache/pivotCacheDefinition57.xml"/><Relationship Id="rId87" Type="http://schemas.openxmlformats.org/officeDocument/2006/relationships/customXml" Target="../customXml/item6.xml"/><Relationship Id="rId110" Type="http://schemas.openxmlformats.org/officeDocument/2006/relationships/customXml" Target="../customXml/item29.xml"/><Relationship Id="rId131" Type="http://schemas.openxmlformats.org/officeDocument/2006/relationships/customXml" Target="../customXml/item50.xml"/><Relationship Id="rId152" Type="http://schemas.openxmlformats.org/officeDocument/2006/relationships/customXml" Target="../customXml/item71.xml"/><Relationship Id="rId173" Type="http://schemas.openxmlformats.org/officeDocument/2006/relationships/customXml" Target="../customXml/item92.xml"/><Relationship Id="rId194" Type="http://schemas.openxmlformats.org/officeDocument/2006/relationships/customXml" Target="../customXml/item113.xml"/><Relationship Id="rId208" Type="http://schemas.openxmlformats.org/officeDocument/2006/relationships/customXml" Target="../customXml/item127.xml"/><Relationship Id="rId229" Type="http://schemas.openxmlformats.org/officeDocument/2006/relationships/customXml" Target="../customXml/item148.xml"/><Relationship Id="rId14" Type="http://schemas.openxmlformats.org/officeDocument/2006/relationships/pivotCacheDefinition" Target="pivotCache/pivotCacheDefinition5.xml"/><Relationship Id="rId35" Type="http://schemas.openxmlformats.org/officeDocument/2006/relationships/pivotCacheDefinition" Target="pivotCache/pivotCacheDefinition26.xml"/><Relationship Id="rId56" Type="http://schemas.openxmlformats.org/officeDocument/2006/relationships/pivotCacheDefinition" Target="pivotCache/pivotCacheDefinition47.xml"/><Relationship Id="rId77" Type="http://schemas.openxmlformats.org/officeDocument/2006/relationships/styles" Target="styles.xml"/><Relationship Id="rId100" Type="http://schemas.openxmlformats.org/officeDocument/2006/relationships/customXml" Target="../customXml/item19.xml"/><Relationship Id="rId8" Type="http://schemas.openxmlformats.org/officeDocument/2006/relationships/worksheet" Target="worksheets/sheet8.xml"/><Relationship Id="rId98" Type="http://schemas.openxmlformats.org/officeDocument/2006/relationships/customXml" Target="../customXml/item17.xml"/><Relationship Id="rId121" Type="http://schemas.openxmlformats.org/officeDocument/2006/relationships/customXml" Target="../customXml/item40.xml"/><Relationship Id="rId142" Type="http://schemas.openxmlformats.org/officeDocument/2006/relationships/customXml" Target="../customXml/item61.xml"/><Relationship Id="rId163" Type="http://schemas.openxmlformats.org/officeDocument/2006/relationships/customXml" Target="../customXml/item82.xml"/><Relationship Id="rId184" Type="http://schemas.openxmlformats.org/officeDocument/2006/relationships/customXml" Target="../customXml/item103.xml"/><Relationship Id="rId219" Type="http://schemas.openxmlformats.org/officeDocument/2006/relationships/customXml" Target="../customXml/item138.xml"/><Relationship Id="rId230" Type="http://schemas.openxmlformats.org/officeDocument/2006/relationships/customXml" Target="../customXml/item149.xml"/><Relationship Id="rId25" Type="http://schemas.openxmlformats.org/officeDocument/2006/relationships/pivotCacheDefinition" Target="pivotCache/pivotCacheDefinition16.xml"/><Relationship Id="rId46" Type="http://schemas.openxmlformats.org/officeDocument/2006/relationships/pivotCacheDefinition" Target="pivotCache/pivotCacheDefinition37.xml"/><Relationship Id="rId67" Type="http://schemas.openxmlformats.org/officeDocument/2006/relationships/pivotCacheDefinition" Target="pivotCache/pivotCacheDefinition58.xml"/><Relationship Id="rId116" Type="http://schemas.openxmlformats.org/officeDocument/2006/relationships/customXml" Target="../customXml/item35.xml"/><Relationship Id="rId137" Type="http://schemas.openxmlformats.org/officeDocument/2006/relationships/customXml" Target="../customXml/item56.xml"/><Relationship Id="rId158" Type="http://schemas.openxmlformats.org/officeDocument/2006/relationships/customXml" Target="../customXml/item77.xml"/><Relationship Id="rId20" Type="http://schemas.openxmlformats.org/officeDocument/2006/relationships/pivotCacheDefinition" Target="pivotCache/pivotCacheDefinition11.xml"/><Relationship Id="rId41" Type="http://schemas.openxmlformats.org/officeDocument/2006/relationships/pivotCacheDefinition" Target="pivotCache/pivotCacheDefinition32.xml"/><Relationship Id="rId62" Type="http://schemas.openxmlformats.org/officeDocument/2006/relationships/pivotCacheDefinition" Target="pivotCache/pivotCacheDefinition53.xml"/><Relationship Id="rId83" Type="http://schemas.openxmlformats.org/officeDocument/2006/relationships/customXml" Target="../customXml/item2.xml"/><Relationship Id="rId88" Type="http://schemas.openxmlformats.org/officeDocument/2006/relationships/customXml" Target="../customXml/item7.xml"/><Relationship Id="rId111" Type="http://schemas.openxmlformats.org/officeDocument/2006/relationships/customXml" Target="../customXml/item30.xml"/><Relationship Id="rId132" Type="http://schemas.openxmlformats.org/officeDocument/2006/relationships/customXml" Target="../customXml/item51.xml"/><Relationship Id="rId153" Type="http://schemas.openxmlformats.org/officeDocument/2006/relationships/customXml" Target="../customXml/item72.xml"/><Relationship Id="rId174" Type="http://schemas.openxmlformats.org/officeDocument/2006/relationships/customXml" Target="../customXml/item93.xml"/><Relationship Id="rId179" Type="http://schemas.openxmlformats.org/officeDocument/2006/relationships/customXml" Target="../customXml/item98.xml"/><Relationship Id="rId195" Type="http://schemas.openxmlformats.org/officeDocument/2006/relationships/customXml" Target="../customXml/item114.xml"/><Relationship Id="rId209" Type="http://schemas.openxmlformats.org/officeDocument/2006/relationships/customXml" Target="../customXml/item128.xml"/><Relationship Id="rId190" Type="http://schemas.openxmlformats.org/officeDocument/2006/relationships/customXml" Target="../customXml/item109.xml"/><Relationship Id="rId204" Type="http://schemas.openxmlformats.org/officeDocument/2006/relationships/customXml" Target="../customXml/item123.xml"/><Relationship Id="rId220" Type="http://schemas.openxmlformats.org/officeDocument/2006/relationships/customXml" Target="../customXml/item139.xml"/><Relationship Id="rId225" Type="http://schemas.openxmlformats.org/officeDocument/2006/relationships/customXml" Target="../customXml/item144.xml"/><Relationship Id="rId15" Type="http://schemas.openxmlformats.org/officeDocument/2006/relationships/pivotCacheDefinition" Target="pivotCache/pivotCacheDefinition6.xml"/><Relationship Id="rId36" Type="http://schemas.openxmlformats.org/officeDocument/2006/relationships/pivotCacheDefinition" Target="pivotCache/pivotCacheDefinition27.xml"/><Relationship Id="rId57" Type="http://schemas.openxmlformats.org/officeDocument/2006/relationships/pivotCacheDefinition" Target="pivotCache/pivotCacheDefinition48.xml"/><Relationship Id="rId106" Type="http://schemas.openxmlformats.org/officeDocument/2006/relationships/customXml" Target="../customXml/item25.xml"/><Relationship Id="rId127" Type="http://schemas.openxmlformats.org/officeDocument/2006/relationships/customXml" Target="../customXml/item46.xml"/><Relationship Id="rId10" Type="http://schemas.openxmlformats.org/officeDocument/2006/relationships/pivotCacheDefinition" Target="pivotCache/pivotCacheDefinition1.xml"/><Relationship Id="rId31" Type="http://schemas.openxmlformats.org/officeDocument/2006/relationships/pivotCacheDefinition" Target="pivotCache/pivotCacheDefinition22.xml"/><Relationship Id="rId52" Type="http://schemas.openxmlformats.org/officeDocument/2006/relationships/pivotCacheDefinition" Target="pivotCache/pivotCacheDefinition43.xml"/><Relationship Id="rId73" Type="http://schemas.openxmlformats.org/officeDocument/2006/relationships/pivotCacheDefinition" Target="pivotCache/pivotCacheDefinition64.xml"/><Relationship Id="rId78" Type="http://schemas.openxmlformats.org/officeDocument/2006/relationships/sharedStrings" Target="sharedStrings.xml"/><Relationship Id="rId94" Type="http://schemas.openxmlformats.org/officeDocument/2006/relationships/customXml" Target="../customXml/item13.xml"/><Relationship Id="rId99" Type="http://schemas.openxmlformats.org/officeDocument/2006/relationships/customXml" Target="../customXml/item18.xml"/><Relationship Id="rId101" Type="http://schemas.openxmlformats.org/officeDocument/2006/relationships/customXml" Target="../customXml/item20.xml"/><Relationship Id="rId122" Type="http://schemas.openxmlformats.org/officeDocument/2006/relationships/customXml" Target="../customXml/item41.xml"/><Relationship Id="rId143" Type="http://schemas.openxmlformats.org/officeDocument/2006/relationships/customXml" Target="../customXml/item62.xml"/><Relationship Id="rId148" Type="http://schemas.openxmlformats.org/officeDocument/2006/relationships/customXml" Target="../customXml/item67.xml"/><Relationship Id="rId164" Type="http://schemas.openxmlformats.org/officeDocument/2006/relationships/customXml" Target="../customXml/item83.xml"/><Relationship Id="rId169" Type="http://schemas.openxmlformats.org/officeDocument/2006/relationships/customXml" Target="../customXml/item88.xml"/><Relationship Id="rId185" Type="http://schemas.openxmlformats.org/officeDocument/2006/relationships/customXml" Target="../customXml/item104.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customXml" Target="../customXml/item99.xml"/><Relationship Id="rId210" Type="http://schemas.openxmlformats.org/officeDocument/2006/relationships/customXml" Target="../customXml/item129.xml"/><Relationship Id="rId215" Type="http://schemas.openxmlformats.org/officeDocument/2006/relationships/customXml" Target="../customXml/item134.xml"/><Relationship Id="rId26" Type="http://schemas.openxmlformats.org/officeDocument/2006/relationships/pivotCacheDefinition" Target="pivotCache/pivotCacheDefinition17.xml"/><Relationship Id="rId231" Type="http://schemas.openxmlformats.org/officeDocument/2006/relationships/customXml" Target="../customXml/item150.xml"/><Relationship Id="rId47" Type="http://schemas.openxmlformats.org/officeDocument/2006/relationships/pivotCacheDefinition" Target="pivotCache/pivotCacheDefinition38.xml"/><Relationship Id="rId68" Type="http://schemas.openxmlformats.org/officeDocument/2006/relationships/pivotCacheDefinition" Target="pivotCache/pivotCacheDefinition59.xml"/><Relationship Id="rId89" Type="http://schemas.openxmlformats.org/officeDocument/2006/relationships/customXml" Target="../customXml/item8.xml"/><Relationship Id="rId112" Type="http://schemas.openxmlformats.org/officeDocument/2006/relationships/customXml" Target="../customXml/item31.xml"/><Relationship Id="rId133" Type="http://schemas.openxmlformats.org/officeDocument/2006/relationships/customXml" Target="../customXml/item52.xml"/><Relationship Id="rId154" Type="http://schemas.openxmlformats.org/officeDocument/2006/relationships/customXml" Target="../customXml/item73.xml"/><Relationship Id="rId175" Type="http://schemas.openxmlformats.org/officeDocument/2006/relationships/customXml" Target="../customXml/item94.xml"/><Relationship Id="rId196" Type="http://schemas.openxmlformats.org/officeDocument/2006/relationships/customXml" Target="../customXml/item115.xml"/><Relationship Id="rId200" Type="http://schemas.openxmlformats.org/officeDocument/2006/relationships/customXml" Target="../customXml/item119.xml"/><Relationship Id="rId16" Type="http://schemas.openxmlformats.org/officeDocument/2006/relationships/pivotCacheDefinition" Target="pivotCache/pivotCacheDefinition7.xml"/><Relationship Id="rId221" Type="http://schemas.openxmlformats.org/officeDocument/2006/relationships/customXml" Target="../customXml/item140.xml"/><Relationship Id="rId37" Type="http://schemas.openxmlformats.org/officeDocument/2006/relationships/pivotCacheDefinition" Target="pivotCache/pivotCacheDefinition28.xml"/><Relationship Id="rId58" Type="http://schemas.openxmlformats.org/officeDocument/2006/relationships/pivotCacheDefinition" Target="pivotCache/pivotCacheDefinition49.xml"/><Relationship Id="rId79" Type="http://schemas.openxmlformats.org/officeDocument/2006/relationships/sheetMetadata" Target="metadata.xml"/><Relationship Id="rId102" Type="http://schemas.openxmlformats.org/officeDocument/2006/relationships/customXml" Target="../customXml/item21.xml"/><Relationship Id="rId123" Type="http://schemas.openxmlformats.org/officeDocument/2006/relationships/customXml" Target="../customXml/item42.xml"/><Relationship Id="rId144" Type="http://schemas.openxmlformats.org/officeDocument/2006/relationships/customXml" Target="../customXml/item63.xml"/><Relationship Id="rId90" Type="http://schemas.openxmlformats.org/officeDocument/2006/relationships/customXml" Target="../customXml/item9.xml"/><Relationship Id="rId165" Type="http://schemas.openxmlformats.org/officeDocument/2006/relationships/customXml" Target="../customXml/item84.xml"/><Relationship Id="rId186" Type="http://schemas.openxmlformats.org/officeDocument/2006/relationships/customXml" Target="../customXml/item105.xml"/><Relationship Id="rId211" Type="http://schemas.openxmlformats.org/officeDocument/2006/relationships/customXml" Target="../customXml/item130.xml"/><Relationship Id="rId27" Type="http://schemas.openxmlformats.org/officeDocument/2006/relationships/pivotCacheDefinition" Target="pivotCache/pivotCacheDefinition18.xml"/><Relationship Id="rId48" Type="http://schemas.openxmlformats.org/officeDocument/2006/relationships/pivotCacheDefinition" Target="pivotCache/pivotCacheDefinition39.xml"/><Relationship Id="rId69" Type="http://schemas.openxmlformats.org/officeDocument/2006/relationships/pivotCacheDefinition" Target="pivotCache/pivotCacheDefinition60.xml"/><Relationship Id="rId113" Type="http://schemas.openxmlformats.org/officeDocument/2006/relationships/customXml" Target="../customXml/item32.xml"/><Relationship Id="rId134" Type="http://schemas.openxmlformats.org/officeDocument/2006/relationships/customXml" Target="../customXml/item53.xml"/><Relationship Id="rId80" Type="http://schemas.openxmlformats.org/officeDocument/2006/relationships/powerPivotData" Target="model/item.data"/><Relationship Id="rId155" Type="http://schemas.openxmlformats.org/officeDocument/2006/relationships/customXml" Target="../customXml/item74.xml"/><Relationship Id="rId176" Type="http://schemas.openxmlformats.org/officeDocument/2006/relationships/customXml" Target="../customXml/item95.xml"/><Relationship Id="rId197" Type="http://schemas.openxmlformats.org/officeDocument/2006/relationships/customXml" Target="../customXml/item116.xml"/><Relationship Id="rId201" Type="http://schemas.openxmlformats.org/officeDocument/2006/relationships/customXml" Target="../customXml/item120.xml"/><Relationship Id="rId222" Type="http://schemas.openxmlformats.org/officeDocument/2006/relationships/customXml" Target="../customXml/item141.xml"/><Relationship Id="rId17" Type="http://schemas.openxmlformats.org/officeDocument/2006/relationships/pivotCacheDefinition" Target="pivotCache/pivotCacheDefinition8.xml"/><Relationship Id="rId38" Type="http://schemas.openxmlformats.org/officeDocument/2006/relationships/pivotCacheDefinition" Target="pivotCache/pivotCacheDefinition29.xml"/><Relationship Id="rId59" Type="http://schemas.openxmlformats.org/officeDocument/2006/relationships/pivotCacheDefinition" Target="pivotCache/pivotCacheDefinition50.xml"/><Relationship Id="rId103" Type="http://schemas.openxmlformats.org/officeDocument/2006/relationships/customXml" Target="../customXml/item22.xml"/><Relationship Id="rId124" Type="http://schemas.openxmlformats.org/officeDocument/2006/relationships/customXml" Target="../customXml/item43.xml"/><Relationship Id="rId70" Type="http://schemas.openxmlformats.org/officeDocument/2006/relationships/pivotCacheDefinition" Target="pivotCache/pivotCacheDefinition61.xml"/><Relationship Id="rId91" Type="http://schemas.openxmlformats.org/officeDocument/2006/relationships/customXml" Target="../customXml/item10.xml"/><Relationship Id="rId145" Type="http://schemas.openxmlformats.org/officeDocument/2006/relationships/customXml" Target="../customXml/item64.xml"/><Relationship Id="rId166" Type="http://schemas.openxmlformats.org/officeDocument/2006/relationships/customXml" Target="../customXml/item85.xml"/><Relationship Id="rId187" Type="http://schemas.openxmlformats.org/officeDocument/2006/relationships/customXml" Target="../customXml/item106.xml"/><Relationship Id="rId1" Type="http://schemas.openxmlformats.org/officeDocument/2006/relationships/worksheet" Target="worksheets/sheet1.xml"/><Relationship Id="rId212" Type="http://schemas.openxmlformats.org/officeDocument/2006/relationships/customXml" Target="../customXml/item131.xml"/><Relationship Id="rId28" Type="http://schemas.openxmlformats.org/officeDocument/2006/relationships/pivotCacheDefinition" Target="pivotCache/pivotCacheDefinition19.xml"/><Relationship Id="rId49" Type="http://schemas.openxmlformats.org/officeDocument/2006/relationships/pivotCacheDefinition" Target="pivotCache/pivotCacheDefinition40.xml"/><Relationship Id="rId114" Type="http://schemas.openxmlformats.org/officeDocument/2006/relationships/customXml" Target="../customXml/item33.xml"/><Relationship Id="rId60" Type="http://schemas.openxmlformats.org/officeDocument/2006/relationships/pivotCacheDefinition" Target="pivotCache/pivotCacheDefinition51.xml"/><Relationship Id="rId81" Type="http://schemas.openxmlformats.org/officeDocument/2006/relationships/calcChain" Target="calcChain.xml"/><Relationship Id="rId135" Type="http://schemas.openxmlformats.org/officeDocument/2006/relationships/customXml" Target="../customXml/item54.xml"/><Relationship Id="rId156" Type="http://schemas.openxmlformats.org/officeDocument/2006/relationships/customXml" Target="../customXml/item75.xml"/><Relationship Id="rId177" Type="http://schemas.openxmlformats.org/officeDocument/2006/relationships/customXml" Target="../customXml/item96.xml"/><Relationship Id="rId198" Type="http://schemas.openxmlformats.org/officeDocument/2006/relationships/customXml" Target="../customXml/item117.xml"/><Relationship Id="rId202" Type="http://schemas.openxmlformats.org/officeDocument/2006/relationships/customXml" Target="../customXml/item121.xml"/><Relationship Id="rId223" Type="http://schemas.openxmlformats.org/officeDocument/2006/relationships/customXml" Target="../customXml/item142.xml"/><Relationship Id="rId18" Type="http://schemas.openxmlformats.org/officeDocument/2006/relationships/pivotCacheDefinition" Target="pivotCache/pivotCacheDefinition9.xml"/><Relationship Id="rId39" Type="http://schemas.openxmlformats.org/officeDocument/2006/relationships/pivotCacheDefinition" Target="pivotCache/pivotCacheDefinition30.xml"/><Relationship Id="rId50" Type="http://schemas.openxmlformats.org/officeDocument/2006/relationships/pivotCacheDefinition" Target="pivotCache/pivotCacheDefinition41.xml"/><Relationship Id="rId104" Type="http://schemas.openxmlformats.org/officeDocument/2006/relationships/customXml" Target="../customXml/item23.xml"/><Relationship Id="rId125" Type="http://schemas.openxmlformats.org/officeDocument/2006/relationships/customXml" Target="../customXml/item44.xml"/><Relationship Id="rId146" Type="http://schemas.openxmlformats.org/officeDocument/2006/relationships/customXml" Target="../customXml/item65.xml"/><Relationship Id="rId167" Type="http://schemas.openxmlformats.org/officeDocument/2006/relationships/customXml" Target="../customXml/item86.xml"/><Relationship Id="rId188" Type="http://schemas.openxmlformats.org/officeDocument/2006/relationships/customXml" Target="../customXml/item107.xml"/><Relationship Id="rId71" Type="http://schemas.openxmlformats.org/officeDocument/2006/relationships/pivotCacheDefinition" Target="pivotCache/pivotCacheDefinition62.xml"/><Relationship Id="rId92" Type="http://schemas.openxmlformats.org/officeDocument/2006/relationships/customXml" Target="../customXml/item11.xml"/><Relationship Id="rId213" Type="http://schemas.openxmlformats.org/officeDocument/2006/relationships/customXml" Target="../customXml/item132.xml"/><Relationship Id="rId2" Type="http://schemas.openxmlformats.org/officeDocument/2006/relationships/worksheet" Target="worksheets/sheet2.xml"/><Relationship Id="rId29" Type="http://schemas.openxmlformats.org/officeDocument/2006/relationships/pivotCacheDefinition" Target="pivotCache/pivotCacheDefinition20.xml"/><Relationship Id="rId40" Type="http://schemas.openxmlformats.org/officeDocument/2006/relationships/pivotCacheDefinition" Target="pivotCache/pivotCacheDefinition31.xml"/><Relationship Id="rId115" Type="http://schemas.openxmlformats.org/officeDocument/2006/relationships/customXml" Target="../customXml/item34.xml"/><Relationship Id="rId136" Type="http://schemas.openxmlformats.org/officeDocument/2006/relationships/customXml" Target="../customXml/item55.xml"/><Relationship Id="rId157" Type="http://schemas.openxmlformats.org/officeDocument/2006/relationships/customXml" Target="../customXml/item76.xml"/><Relationship Id="rId178" Type="http://schemas.openxmlformats.org/officeDocument/2006/relationships/customXml" Target="../customXml/item97.xml"/><Relationship Id="rId61" Type="http://schemas.openxmlformats.org/officeDocument/2006/relationships/pivotCacheDefinition" Target="pivotCache/pivotCacheDefinition52.xml"/><Relationship Id="rId82" Type="http://schemas.openxmlformats.org/officeDocument/2006/relationships/customXml" Target="../customXml/item1.xml"/><Relationship Id="rId199" Type="http://schemas.openxmlformats.org/officeDocument/2006/relationships/customXml" Target="../customXml/item118.xml"/><Relationship Id="rId203" Type="http://schemas.openxmlformats.org/officeDocument/2006/relationships/customXml" Target="../customXml/item122.xml"/><Relationship Id="rId19" Type="http://schemas.openxmlformats.org/officeDocument/2006/relationships/pivotCacheDefinition" Target="pivotCache/pivotCacheDefinition10.xml"/><Relationship Id="rId224" Type="http://schemas.openxmlformats.org/officeDocument/2006/relationships/customXml" Target="../customXml/item143.xml"/><Relationship Id="rId30" Type="http://schemas.openxmlformats.org/officeDocument/2006/relationships/pivotCacheDefinition" Target="pivotCache/pivotCacheDefinition21.xml"/><Relationship Id="rId105" Type="http://schemas.openxmlformats.org/officeDocument/2006/relationships/customXml" Target="../customXml/item24.xml"/><Relationship Id="rId126" Type="http://schemas.openxmlformats.org/officeDocument/2006/relationships/customXml" Target="../customXml/item45.xml"/><Relationship Id="rId147" Type="http://schemas.openxmlformats.org/officeDocument/2006/relationships/customXml" Target="../customXml/item66.xml"/><Relationship Id="rId168" Type="http://schemas.openxmlformats.org/officeDocument/2006/relationships/customXml" Target="../customXml/item87.xml"/><Relationship Id="rId51" Type="http://schemas.openxmlformats.org/officeDocument/2006/relationships/pivotCacheDefinition" Target="pivotCache/pivotCacheDefinition42.xml"/><Relationship Id="rId72" Type="http://schemas.openxmlformats.org/officeDocument/2006/relationships/pivotCacheDefinition" Target="pivotCache/pivotCacheDefinition63.xml"/><Relationship Id="rId93" Type="http://schemas.openxmlformats.org/officeDocument/2006/relationships/customXml" Target="../customXml/item12.xml"/><Relationship Id="rId189" Type="http://schemas.openxmlformats.org/officeDocument/2006/relationships/customXml" Target="../customXml/item108.xml"/><Relationship Id="rId3" Type="http://schemas.openxmlformats.org/officeDocument/2006/relationships/worksheet" Target="worksheets/sheet3.xml"/><Relationship Id="rId214" Type="http://schemas.openxmlformats.org/officeDocument/2006/relationships/customXml" Target="../customXml/item13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8.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19.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0.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1.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2.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3.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4.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5.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6.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27.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[Hend Abd El-Ghafour - Northwind.xlsx]pvt!monthly taransactions</c:name>
    <c:fmtId val="22"/>
  </c:pivotSource>
  <c:chart>
    <c:title>
      <c:tx>
        <c:rich>
          <a:bodyPr rot="0" spcFirstLastPara="1" vertOverflow="ellipsis" vert="horz" wrap="square" anchor="ctr" anchorCtr="1"/>
          <a:lstStyle/>
          <a:p>
            <a:pPr>
              <a:defRPr sz="1400" b="0" i="0" u="none" strike="noStrike" kern="1200" spc="0" baseline="0">
                <a:solidFill>
                  <a:schemeClr val="accent3">
                    <a:lumMod val="75000"/>
                  </a:schemeClr>
                </a:solidFill>
                <a:latin typeface="+mn-lt"/>
                <a:ea typeface="+mn-ea"/>
                <a:cs typeface="+mn-cs"/>
              </a:defRPr>
            </a:pPr>
            <a:r>
              <a:rPr lang="en-US">
                <a:solidFill>
                  <a:schemeClr val="accent3">
                    <a:lumMod val="75000"/>
                  </a:schemeClr>
                </a:solidFill>
              </a:rPr>
              <a:t>Net Sales &amp; Net Revenue</a:t>
            </a:r>
          </a:p>
        </c:rich>
      </c:tx>
      <c:layout>
        <c:manualLayout>
          <c:xMode val="edge"/>
          <c:yMode val="edge"/>
          <c:x val="0.27118324482026313"/>
          <c:y val="0.1029600612247545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3">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E6B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9BDC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5E6B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9BDC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5E6B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9BDC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24754967105271"/>
          <c:y val="8.664251293891792E-2"/>
          <c:w val="0.93949394939493946"/>
          <c:h val="0.68252589405004349"/>
        </c:manualLayout>
      </c:layout>
      <c:barChart>
        <c:barDir val="col"/>
        <c:grouping val="stacked"/>
        <c:varyColors val="0"/>
        <c:ser>
          <c:idx val="0"/>
          <c:order val="0"/>
          <c:tx>
            <c:strRef>
              <c:f>pvt!$C$7</c:f>
              <c:strCache>
                <c:ptCount val="1"/>
                <c:pt idx="0">
                  <c:v>Net Sales</c:v>
                </c:pt>
              </c:strCache>
            </c:strRef>
          </c:tx>
          <c:spPr>
            <a:solidFill>
              <a:srgbClr val="5E6B91"/>
            </a:solidFill>
            <a:ln>
              <a:noFill/>
            </a:ln>
            <a:effectLst/>
          </c:spPr>
          <c:invertIfNegative val="0"/>
          <c:cat>
            <c:multiLvlStrRef>
              <c:f>pvt!$A$8:$B$30</c:f>
              <c:multiLvlStrCache>
                <c:ptCount val="23"/>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lvl>
                <c:lvl>
                  <c:pt idx="0">
                    <c:v>1996</c:v>
                  </c:pt>
                  <c:pt idx="6">
                    <c:v>1997</c:v>
                  </c:pt>
                  <c:pt idx="18">
                    <c:v>1998</c:v>
                  </c:pt>
                </c:lvl>
              </c:multiLvlStrCache>
            </c:multiLvlStrRef>
          </c:cat>
          <c:val>
            <c:numRef>
              <c:f>pvt!$C$8:$C$30</c:f>
              <c:numCache>
                <c:formatCode>\$#,##0.00;\(\$#,##0.00\);\$#,##0.00</c:formatCode>
                <c:ptCount val="23"/>
                <c:pt idx="0">
                  <c:v>27861.9</c:v>
                </c:pt>
                <c:pt idx="1">
                  <c:v>25485.279999999999</c:v>
                </c:pt>
                <c:pt idx="2">
                  <c:v>26381.4</c:v>
                </c:pt>
                <c:pt idx="3">
                  <c:v>37515.730000000003</c:v>
                </c:pt>
                <c:pt idx="4">
                  <c:v>45600.04</c:v>
                </c:pt>
                <c:pt idx="5">
                  <c:v>45239.63</c:v>
                </c:pt>
                <c:pt idx="6">
                  <c:v>61258.080000000002</c:v>
                </c:pt>
                <c:pt idx="7">
                  <c:v>38483.629999999997</c:v>
                </c:pt>
                <c:pt idx="8">
                  <c:v>38547.230000000003</c:v>
                </c:pt>
                <c:pt idx="9">
                  <c:v>53032.95</c:v>
                </c:pt>
                <c:pt idx="10">
                  <c:v>53781.29</c:v>
                </c:pt>
                <c:pt idx="11">
                  <c:v>36362.81</c:v>
                </c:pt>
                <c:pt idx="12">
                  <c:v>51020.87</c:v>
                </c:pt>
                <c:pt idx="13">
                  <c:v>47287.68</c:v>
                </c:pt>
                <c:pt idx="14">
                  <c:v>55629.25</c:v>
                </c:pt>
                <c:pt idx="15">
                  <c:v>66749.240000000005</c:v>
                </c:pt>
                <c:pt idx="16">
                  <c:v>43533.8</c:v>
                </c:pt>
                <c:pt idx="17">
                  <c:v>71398.44</c:v>
                </c:pt>
                <c:pt idx="18">
                  <c:v>94222.13</c:v>
                </c:pt>
                <c:pt idx="19">
                  <c:v>99415.29</c:v>
                </c:pt>
                <c:pt idx="20">
                  <c:v>104854.18</c:v>
                </c:pt>
                <c:pt idx="21">
                  <c:v>123798.69</c:v>
                </c:pt>
                <c:pt idx="22">
                  <c:v>18333.64</c:v>
                </c:pt>
              </c:numCache>
            </c:numRef>
          </c:val>
          <c:extLst>
            <c:ext xmlns:c16="http://schemas.microsoft.com/office/drawing/2014/chart" uri="{C3380CC4-5D6E-409C-BE32-E72D297353CC}">
              <c16:uniqueId val="{00000000-4524-4760-93DC-FEC50FD6C1C0}"/>
            </c:ext>
          </c:extLst>
        </c:ser>
        <c:ser>
          <c:idx val="1"/>
          <c:order val="1"/>
          <c:tx>
            <c:strRef>
              <c:f>pvt!$D$7</c:f>
              <c:strCache>
                <c:ptCount val="1"/>
                <c:pt idx="0">
                  <c:v>Net_Revenue</c:v>
                </c:pt>
              </c:strCache>
            </c:strRef>
          </c:tx>
          <c:spPr>
            <a:solidFill>
              <a:srgbClr val="F9BDC2"/>
            </a:solidFill>
            <a:ln>
              <a:noFill/>
            </a:ln>
            <a:effectLst/>
          </c:spPr>
          <c:invertIfNegative val="0"/>
          <c:cat>
            <c:multiLvlStrRef>
              <c:f>pvt!$A$8:$B$30</c:f>
              <c:multiLvlStrCache>
                <c:ptCount val="23"/>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lvl>
                <c:lvl>
                  <c:pt idx="0">
                    <c:v>1996</c:v>
                  </c:pt>
                  <c:pt idx="6">
                    <c:v>1997</c:v>
                  </c:pt>
                  <c:pt idx="18">
                    <c:v>1998</c:v>
                  </c:pt>
                </c:lvl>
              </c:multiLvlStrCache>
            </c:multiLvlStrRef>
          </c:cat>
          <c:val>
            <c:numRef>
              <c:f>pvt!$D$8:$D$30</c:f>
              <c:numCache>
                <c:formatCode>\$#,##0.00;\(\$#,##0.00\);\$#,##0.00</c:formatCode>
                <c:ptCount val="23"/>
                <c:pt idx="0">
                  <c:v>1950.36</c:v>
                </c:pt>
                <c:pt idx="1">
                  <c:v>1783.97</c:v>
                </c:pt>
                <c:pt idx="2">
                  <c:v>1846.7</c:v>
                </c:pt>
                <c:pt idx="3">
                  <c:v>2626.11</c:v>
                </c:pt>
                <c:pt idx="4">
                  <c:v>3192</c:v>
                </c:pt>
                <c:pt idx="5">
                  <c:v>3166.77</c:v>
                </c:pt>
                <c:pt idx="6">
                  <c:v>4288.08</c:v>
                </c:pt>
                <c:pt idx="7">
                  <c:v>2693.87</c:v>
                </c:pt>
                <c:pt idx="8">
                  <c:v>2698.29</c:v>
                </c:pt>
                <c:pt idx="9">
                  <c:v>3712.38</c:v>
                </c:pt>
                <c:pt idx="10">
                  <c:v>3764.73</c:v>
                </c:pt>
                <c:pt idx="11">
                  <c:v>2545.42</c:v>
                </c:pt>
                <c:pt idx="12">
                  <c:v>3571.5</c:v>
                </c:pt>
                <c:pt idx="13">
                  <c:v>3310.23</c:v>
                </c:pt>
                <c:pt idx="14">
                  <c:v>3894.12</c:v>
                </c:pt>
                <c:pt idx="15">
                  <c:v>4672.53</c:v>
                </c:pt>
                <c:pt idx="16">
                  <c:v>3047.36</c:v>
                </c:pt>
                <c:pt idx="17">
                  <c:v>4997.96</c:v>
                </c:pt>
                <c:pt idx="18">
                  <c:v>6595.64</c:v>
                </c:pt>
                <c:pt idx="19">
                  <c:v>6959.17</c:v>
                </c:pt>
                <c:pt idx="20">
                  <c:v>7339.86</c:v>
                </c:pt>
                <c:pt idx="21">
                  <c:v>8665.99</c:v>
                </c:pt>
                <c:pt idx="22">
                  <c:v>1283.4000000000001</c:v>
                </c:pt>
              </c:numCache>
            </c:numRef>
          </c:val>
          <c:extLst>
            <c:ext xmlns:c16="http://schemas.microsoft.com/office/drawing/2014/chart" uri="{C3380CC4-5D6E-409C-BE32-E72D297353CC}">
              <c16:uniqueId val="{00000001-4524-4760-93DC-FEC50FD6C1C0}"/>
            </c:ext>
          </c:extLst>
        </c:ser>
        <c:dLbls>
          <c:showLegendKey val="0"/>
          <c:showVal val="0"/>
          <c:showCatName val="0"/>
          <c:showSerName val="0"/>
          <c:showPercent val="0"/>
          <c:showBubbleSize val="0"/>
        </c:dLbls>
        <c:gapWidth val="219"/>
        <c:overlap val="100"/>
        <c:axId val="518406960"/>
        <c:axId val="518409360"/>
      </c:barChart>
      <c:catAx>
        <c:axId val="518406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3">
                    <a:lumMod val="75000"/>
                  </a:schemeClr>
                </a:solidFill>
                <a:latin typeface="+mn-lt"/>
                <a:ea typeface="+mn-ea"/>
                <a:cs typeface="+mn-cs"/>
              </a:defRPr>
            </a:pPr>
            <a:endParaRPr lang="en-US"/>
          </a:p>
        </c:txPr>
        <c:crossAx val="518409360"/>
        <c:crosses val="autoZero"/>
        <c:auto val="1"/>
        <c:lblAlgn val="ctr"/>
        <c:lblOffset val="100"/>
        <c:noMultiLvlLbl val="0"/>
      </c:catAx>
      <c:valAx>
        <c:axId val="518409360"/>
        <c:scaling>
          <c:orientation val="minMax"/>
        </c:scaling>
        <c:delete val="0"/>
        <c:axPos val="l"/>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75000"/>
                  </a:schemeClr>
                </a:solidFill>
                <a:latin typeface="+mn-lt"/>
                <a:ea typeface="+mn-ea"/>
                <a:cs typeface="+mn-cs"/>
              </a:defRPr>
            </a:pPr>
            <a:endParaRPr lang="en-US"/>
          </a:p>
        </c:txPr>
        <c:crossAx val="518406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accent3">
                    <a:lumMod val="75000"/>
                  </a:schemeClr>
                </a:solidFill>
                <a:latin typeface="+mn-lt"/>
                <a:ea typeface="+mn-ea"/>
                <a:cs typeface="+mn-cs"/>
              </a:defRPr>
            </a:pPr>
            <a:r>
              <a:rPr lang="en-US" sz="1400" b="1" i="0" u="none" strike="noStrike" baseline="0">
                <a:solidFill>
                  <a:schemeClr val="accent3">
                    <a:lumMod val="75000"/>
                  </a:schemeClr>
                </a:solidFill>
                <a:latin typeface="Calibri" panose="020F0502020204030204"/>
              </a:rPr>
              <a:t>Category</a:t>
            </a:r>
          </a:p>
        </c:rich>
      </c:tx>
      <c:layout>
        <c:manualLayout>
          <c:xMode val="edge"/>
          <c:yMode val="edge"/>
          <c:x val="0.59149788568095651"/>
          <c:y val="9.523799759405073E-2"/>
        </c:manualLayout>
      </c:layout>
      <c:overlay val="0"/>
      <c:spPr>
        <a:noFill/>
        <a:ln>
          <a:noFill/>
        </a:ln>
        <a:effectLst/>
      </c:spPr>
      <c:txPr>
        <a:bodyPr rot="0" spcFirstLastPara="1" vertOverflow="ellipsis" vert="horz" wrap="square" anchor="ctr" anchorCtr="1"/>
        <a:lstStyle/>
        <a:p>
          <a:pPr>
            <a:defRPr sz="1400" b="0" i="0" u="none" strike="noStrike" baseline="0">
              <a:solidFill>
                <a:schemeClr val="accent3">
                  <a:lumMod val="75000"/>
                </a:schemeClr>
              </a:solidFill>
              <a:latin typeface="+mn-lt"/>
              <a:ea typeface="+mn-ea"/>
              <a:cs typeface="+mn-cs"/>
            </a:defRPr>
          </a:pPr>
          <a:endParaRPr lang="en-US"/>
        </a:p>
      </c:txPr>
    </c:title>
    <c:autoTitleDeleted val="0"/>
    <c:plotArea>
      <c:layout>
        <c:manualLayout>
          <c:layoutTarget val="inner"/>
          <c:xMode val="edge"/>
          <c:yMode val="edge"/>
          <c:x val="0.10783974919801692"/>
          <c:y val="0.14467556138815985"/>
          <c:w val="0.40480314960629915"/>
          <c:h val="0.8096062992125983"/>
        </c:manualLayout>
      </c:layout>
      <c:pieChart>
        <c:varyColors val="1"/>
        <c:ser>
          <c:idx val="0"/>
          <c:order val="0"/>
          <c:tx>
            <c:strRef>
              <c:f>pvt!$V$53</c:f>
              <c:strCache>
                <c:ptCount val="1"/>
                <c:pt idx="0">
                  <c:v>Net_Sales</c:v>
                </c:pt>
              </c:strCache>
            </c:strRef>
          </c:tx>
          <c:explosion val="2"/>
          <c:dPt>
            <c:idx val="0"/>
            <c:bubble3D val="0"/>
            <c:spPr>
              <a:solidFill>
                <a:srgbClr val="5E6B91"/>
              </a:solidFill>
              <a:ln>
                <a:noFill/>
              </a:ln>
              <a:effectLst/>
            </c:spPr>
            <c:extLst>
              <c:ext xmlns:c16="http://schemas.microsoft.com/office/drawing/2014/chart" uri="{C3380CC4-5D6E-409C-BE32-E72D297353CC}">
                <c16:uniqueId val="{00000001-CAB7-42FA-B127-9716FFC4CCFC}"/>
              </c:ext>
            </c:extLst>
          </c:dPt>
          <c:dPt>
            <c:idx val="1"/>
            <c:bubble3D val="0"/>
            <c:spPr>
              <a:solidFill>
                <a:srgbClr val="F9BDC2"/>
              </a:solidFill>
              <a:ln>
                <a:noFill/>
              </a:ln>
              <a:effectLst/>
            </c:spPr>
            <c:extLst>
              <c:ext xmlns:c16="http://schemas.microsoft.com/office/drawing/2014/chart" uri="{C3380CC4-5D6E-409C-BE32-E72D297353CC}">
                <c16:uniqueId val="{00000003-CAB7-42FA-B127-9716FFC4CCFC}"/>
              </c:ext>
            </c:extLst>
          </c:dPt>
          <c:dPt>
            <c:idx val="2"/>
            <c:bubble3D val="0"/>
            <c:spPr>
              <a:solidFill>
                <a:srgbClr val="BBC8E2"/>
              </a:solidFill>
              <a:ln>
                <a:noFill/>
              </a:ln>
              <a:effectLst/>
            </c:spPr>
            <c:extLst>
              <c:ext xmlns:c16="http://schemas.microsoft.com/office/drawing/2014/chart" uri="{C3380CC4-5D6E-409C-BE32-E72D297353CC}">
                <c16:uniqueId val="{00000005-CAB7-42FA-B127-9716FFC4CCFC}"/>
              </c:ext>
            </c:extLst>
          </c:dPt>
          <c:dPt>
            <c:idx val="3"/>
            <c:bubble3D val="0"/>
            <c:spPr>
              <a:solidFill>
                <a:srgbClr val="F4E5DD"/>
              </a:solidFill>
              <a:ln>
                <a:noFill/>
              </a:ln>
              <a:effectLst/>
            </c:spPr>
            <c:extLst>
              <c:ext xmlns:c16="http://schemas.microsoft.com/office/drawing/2014/chart" uri="{C3380CC4-5D6E-409C-BE32-E72D297353CC}">
                <c16:uniqueId val="{00000007-CAB7-42FA-B127-9716FFC4CCFC}"/>
              </c:ext>
            </c:extLst>
          </c:dPt>
          <c:dPt>
            <c:idx val="4"/>
            <c:bubble3D val="0"/>
            <c:spPr>
              <a:solidFill>
                <a:srgbClr val="805D87"/>
              </a:solidFill>
              <a:ln>
                <a:noFill/>
              </a:ln>
              <a:effectLst/>
            </c:spPr>
            <c:extLst>
              <c:ext xmlns:c16="http://schemas.microsoft.com/office/drawing/2014/chart" uri="{C3380CC4-5D6E-409C-BE32-E72D297353CC}">
                <c16:uniqueId val="{00000009-CAB7-42FA-B127-9716FFC4CCFC}"/>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6="http://schemas.microsoft.com/office/drawing/2014/chart" uri="{C3380CC4-5D6E-409C-BE32-E72D297353CC}">
                  <c16:uniqueId val="{00000001-CAB7-42FA-B127-9716FFC4CCFC}"/>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2">
                          <a:lumMod val="50000"/>
                        </a:schemeClr>
                      </a:solidFill>
                      <a:latin typeface="+mn-lt"/>
                      <a:ea typeface="+mn-ea"/>
                      <a:cs typeface="+mn-cs"/>
                    </a:defRPr>
                  </a:pPr>
                  <a:endParaRPr lang="en-US"/>
                </a:p>
              </c:txPr>
              <c:dLblPos val="inEnd"/>
              <c:showLegendKey val="0"/>
              <c:showVal val="0"/>
              <c:showCatName val="0"/>
              <c:showSerName val="0"/>
              <c:showPercent val="1"/>
              <c:showBubbleSize val="0"/>
              <c:extLst>
                <c:ext xmlns:c16="http://schemas.microsoft.com/office/drawing/2014/chart" uri="{C3380CC4-5D6E-409C-BE32-E72D297353CC}">
                  <c16:uniqueId val="{00000003-CAB7-42FA-B127-9716FFC4CCFC}"/>
                </c:ext>
              </c:extLst>
            </c:dLbl>
            <c:dLbl>
              <c:idx val="2"/>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2">
                          <a:lumMod val="50000"/>
                        </a:schemeClr>
                      </a:solidFill>
                      <a:latin typeface="+mn-lt"/>
                      <a:ea typeface="+mn-ea"/>
                      <a:cs typeface="+mn-cs"/>
                    </a:defRPr>
                  </a:pPr>
                  <a:endParaRPr lang="en-US"/>
                </a:p>
              </c:txPr>
              <c:dLblPos val="inEnd"/>
              <c:showLegendKey val="0"/>
              <c:showVal val="0"/>
              <c:showCatName val="0"/>
              <c:showSerName val="0"/>
              <c:showPercent val="1"/>
              <c:showBubbleSize val="0"/>
              <c:extLst>
                <c:ext xmlns:c16="http://schemas.microsoft.com/office/drawing/2014/chart" uri="{C3380CC4-5D6E-409C-BE32-E72D297353CC}">
                  <c16:uniqueId val="{00000005-CAB7-42FA-B127-9716FFC4CCFC}"/>
                </c:ext>
              </c:extLst>
            </c:dLbl>
            <c:dLbl>
              <c:idx val="3"/>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2">
                          <a:lumMod val="50000"/>
                        </a:schemeClr>
                      </a:solidFill>
                      <a:latin typeface="+mn-lt"/>
                      <a:ea typeface="+mn-ea"/>
                      <a:cs typeface="+mn-cs"/>
                    </a:defRPr>
                  </a:pPr>
                  <a:endParaRPr lang="en-US"/>
                </a:p>
              </c:txPr>
              <c:dLblPos val="inEnd"/>
              <c:showLegendKey val="0"/>
              <c:showVal val="0"/>
              <c:showCatName val="0"/>
              <c:showSerName val="0"/>
              <c:showPercent val="1"/>
              <c:showBubbleSize val="0"/>
              <c:extLst>
                <c:ext xmlns:c16="http://schemas.microsoft.com/office/drawing/2014/chart" uri="{C3380CC4-5D6E-409C-BE32-E72D297353CC}">
                  <c16:uniqueId val="{00000007-CAB7-42FA-B127-9716FFC4CCFC}"/>
                </c:ext>
              </c:extLst>
            </c:dLbl>
            <c:dLbl>
              <c:idx val="4"/>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6="http://schemas.microsoft.com/office/drawing/2014/chart" uri="{C3380CC4-5D6E-409C-BE32-E72D297353CC}">
                  <c16:uniqueId val="{00000009-CAB7-42FA-B127-9716FFC4CC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2">
                        <a:lumMod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pvt!$U$54:$U$58</c:f>
              <c:strCache>
                <c:ptCount val="5"/>
                <c:pt idx="0">
                  <c:v>Beverages</c:v>
                </c:pt>
                <c:pt idx="1">
                  <c:v>Dairy Products</c:v>
                </c:pt>
                <c:pt idx="2">
                  <c:v>Confections</c:v>
                </c:pt>
                <c:pt idx="3">
                  <c:v>Meat/Poultry</c:v>
                </c:pt>
                <c:pt idx="4">
                  <c:v>Seafood</c:v>
                </c:pt>
              </c:strCache>
            </c:strRef>
          </c:cat>
          <c:val>
            <c:numRef>
              <c:f>pvt!$V$54:$V$58</c:f>
              <c:numCache>
                <c:formatCode>General</c:formatCode>
                <c:ptCount val="5"/>
                <c:pt idx="0">
                  <c:v>267868.2</c:v>
                </c:pt>
                <c:pt idx="1">
                  <c:v>234507.32</c:v>
                </c:pt>
                <c:pt idx="2">
                  <c:v>167357.26</c:v>
                </c:pt>
                <c:pt idx="3">
                  <c:v>163022.37</c:v>
                </c:pt>
                <c:pt idx="4">
                  <c:v>131261.75</c:v>
                </c:pt>
              </c:numCache>
            </c:numRef>
          </c:val>
          <c:extLst>
            <c:ext xmlns:c16="http://schemas.microsoft.com/office/drawing/2014/chart" uri="{C3380CC4-5D6E-409C-BE32-E72D297353CC}">
              <c16:uniqueId val="{0000000A-CAB7-42FA-B127-9716FFC4CCFC}"/>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5781386701662306"/>
          <c:y val="0.29474928915135606"/>
          <c:w val="0.41700994890744397"/>
          <c:h val="0.66964754405699289"/>
        </c:manualLayout>
      </c:layout>
      <c:overlay val="0"/>
      <c:spPr>
        <a:noFill/>
        <a:ln>
          <a:noFill/>
        </a:ln>
        <a:effectLst/>
      </c:spPr>
      <c:txPr>
        <a:bodyPr rot="0" spcFirstLastPara="1" vertOverflow="ellipsis" vert="horz" wrap="square" anchor="ctr" anchorCtr="1"/>
        <a:lstStyle/>
        <a:p>
          <a:pPr>
            <a:defRPr sz="900" b="0" i="0" u="none" strike="noStrike" baseline="0">
              <a:solidFill>
                <a:schemeClr val="accent3">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accent3">
                    <a:lumMod val="75000"/>
                  </a:schemeClr>
                </a:solidFill>
                <a:latin typeface="+mn-lt"/>
                <a:ea typeface="+mn-ea"/>
                <a:cs typeface="+mn-cs"/>
              </a:defRPr>
            </a:pPr>
            <a:r>
              <a:rPr kumimoji="0" lang="en-US" sz="1400" b="1" i="0" u="none" strike="noStrike" kern="0" cap="none" spc="0" normalizeH="0" baseline="0" noProof="0">
                <a:ln>
                  <a:noFill/>
                </a:ln>
                <a:solidFill>
                  <a:schemeClr val="accent3">
                    <a:lumMod val="75000"/>
                  </a:schemeClr>
                </a:solidFill>
                <a:effectLst/>
                <a:uLnTx/>
                <a:uFillTx/>
                <a:latin typeface="Calibri" panose="020F0502020204030204"/>
              </a:rPr>
              <a:t>Countries</a:t>
            </a:r>
            <a:r>
              <a:rPr kumimoji="0" lang="en-US" sz="1400" b="0" i="0" u="none" strike="noStrike" kern="0" cap="none" spc="0" normalizeH="0" baseline="0" noProof="0">
                <a:ln>
                  <a:noFill/>
                </a:ln>
                <a:solidFill>
                  <a:schemeClr val="accent3">
                    <a:lumMod val="75000"/>
                  </a:schemeClr>
                </a:solidFill>
                <a:effectLst/>
                <a:uLnTx/>
                <a:uFillTx/>
                <a:latin typeface="Calibri" panose="020F0502020204030204"/>
              </a:rPr>
              <a:t> </a:t>
            </a:r>
          </a:p>
        </c:rich>
      </c:tx>
      <c:layout>
        <c:manualLayout>
          <c:xMode val="edge"/>
          <c:yMode val="edge"/>
          <c:x val="0.63023148148148145"/>
          <c:y val="9.3946850393700793E-2"/>
        </c:manualLayout>
      </c:layout>
      <c:overlay val="0"/>
      <c:spPr>
        <a:noFill/>
        <a:ln>
          <a:noFill/>
        </a:ln>
        <a:effectLst/>
      </c:spPr>
      <c:txPr>
        <a:bodyPr rot="0" spcFirstLastPara="1" vertOverflow="ellipsis" vert="horz" wrap="square" anchor="ctr" anchorCtr="1"/>
        <a:lstStyle/>
        <a:p>
          <a:pPr>
            <a:defRPr sz="1400" b="0" i="0" u="none" strike="noStrike" baseline="0">
              <a:solidFill>
                <a:schemeClr val="accent3">
                  <a:lumMod val="75000"/>
                </a:schemeClr>
              </a:solidFill>
              <a:latin typeface="+mn-lt"/>
              <a:ea typeface="+mn-ea"/>
              <a:cs typeface="+mn-cs"/>
            </a:defRPr>
          </a:pPr>
          <a:endParaRPr lang="en-US"/>
        </a:p>
      </c:txPr>
    </c:title>
    <c:autoTitleDeleted val="0"/>
    <c:plotArea>
      <c:layout>
        <c:manualLayout>
          <c:layoutTarget val="inner"/>
          <c:xMode val="edge"/>
          <c:yMode val="edge"/>
          <c:x val="0.1134977398658501"/>
          <c:y val="0.16220399533391661"/>
          <c:w val="0.43200969670457862"/>
          <c:h val="0.81001818132108483"/>
        </c:manualLayout>
      </c:layout>
      <c:pieChart>
        <c:varyColors val="1"/>
        <c:ser>
          <c:idx val="0"/>
          <c:order val="0"/>
          <c:tx>
            <c:strRef>
              <c:f>pvt!$AF$53</c:f>
              <c:strCache>
                <c:ptCount val="1"/>
                <c:pt idx="0">
                  <c:v>Net Sales</c:v>
                </c:pt>
              </c:strCache>
            </c:strRef>
          </c:tx>
          <c:explosion val="2"/>
          <c:dPt>
            <c:idx val="0"/>
            <c:bubble3D val="0"/>
            <c:spPr>
              <a:solidFill>
                <a:srgbClr val="5E6B91"/>
              </a:solidFill>
              <a:ln>
                <a:noFill/>
              </a:ln>
              <a:effectLst/>
            </c:spPr>
            <c:extLst>
              <c:ext xmlns:c16="http://schemas.microsoft.com/office/drawing/2014/chart" uri="{C3380CC4-5D6E-409C-BE32-E72D297353CC}">
                <c16:uniqueId val="{00000001-AC8A-4DF0-9415-6BF6641B496C}"/>
              </c:ext>
            </c:extLst>
          </c:dPt>
          <c:dPt>
            <c:idx val="1"/>
            <c:bubble3D val="0"/>
            <c:spPr>
              <a:solidFill>
                <a:srgbClr val="F9BDC2"/>
              </a:solidFill>
              <a:ln>
                <a:noFill/>
              </a:ln>
              <a:effectLst/>
            </c:spPr>
            <c:extLst>
              <c:ext xmlns:c16="http://schemas.microsoft.com/office/drawing/2014/chart" uri="{C3380CC4-5D6E-409C-BE32-E72D297353CC}">
                <c16:uniqueId val="{00000003-AC8A-4DF0-9415-6BF6641B496C}"/>
              </c:ext>
            </c:extLst>
          </c:dPt>
          <c:dPt>
            <c:idx val="2"/>
            <c:bubble3D val="0"/>
            <c:spPr>
              <a:solidFill>
                <a:srgbClr val="BBC8E2"/>
              </a:solidFill>
              <a:ln>
                <a:noFill/>
              </a:ln>
              <a:effectLst/>
            </c:spPr>
            <c:extLst>
              <c:ext xmlns:c16="http://schemas.microsoft.com/office/drawing/2014/chart" uri="{C3380CC4-5D6E-409C-BE32-E72D297353CC}">
                <c16:uniqueId val="{00000005-AC8A-4DF0-9415-6BF6641B496C}"/>
              </c:ext>
            </c:extLst>
          </c:dPt>
          <c:dPt>
            <c:idx val="3"/>
            <c:bubble3D val="0"/>
            <c:spPr>
              <a:solidFill>
                <a:srgbClr val="F4E5DD"/>
              </a:solidFill>
              <a:ln>
                <a:noFill/>
              </a:ln>
              <a:effectLst/>
            </c:spPr>
            <c:extLst>
              <c:ext xmlns:c16="http://schemas.microsoft.com/office/drawing/2014/chart" uri="{C3380CC4-5D6E-409C-BE32-E72D297353CC}">
                <c16:uniqueId val="{00000007-AC8A-4DF0-9415-6BF6641B496C}"/>
              </c:ext>
            </c:extLst>
          </c:dPt>
          <c:dPt>
            <c:idx val="4"/>
            <c:bubble3D val="0"/>
            <c:spPr>
              <a:solidFill>
                <a:srgbClr val="805D87"/>
              </a:solidFill>
              <a:ln>
                <a:noFill/>
              </a:ln>
              <a:effectLst/>
            </c:spPr>
            <c:extLst>
              <c:ext xmlns:c16="http://schemas.microsoft.com/office/drawing/2014/chart" uri="{C3380CC4-5D6E-409C-BE32-E72D297353CC}">
                <c16:uniqueId val="{00000009-AC8A-4DF0-9415-6BF6641B496C}"/>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1">
                          <a:lumMod val="85000"/>
                        </a:schemeClr>
                      </a:solidFill>
                      <a:latin typeface="+mn-lt"/>
                      <a:ea typeface="+mn-ea"/>
                      <a:cs typeface="+mn-cs"/>
                    </a:defRPr>
                  </a:pPr>
                  <a:endParaRPr lang="en-US"/>
                </a:p>
              </c:txPr>
              <c:showLegendKey val="0"/>
              <c:showVal val="0"/>
              <c:showCatName val="0"/>
              <c:showSerName val="0"/>
              <c:showPercent val="1"/>
              <c:showBubbleSize val="0"/>
              <c:extLst>
                <c:ext xmlns:c16="http://schemas.microsoft.com/office/drawing/2014/chart" uri="{C3380CC4-5D6E-409C-BE32-E72D297353CC}">
                  <c16:uniqueId val="{00000001-AC8A-4DF0-9415-6BF6641B496C}"/>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2">
                          <a:lumMod val="50000"/>
                        </a:schemeClr>
                      </a:solidFill>
                      <a:latin typeface="+mn-lt"/>
                      <a:ea typeface="+mn-ea"/>
                      <a:cs typeface="+mn-cs"/>
                    </a:defRPr>
                  </a:pPr>
                  <a:endParaRPr lang="en-US"/>
                </a:p>
              </c:txPr>
              <c:showLegendKey val="0"/>
              <c:showVal val="0"/>
              <c:showCatName val="0"/>
              <c:showSerName val="0"/>
              <c:showPercent val="1"/>
              <c:showBubbleSize val="0"/>
              <c:extLst>
                <c:ext xmlns:c16="http://schemas.microsoft.com/office/drawing/2014/chart" uri="{C3380CC4-5D6E-409C-BE32-E72D297353CC}">
                  <c16:uniqueId val="{00000003-AC8A-4DF0-9415-6BF6641B496C}"/>
                </c:ext>
              </c:extLst>
            </c:dLbl>
            <c:dLbl>
              <c:idx val="2"/>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2">
                          <a:lumMod val="50000"/>
                        </a:schemeClr>
                      </a:solidFill>
                      <a:latin typeface="+mn-lt"/>
                      <a:ea typeface="+mn-ea"/>
                      <a:cs typeface="+mn-cs"/>
                    </a:defRPr>
                  </a:pPr>
                  <a:endParaRPr lang="en-US"/>
                </a:p>
              </c:txPr>
              <c:showLegendKey val="0"/>
              <c:showVal val="0"/>
              <c:showCatName val="0"/>
              <c:showSerName val="0"/>
              <c:showPercent val="1"/>
              <c:showBubbleSize val="0"/>
              <c:extLst>
                <c:ext xmlns:c16="http://schemas.microsoft.com/office/drawing/2014/chart" uri="{C3380CC4-5D6E-409C-BE32-E72D297353CC}">
                  <c16:uniqueId val="{00000005-AC8A-4DF0-9415-6BF6641B496C}"/>
                </c:ext>
              </c:extLst>
            </c:dLbl>
            <c:dLbl>
              <c:idx val="3"/>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2">
                          <a:lumMod val="50000"/>
                        </a:schemeClr>
                      </a:solidFill>
                      <a:latin typeface="+mn-lt"/>
                      <a:ea typeface="+mn-ea"/>
                      <a:cs typeface="+mn-cs"/>
                    </a:defRPr>
                  </a:pPr>
                  <a:endParaRPr lang="en-US"/>
                </a:p>
              </c:txPr>
              <c:showLegendKey val="0"/>
              <c:showVal val="0"/>
              <c:showCatName val="0"/>
              <c:showSerName val="0"/>
              <c:showPercent val="1"/>
              <c:showBubbleSize val="0"/>
              <c:extLst>
                <c:ext xmlns:c16="http://schemas.microsoft.com/office/drawing/2014/chart" uri="{C3380CC4-5D6E-409C-BE32-E72D297353CC}">
                  <c16:uniqueId val="{00000007-AC8A-4DF0-9415-6BF6641B496C}"/>
                </c:ext>
              </c:extLst>
            </c:dLbl>
            <c:dLbl>
              <c:idx val="4"/>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1">
                          <a:lumMod val="85000"/>
                        </a:schemeClr>
                      </a:solidFill>
                      <a:latin typeface="+mn-lt"/>
                      <a:ea typeface="+mn-ea"/>
                      <a:cs typeface="+mn-cs"/>
                    </a:defRPr>
                  </a:pPr>
                  <a:endParaRPr lang="en-US"/>
                </a:p>
              </c:txPr>
              <c:showLegendKey val="0"/>
              <c:showVal val="0"/>
              <c:showCatName val="0"/>
              <c:showSerName val="0"/>
              <c:showPercent val="1"/>
              <c:showBubbleSize val="0"/>
              <c:extLst>
                <c:ext xmlns:c16="http://schemas.microsoft.com/office/drawing/2014/chart" uri="{C3380CC4-5D6E-409C-BE32-E72D297353CC}">
                  <c16:uniqueId val="{00000009-AC8A-4DF0-9415-6BF6641B49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pvt!$AE$54:$AE$58</c:f>
              <c:strCache>
                <c:ptCount val="5"/>
                <c:pt idx="0">
                  <c:v>USA</c:v>
                </c:pt>
                <c:pt idx="1">
                  <c:v>Germany</c:v>
                </c:pt>
                <c:pt idx="2">
                  <c:v>Austria</c:v>
                </c:pt>
                <c:pt idx="3">
                  <c:v>Brazil</c:v>
                </c:pt>
                <c:pt idx="4">
                  <c:v>France</c:v>
                </c:pt>
              </c:strCache>
            </c:strRef>
          </c:cat>
          <c:val>
            <c:numRef>
              <c:f>pvt!$AF$54:$AF$58</c:f>
              <c:numCache>
                <c:formatCode>General</c:formatCode>
                <c:ptCount val="5"/>
                <c:pt idx="0">
                  <c:v>245584.62</c:v>
                </c:pt>
                <c:pt idx="1">
                  <c:v>230284.67</c:v>
                </c:pt>
                <c:pt idx="2">
                  <c:v>128003.85</c:v>
                </c:pt>
                <c:pt idx="3">
                  <c:v>106925.78</c:v>
                </c:pt>
                <c:pt idx="4">
                  <c:v>81358.320000000007</c:v>
                </c:pt>
              </c:numCache>
            </c:numRef>
          </c:val>
          <c:extLst>
            <c:ext xmlns:c16="http://schemas.microsoft.com/office/drawing/2014/chart" uri="{C3380CC4-5D6E-409C-BE32-E72D297353CC}">
              <c16:uniqueId val="{0000000A-AC8A-4DF0-9415-6BF6641B496C}"/>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9031678331875181"/>
          <c:y val="0.30290559383202098"/>
          <c:w val="0.30783136482939633"/>
          <c:h val="0.62066382327209102"/>
        </c:manualLayout>
      </c:layout>
      <c:overlay val="0"/>
      <c:spPr>
        <a:noFill/>
        <a:ln>
          <a:noFill/>
        </a:ln>
        <a:effectLst/>
      </c:spPr>
      <c:txPr>
        <a:bodyPr rot="0" spcFirstLastPara="1" vertOverflow="ellipsis" vert="horz" wrap="square" anchor="ctr" anchorCtr="1"/>
        <a:lstStyle/>
        <a:p>
          <a:pPr>
            <a:defRPr sz="1000" b="0" i="0" u="none" strike="noStrike" baseline="0">
              <a:solidFill>
                <a:schemeClr val="accent3">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accent3">
                    <a:lumMod val="75000"/>
                  </a:schemeClr>
                </a:solidFill>
                <a:latin typeface="+mn-lt"/>
                <a:ea typeface="+mn-ea"/>
                <a:cs typeface="+mn-cs"/>
              </a:defRPr>
            </a:pPr>
            <a:r>
              <a:rPr kumimoji="0" lang="en-US" sz="1400" b="1" i="0" u="none" strike="noStrike" kern="0" cap="none" spc="0" normalizeH="0" baseline="0" noProof="0">
                <a:ln>
                  <a:noFill/>
                </a:ln>
                <a:solidFill>
                  <a:schemeClr val="accent3">
                    <a:lumMod val="75000"/>
                  </a:schemeClr>
                </a:solidFill>
                <a:effectLst/>
                <a:uLnTx/>
                <a:uFillTx/>
                <a:latin typeface="Calibri" panose="020F0502020204030204"/>
              </a:rPr>
              <a:t>Products</a:t>
            </a:r>
          </a:p>
        </c:rich>
      </c:tx>
      <c:layout>
        <c:manualLayout>
          <c:xMode val="edge"/>
          <c:yMode val="edge"/>
          <c:x val="0.59617745698454361"/>
          <c:y val="7.7133229440069978E-2"/>
        </c:manualLayout>
      </c:layout>
      <c:overlay val="0"/>
      <c:spPr>
        <a:noFill/>
        <a:ln>
          <a:noFill/>
        </a:ln>
        <a:effectLst/>
      </c:spPr>
      <c:txPr>
        <a:bodyPr rot="0" spcFirstLastPara="1" vertOverflow="ellipsis" vert="horz" wrap="square" anchor="ctr" anchorCtr="1"/>
        <a:lstStyle/>
        <a:p>
          <a:pPr>
            <a:defRPr sz="1400" b="0" i="0" u="none" strike="noStrike" baseline="0">
              <a:solidFill>
                <a:schemeClr val="accent3">
                  <a:lumMod val="75000"/>
                </a:schemeClr>
              </a:solidFill>
              <a:latin typeface="+mn-lt"/>
              <a:ea typeface="+mn-ea"/>
              <a:cs typeface="+mn-cs"/>
            </a:defRPr>
          </a:pPr>
          <a:endParaRPr lang="en-US"/>
        </a:p>
      </c:txPr>
    </c:title>
    <c:autoTitleDeleted val="0"/>
    <c:plotArea>
      <c:layout>
        <c:manualLayout>
          <c:layoutTarget val="inner"/>
          <c:xMode val="edge"/>
          <c:yMode val="edge"/>
          <c:x val="9.5960557013706621E-2"/>
          <c:y val="0.17404928550597842"/>
          <c:w val="0.4256922572178477"/>
          <c:h val="0.79817298228346445"/>
        </c:manualLayout>
      </c:layout>
      <c:pieChart>
        <c:varyColors val="1"/>
        <c:ser>
          <c:idx val="0"/>
          <c:order val="0"/>
          <c:tx>
            <c:strRef>
              <c:f>pvt!$Q$53</c:f>
              <c:strCache>
                <c:ptCount val="1"/>
                <c:pt idx="0">
                  <c:v>Net Sales</c:v>
                </c:pt>
              </c:strCache>
            </c:strRef>
          </c:tx>
          <c:explosion val="2"/>
          <c:dPt>
            <c:idx val="0"/>
            <c:bubble3D val="0"/>
            <c:spPr>
              <a:solidFill>
                <a:srgbClr val="5E6B91"/>
              </a:solidFill>
              <a:ln>
                <a:noFill/>
              </a:ln>
              <a:effectLst/>
            </c:spPr>
            <c:extLst>
              <c:ext xmlns:c16="http://schemas.microsoft.com/office/drawing/2014/chart" uri="{C3380CC4-5D6E-409C-BE32-E72D297353CC}">
                <c16:uniqueId val="{00000001-2096-4F5F-9E75-77610176EDB9}"/>
              </c:ext>
            </c:extLst>
          </c:dPt>
          <c:dPt>
            <c:idx val="1"/>
            <c:bubble3D val="0"/>
            <c:spPr>
              <a:solidFill>
                <a:srgbClr val="F9BDC2"/>
              </a:solidFill>
              <a:ln>
                <a:noFill/>
              </a:ln>
              <a:effectLst/>
            </c:spPr>
            <c:extLst>
              <c:ext xmlns:c16="http://schemas.microsoft.com/office/drawing/2014/chart" uri="{C3380CC4-5D6E-409C-BE32-E72D297353CC}">
                <c16:uniqueId val="{00000003-2096-4F5F-9E75-77610176EDB9}"/>
              </c:ext>
            </c:extLst>
          </c:dPt>
          <c:dPt>
            <c:idx val="2"/>
            <c:bubble3D val="0"/>
            <c:spPr>
              <a:solidFill>
                <a:srgbClr val="BBC8E2"/>
              </a:solidFill>
              <a:ln>
                <a:noFill/>
              </a:ln>
              <a:effectLst/>
            </c:spPr>
            <c:extLst>
              <c:ext xmlns:c16="http://schemas.microsoft.com/office/drawing/2014/chart" uri="{C3380CC4-5D6E-409C-BE32-E72D297353CC}">
                <c16:uniqueId val="{00000005-2096-4F5F-9E75-77610176EDB9}"/>
              </c:ext>
            </c:extLst>
          </c:dPt>
          <c:dPt>
            <c:idx val="3"/>
            <c:bubble3D val="0"/>
            <c:spPr>
              <a:solidFill>
                <a:srgbClr val="F4E5DD"/>
              </a:solidFill>
              <a:ln>
                <a:noFill/>
              </a:ln>
              <a:effectLst/>
            </c:spPr>
            <c:extLst>
              <c:ext xmlns:c16="http://schemas.microsoft.com/office/drawing/2014/chart" uri="{C3380CC4-5D6E-409C-BE32-E72D297353CC}">
                <c16:uniqueId val="{00000007-2096-4F5F-9E75-77610176EDB9}"/>
              </c:ext>
            </c:extLst>
          </c:dPt>
          <c:dPt>
            <c:idx val="4"/>
            <c:bubble3D val="0"/>
            <c:spPr>
              <a:solidFill>
                <a:srgbClr val="805D87"/>
              </a:solidFill>
              <a:ln>
                <a:noFill/>
              </a:ln>
              <a:effectLst/>
            </c:spPr>
            <c:extLst>
              <c:ext xmlns:c16="http://schemas.microsoft.com/office/drawing/2014/chart" uri="{C3380CC4-5D6E-409C-BE32-E72D297353CC}">
                <c16:uniqueId val="{00000009-2096-4F5F-9E75-77610176EDB9}"/>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6="http://schemas.microsoft.com/office/drawing/2014/chart" uri="{C3380CC4-5D6E-409C-BE32-E72D297353CC}">
                  <c16:uniqueId val="{00000001-2096-4F5F-9E75-77610176EDB9}"/>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2">
                          <a:lumMod val="50000"/>
                        </a:schemeClr>
                      </a:solidFill>
                      <a:latin typeface="+mn-lt"/>
                      <a:ea typeface="+mn-ea"/>
                      <a:cs typeface="+mn-cs"/>
                    </a:defRPr>
                  </a:pPr>
                  <a:endParaRPr lang="en-US"/>
                </a:p>
              </c:txPr>
              <c:dLblPos val="inEnd"/>
              <c:showLegendKey val="0"/>
              <c:showVal val="0"/>
              <c:showCatName val="0"/>
              <c:showSerName val="0"/>
              <c:showPercent val="1"/>
              <c:showBubbleSize val="0"/>
              <c:extLst>
                <c:ext xmlns:c16="http://schemas.microsoft.com/office/drawing/2014/chart" uri="{C3380CC4-5D6E-409C-BE32-E72D297353CC}">
                  <c16:uniqueId val="{00000003-2096-4F5F-9E75-77610176EDB9}"/>
                </c:ext>
              </c:extLst>
            </c:dLbl>
            <c:dLbl>
              <c:idx val="2"/>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2">
                          <a:lumMod val="50000"/>
                        </a:schemeClr>
                      </a:solidFill>
                      <a:latin typeface="+mn-lt"/>
                      <a:ea typeface="+mn-ea"/>
                      <a:cs typeface="+mn-cs"/>
                    </a:defRPr>
                  </a:pPr>
                  <a:endParaRPr lang="en-US"/>
                </a:p>
              </c:txPr>
              <c:dLblPos val="inEnd"/>
              <c:showLegendKey val="0"/>
              <c:showVal val="0"/>
              <c:showCatName val="0"/>
              <c:showSerName val="0"/>
              <c:showPercent val="1"/>
              <c:showBubbleSize val="0"/>
              <c:extLst>
                <c:ext xmlns:c16="http://schemas.microsoft.com/office/drawing/2014/chart" uri="{C3380CC4-5D6E-409C-BE32-E72D297353CC}">
                  <c16:uniqueId val="{00000005-2096-4F5F-9E75-77610176EDB9}"/>
                </c:ext>
              </c:extLst>
            </c:dLbl>
            <c:dLbl>
              <c:idx val="3"/>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2">
                          <a:lumMod val="50000"/>
                        </a:schemeClr>
                      </a:solidFill>
                      <a:latin typeface="+mn-lt"/>
                      <a:ea typeface="+mn-ea"/>
                      <a:cs typeface="+mn-cs"/>
                    </a:defRPr>
                  </a:pPr>
                  <a:endParaRPr lang="en-US"/>
                </a:p>
              </c:txPr>
              <c:dLblPos val="inEnd"/>
              <c:showLegendKey val="0"/>
              <c:showVal val="0"/>
              <c:showCatName val="0"/>
              <c:showSerName val="0"/>
              <c:showPercent val="1"/>
              <c:showBubbleSize val="0"/>
              <c:extLst>
                <c:ext xmlns:c16="http://schemas.microsoft.com/office/drawing/2014/chart" uri="{C3380CC4-5D6E-409C-BE32-E72D297353CC}">
                  <c16:uniqueId val="{00000007-2096-4F5F-9E75-77610176EDB9}"/>
                </c:ext>
              </c:extLst>
            </c:dLbl>
            <c:dLbl>
              <c:idx val="4"/>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6="http://schemas.microsoft.com/office/drawing/2014/chart" uri="{C3380CC4-5D6E-409C-BE32-E72D297353CC}">
                  <c16:uniqueId val="{00000009-2096-4F5F-9E75-77610176ED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2">
                        <a:lumMod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pvt!$P$54:$P$58</c:f>
              <c:strCache>
                <c:ptCount val="5"/>
                <c:pt idx="0">
                  <c:v>Côte de Blaye</c:v>
                </c:pt>
                <c:pt idx="1">
                  <c:v>Thüringer Rostb</c:v>
                </c:pt>
                <c:pt idx="2">
                  <c:v>Raclette Courda</c:v>
                </c:pt>
                <c:pt idx="3">
                  <c:v>Tarte au sucre</c:v>
                </c:pt>
                <c:pt idx="4">
                  <c:v>Camembert Pierr</c:v>
                </c:pt>
              </c:strCache>
            </c:strRef>
          </c:cat>
          <c:val>
            <c:numRef>
              <c:f>pvt!$Q$54:$Q$58</c:f>
              <c:numCache>
                <c:formatCode>General</c:formatCode>
                <c:ptCount val="5"/>
                <c:pt idx="0">
                  <c:v>141396.74</c:v>
                </c:pt>
                <c:pt idx="1">
                  <c:v>80368.679999999993</c:v>
                </c:pt>
                <c:pt idx="2">
                  <c:v>71155.7</c:v>
                </c:pt>
                <c:pt idx="3">
                  <c:v>47234.99</c:v>
                </c:pt>
                <c:pt idx="4">
                  <c:v>46825.48</c:v>
                </c:pt>
              </c:numCache>
            </c:numRef>
          </c:val>
          <c:extLst>
            <c:ext xmlns:c16="http://schemas.microsoft.com/office/drawing/2014/chart" uri="{C3380CC4-5D6E-409C-BE32-E72D297353CC}">
              <c16:uniqueId val="{0000000A-2096-4F5F-9E75-77610176EDB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7561934966462514"/>
          <c:y val="0.25703398403324584"/>
          <c:w val="0.40760899679206758"/>
          <c:h val="0.74061367329083849"/>
        </c:manualLayout>
      </c:layout>
      <c:overlay val="0"/>
      <c:spPr>
        <a:noFill/>
        <a:ln>
          <a:noFill/>
        </a:ln>
        <a:effectLst/>
      </c:spPr>
      <c:txPr>
        <a:bodyPr rot="0" spcFirstLastPara="1" vertOverflow="ellipsis" vert="horz" wrap="square" anchor="ctr" anchorCtr="1"/>
        <a:lstStyle/>
        <a:p>
          <a:pPr>
            <a:defRPr sz="900" b="0" i="0" u="none" strike="noStrike" baseline="0">
              <a:solidFill>
                <a:schemeClr val="accent3">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accent3">
                    <a:lumMod val="75000"/>
                  </a:schemeClr>
                </a:solidFill>
                <a:latin typeface="+mn-lt"/>
                <a:ea typeface="+mn-ea"/>
                <a:cs typeface="+mn-cs"/>
              </a:defRPr>
            </a:pPr>
            <a:r>
              <a:rPr kumimoji="0" lang="en-US" sz="1400" b="1" i="0" u="none" strike="noStrike" kern="0" cap="none" spc="0" normalizeH="0" baseline="0" noProof="0">
                <a:ln>
                  <a:noFill/>
                </a:ln>
                <a:solidFill>
                  <a:schemeClr val="accent3">
                    <a:lumMod val="75000"/>
                  </a:schemeClr>
                </a:solidFill>
                <a:effectLst/>
                <a:uLnTx/>
                <a:uFillTx/>
                <a:latin typeface="Calibri" panose="020F0502020204030204"/>
              </a:rPr>
              <a:t>Customers</a:t>
            </a:r>
          </a:p>
        </c:rich>
      </c:tx>
      <c:layout>
        <c:manualLayout>
          <c:xMode val="edge"/>
          <c:yMode val="edge"/>
          <c:x val="0.5643372703412074"/>
          <c:y val="7.9364884076990383E-2"/>
        </c:manualLayout>
      </c:layout>
      <c:overlay val="0"/>
      <c:spPr>
        <a:noFill/>
        <a:ln>
          <a:noFill/>
        </a:ln>
        <a:effectLst/>
      </c:spPr>
      <c:txPr>
        <a:bodyPr rot="0" spcFirstLastPara="1" vertOverflow="ellipsis" vert="horz" wrap="square" anchor="ctr" anchorCtr="1"/>
        <a:lstStyle/>
        <a:p>
          <a:pPr>
            <a:defRPr sz="1400" b="0" i="0" u="none" strike="noStrike" baseline="0">
              <a:solidFill>
                <a:schemeClr val="accent3">
                  <a:lumMod val="75000"/>
                </a:schemeClr>
              </a:solidFill>
              <a:latin typeface="+mn-lt"/>
              <a:ea typeface="+mn-ea"/>
              <a:cs typeface="+mn-cs"/>
            </a:defRPr>
          </a:pPr>
          <a:endParaRPr lang="en-US"/>
        </a:p>
      </c:txPr>
    </c:title>
    <c:autoTitleDeleted val="0"/>
    <c:plotArea>
      <c:layout>
        <c:manualLayout>
          <c:layoutTarget val="inner"/>
          <c:xMode val="edge"/>
          <c:yMode val="edge"/>
          <c:x val="0.11421843102945466"/>
          <c:y val="0.13483814523184601"/>
          <c:w val="0.41406240886555845"/>
          <c:h val="0.8281248177311169"/>
        </c:manualLayout>
      </c:layout>
      <c:pieChart>
        <c:varyColors val="1"/>
        <c:ser>
          <c:idx val="0"/>
          <c:order val="0"/>
          <c:tx>
            <c:strRef>
              <c:f>pvt!$AA$53</c:f>
              <c:strCache>
                <c:ptCount val="1"/>
                <c:pt idx="0">
                  <c:v>Net Purchases</c:v>
                </c:pt>
              </c:strCache>
            </c:strRef>
          </c:tx>
          <c:explosion val="2"/>
          <c:dPt>
            <c:idx val="0"/>
            <c:bubble3D val="0"/>
            <c:spPr>
              <a:solidFill>
                <a:srgbClr val="5E6B91"/>
              </a:solidFill>
              <a:ln>
                <a:noFill/>
              </a:ln>
              <a:effectLst/>
            </c:spPr>
            <c:extLst>
              <c:ext xmlns:c16="http://schemas.microsoft.com/office/drawing/2014/chart" uri="{C3380CC4-5D6E-409C-BE32-E72D297353CC}">
                <c16:uniqueId val="{00000001-2151-46D6-8352-D0C25F82D3E2}"/>
              </c:ext>
            </c:extLst>
          </c:dPt>
          <c:dPt>
            <c:idx val="1"/>
            <c:bubble3D val="0"/>
            <c:spPr>
              <a:solidFill>
                <a:srgbClr val="F9BDC2"/>
              </a:solidFill>
              <a:ln>
                <a:noFill/>
              </a:ln>
              <a:effectLst/>
            </c:spPr>
            <c:extLst>
              <c:ext xmlns:c16="http://schemas.microsoft.com/office/drawing/2014/chart" uri="{C3380CC4-5D6E-409C-BE32-E72D297353CC}">
                <c16:uniqueId val="{00000003-2151-46D6-8352-D0C25F82D3E2}"/>
              </c:ext>
            </c:extLst>
          </c:dPt>
          <c:dPt>
            <c:idx val="2"/>
            <c:bubble3D val="0"/>
            <c:spPr>
              <a:solidFill>
                <a:srgbClr val="BBC8E2"/>
              </a:solidFill>
              <a:ln>
                <a:noFill/>
              </a:ln>
              <a:effectLst/>
            </c:spPr>
            <c:extLst>
              <c:ext xmlns:c16="http://schemas.microsoft.com/office/drawing/2014/chart" uri="{C3380CC4-5D6E-409C-BE32-E72D297353CC}">
                <c16:uniqueId val="{00000005-2151-46D6-8352-D0C25F82D3E2}"/>
              </c:ext>
            </c:extLst>
          </c:dPt>
          <c:dPt>
            <c:idx val="3"/>
            <c:bubble3D val="0"/>
            <c:spPr>
              <a:solidFill>
                <a:srgbClr val="F4E5DD"/>
              </a:solidFill>
              <a:ln>
                <a:noFill/>
              </a:ln>
              <a:effectLst/>
            </c:spPr>
            <c:extLst>
              <c:ext xmlns:c16="http://schemas.microsoft.com/office/drawing/2014/chart" uri="{C3380CC4-5D6E-409C-BE32-E72D297353CC}">
                <c16:uniqueId val="{00000007-2151-46D6-8352-D0C25F82D3E2}"/>
              </c:ext>
            </c:extLst>
          </c:dPt>
          <c:dPt>
            <c:idx val="4"/>
            <c:bubble3D val="0"/>
            <c:spPr>
              <a:solidFill>
                <a:srgbClr val="805D87"/>
              </a:solidFill>
              <a:ln>
                <a:noFill/>
              </a:ln>
              <a:effectLst/>
            </c:spPr>
            <c:extLst>
              <c:ext xmlns:c16="http://schemas.microsoft.com/office/drawing/2014/chart" uri="{C3380CC4-5D6E-409C-BE32-E72D297353CC}">
                <c16:uniqueId val="{00000009-2151-46D6-8352-D0C25F82D3E2}"/>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6="http://schemas.microsoft.com/office/drawing/2014/chart" uri="{C3380CC4-5D6E-409C-BE32-E72D297353CC}">
                  <c16:uniqueId val="{00000001-2151-46D6-8352-D0C25F82D3E2}"/>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2">
                          <a:lumMod val="50000"/>
                        </a:schemeClr>
                      </a:solidFill>
                      <a:latin typeface="+mn-lt"/>
                      <a:ea typeface="+mn-ea"/>
                      <a:cs typeface="+mn-cs"/>
                    </a:defRPr>
                  </a:pPr>
                  <a:endParaRPr lang="en-US"/>
                </a:p>
              </c:txPr>
              <c:dLblPos val="inEnd"/>
              <c:showLegendKey val="0"/>
              <c:showVal val="0"/>
              <c:showCatName val="0"/>
              <c:showSerName val="0"/>
              <c:showPercent val="1"/>
              <c:showBubbleSize val="0"/>
              <c:extLst>
                <c:ext xmlns:c16="http://schemas.microsoft.com/office/drawing/2014/chart" uri="{C3380CC4-5D6E-409C-BE32-E72D297353CC}">
                  <c16:uniqueId val="{00000003-2151-46D6-8352-D0C25F82D3E2}"/>
                </c:ext>
              </c:extLst>
            </c:dLbl>
            <c:dLbl>
              <c:idx val="2"/>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2">
                          <a:lumMod val="50000"/>
                        </a:schemeClr>
                      </a:solidFill>
                      <a:latin typeface="+mn-lt"/>
                      <a:ea typeface="+mn-ea"/>
                      <a:cs typeface="+mn-cs"/>
                    </a:defRPr>
                  </a:pPr>
                  <a:endParaRPr lang="en-US"/>
                </a:p>
              </c:txPr>
              <c:dLblPos val="inEnd"/>
              <c:showLegendKey val="0"/>
              <c:showVal val="0"/>
              <c:showCatName val="0"/>
              <c:showSerName val="0"/>
              <c:showPercent val="1"/>
              <c:showBubbleSize val="0"/>
              <c:extLst>
                <c:ext xmlns:c16="http://schemas.microsoft.com/office/drawing/2014/chart" uri="{C3380CC4-5D6E-409C-BE32-E72D297353CC}">
                  <c16:uniqueId val="{00000005-2151-46D6-8352-D0C25F82D3E2}"/>
                </c:ext>
              </c:extLst>
            </c:dLbl>
            <c:dLbl>
              <c:idx val="3"/>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2">
                          <a:lumMod val="50000"/>
                        </a:schemeClr>
                      </a:solidFill>
                      <a:latin typeface="+mn-lt"/>
                      <a:ea typeface="+mn-ea"/>
                      <a:cs typeface="+mn-cs"/>
                    </a:defRPr>
                  </a:pPr>
                  <a:endParaRPr lang="en-US"/>
                </a:p>
              </c:txPr>
              <c:dLblPos val="inEnd"/>
              <c:showLegendKey val="0"/>
              <c:showVal val="0"/>
              <c:showCatName val="0"/>
              <c:showSerName val="0"/>
              <c:showPercent val="1"/>
              <c:showBubbleSize val="0"/>
              <c:extLst>
                <c:ext xmlns:c16="http://schemas.microsoft.com/office/drawing/2014/chart" uri="{C3380CC4-5D6E-409C-BE32-E72D297353CC}">
                  <c16:uniqueId val="{00000007-2151-46D6-8352-D0C25F82D3E2}"/>
                </c:ext>
              </c:extLst>
            </c:dLbl>
            <c:dLbl>
              <c:idx val="4"/>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6="http://schemas.microsoft.com/office/drawing/2014/chart" uri="{C3380CC4-5D6E-409C-BE32-E72D297353CC}">
                  <c16:uniqueId val="{00000009-2151-46D6-8352-D0C25F82D3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pvt!$Z$54:$Z$58</c:f>
              <c:strCache>
                <c:ptCount val="5"/>
                <c:pt idx="0">
                  <c:v>QUICK-Stop+X54:Y78XX54:Y90</c:v>
                </c:pt>
                <c:pt idx="1">
                  <c:v>Ernst Handel</c:v>
                </c:pt>
                <c:pt idx="2">
                  <c:v>Save-a-lot Mark</c:v>
                </c:pt>
                <c:pt idx="3">
                  <c:v>Rattlesnake Can</c:v>
                </c:pt>
                <c:pt idx="4">
                  <c:v>Hungry Owl All-</c:v>
                </c:pt>
              </c:strCache>
            </c:strRef>
          </c:cat>
          <c:val>
            <c:numRef>
              <c:f>pvt!$AA$54:$AA$58</c:f>
              <c:numCache>
                <c:formatCode>General</c:formatCode>
                <c:ptCount val="5"/>
                <c:pt idx="0">
                  <c:v>110277.32</c:v>
                </c:pt>
                <c:pt idx="1">
                  <c:v>104874.99</c:v>
                </c:pt>
                <c:pt idx="2">
                  <c:v>104361.95</c:v>
                </c:pt>
                <c:pt idx="3">
                  <c:v>51097.8</c:v>
                </c:pt>
                <c:pt idx="4">
                  <c:v>49979.91</c:v>
                </c:pt>
              </c:numCache>
            </c:numRef>
          </c:val>
          <c:extLst>
            <c:ext xmlns:c16="http://schemas.microsoft.com/office/drawing/2014/chart" uri="{C3380CC4-5D6E-409C-BE32-E72D297353CC}">
              <c16:uniqueId val="{0000000A-2151-46D6-8352-D0C25F82D3E2}"/>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785706474190726"/>
          <c:y val="0.27323518153980747"/>
          <c:w val="0.39365157480314961"/>
          <c:h val="0.68000533136482944"/>
        </c:manualLayout>
      </c:layout>
      <c:overlay val="0"/>
      <c:spPr>
        <a:noFill/>
        <a:ln>
          <a:noFill/>
        </a:ln>
        <a:effectLst/>
      </c:spPr>
      <c:txPr>
        <a:bodyPr rot="0" spcFirstLastPara="1" vertOverflow="ellipsis" vert="horz" wrap="square" anchor="ctr" anchorCtr="1"/>
        <a:lstStyle/>
        <a:p>
          <a:pPr>
            <a:defRPr sz="900" b="0" i="0" u="none" strike="noStrike" baseline="0">
              <a:solidFill>
                <a:schemeClr val="accent3">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accent3">
                    <a:lumMod val="75000"/>
                  </a:schemeClr>
                </a:solidFill>
                <a:latin typeface="+mn-lt"/>
                <a:ea typeface="+mn-ea"/>
                <a:cs typeface="+mn-cs"/>
              </a:defRPr>
            </a:pPr>
            <a:r>
              <a:rPr lang="en-US" sz="1400" b="1" i="0" u="none" strike="noStrike" baseline="0">
                <a:solidFill>
                  <a:schemeClr val="accent3">
                    <a:lumMod val="75000"/>
                  </a:schemeClr>
                </a:solidFill>
                <a:latin typeface="Calibri" panose="020F0502020204030204"/>
              </a:rPr>
              <a:t>Employees</a:t>
            </a:r>
          </a:p>
        </c:rich>
      </c:tx>
      <c:layout>
        <c:manualLayout>
          <c:xMode val="edge"/>
          <c:yMode val="edge"/>
          <c:x val="0.57350794692330131"/>
          <c:y val="9.5701416229221348E-2"/>
        </c:manualLayout>
      </c:layout>
      <c:overlay val="0"/>
      <c:spPr>
        <a:noFill/>
        <a:ln>
          <a:noFill/>
        </a:ln>
        <a:effectLst/>
      </c:spPr>
      <c:txPr>
        <a:bodyPr rot="0" spcFirstLastPara="1" vertOverflow="ellipsis" vert="horz" wrap="square" anchor="ctr" anchorCtr="1"/>
        <a:lstStyle/>
        <a:p>
          <a:pPr>
            <a:defRPr sz="1400" b="0" i="0" u="none" strike="noStrike" baseline="0">
              <a:solidFill>
                <a:schemeClr val="accent3">
                  <a:lumMod val="75000"/>
                </a:schemeClr>
              </a:solidFill>
              <a:latin typeface="+mn-lt"/>
              <a:ea typeface="+mn-ea"/>
              <a:cs typeface="+mn-cs"/>
            </a:defRPr>
          </a:pPr>
          <a:endParaRPr lang="en-US"/>
        </a:p>
      </c:txPr>
    </c:title>
    <c:autoTitleDeleted val="0"/>
    <c:plotArea>
      <c:layout>
        <c:manualLayout>
          <c:layoutTarget val="inner"/>
          <c:xMode val="edge"/>
          <c:yMode val="edge"/>
          <c:x val="9.3998614756488783E-2"/>
          <c:y val="0.17489282589676292"/>
          <c:w val="0.4206127879848352"/>
          <c:h val="0.78864897747156604"/>
        </c:manualLayout>
      </c:layout>
      <c:pieChart>
        <c:varyColors val="1"/>
        <c:ser>
          <c:idx val="0"/>
          <c:order val="0"/>
          <c:tx>
            <c:strRef>
              <c:f>pvt!$L$53</c:f>
              <c:strCache>
                <c:ptCount val="1"/>
                <c:pt idx="0">
                  <c:v>Net Sales Achieved</c:v>
                </c:pt>
              </c:strCache>
            </c:strRef>
          </c:tx>
          <c:explosion val="2"/>
          <c:dPt>
            <c:idx val="0"/>
            <c:bubble3D val="0"/>
            <c:spPr>
              <a:solidFill>
                <a:srgbClr val="5E6B91"/>
              </a:solidFill>
              <a:ln>
                <a:noFill/>
              </a:ln>
              <a:effectLst/>
            </c:spPr>
            <c:extLst>
              <c:ext xmlns:c16="http://schemas.microsoft.com/office/drawing/2014/chart" uri="{C3380CC4-5D6E-409C-BE32-E72D297353CC}">
                <c16:uniqueId val="{00000001-E2E8-4D8D-B91C-989D4A2E770B}"/>
              </c:ext>
            </c:extLst>
          </c:dPt>
          <c:dPt>
            <c:idx val="1"/>
            <c:bubble3D val="0"/>
            <c:spPr>
              <a:solidFill>
                <a:srgbClr val="F9BDC2"/>
              </a:solidFill>
              <a:ln>
                <a:noFill/>
              </a:ln>
              <a:effectLst/>
            </c:spPr>
            <c:extLst>
              <c:ext xmlns:c16="http://schemas.microsoft.com/office/drawing/2014/chart" uri="{C3380CC4-5D6E-409C-BE32-E72D297353CC}">
                <c16:uniqueId val="{00000003-E2E8-4D8D-B91C-989D4A2E770B}"/>
              </c:ext>
            </c:extLst>
          </c:dPt>
          <c:dPt>
            <c:idx val="2"/>
            <c:bubble3D val="0"/>
            <c:spPr>
              <a:solidFill>
                <a:srgbClr val="BBC8E2"/>
              </a:solidFill>
              <a:ln>
                <a:noFill/>
              </a:ln>
              <a:effectLst/>
            </c:spPr>
            <c:extLst>
              <c:ext xmlns:c16="http://schemas.microsoft.com/office/drawing/2014/chart" uri="{C3380CC4-5D6E-409C-BE32-E72D297353CC}">
                <c16:uniqueId val="{00000005-E2E8-4D8D-B91C-989D4A2E770B}"/>
              </c:ext>
            </c:extLst>
          </c:dPt>
          <c:dPt>
            <c:idx val="3"/>
            <c:bubble3D val="0"/>
            <c:spPr>
              <a:solidFill>
                <a:srgbClr val="F4E5DD"/>
              </a:solidFill>
              <a:ln>
                <a:noFill/>
              </a:ln>
              <a:effectLst/>
            </c:spPr>
            <c:extLst>
              <c:ext xmlns:c16="http://schemas.microsoft.com/office/drawing/2014/chart" uri="{C3380CC4-5D6E-409C-BE32-E72D297353CC}">
                <c16:uniqueId val="{00000007-E2E8-4D8D-B91C-989D4A2E770B}"/>
              </c:ext>
            </c:extLst>
          </c:dPt>
          <c:dPt>
            <c:idx val="4"/>
            <c:bubble3D val="0"/>
            <c:spPr>
              <a:solidFill>
                <a:srgbClr val="805D87"/>
              </a:solidFill>
              <a:ln>
                <a:noFill/>
              </a:ln>
              <a:effectLst/>
            </c:spPr>
            <c:extLst>
              <c:ext xmlns:c16="http://schemas.microsoft.com/office/drawing/2014/chart" uri="{C3380CC4-5D6E-409C-BE32-E72D297353CC}">
                <c16:uniqueId val="{00000009-E2E8-4D8D-B91C-989D4A2E770B}"/>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2E8-4D8D-B91C-989D4A2E770B}"/>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2">
                          <a:lumMod val="50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2E8-4D8D-B91C-989D4A2E770B}"/>
                </c:ext>
              </c:extLst>
            </c:dLbl>
            <c:dLbl>
              <c:idx val="2"/>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2">
                          <a:lumMod val="50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2E8-4D8D-B91C-989D4A2E770B}"/>
                </c:ext>
              </c:extLst>
            </c:dLbl>
            <c:dLbl>
              <c:idx val="3"/>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2">
                          <a:lumMod val="50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2E8-4D8D-B91C-989D4A2E770B}"/>
                </c:ext>
              </c:extLst>
            </c:dLbl>
            <c:dLbl>
              <c:idx val="4"/>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E2E8-4D8D-B91C-989D4A2E770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2">
                        <a:lumMod val="25000"/>
                      </a:schemeClr>
                    </a:solidFill>
                    <a:latin typeface="+mn-lt"/>
                    <a:ea typeface="+mn-ea"/>
                    <a:cs typeface="+mn-cs"/>
                  </a:defRPr>
                </a:pPr>
                <a:endParaRPr lang="en-US"/>
              </a:p>
            </c:txPr>
            <c:dLblPos val="inEnd"/>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pvt!$K$54:$K$58</c:f>
              <c:strCache>
                <c:ptCount val="5"/>
                <c:pt idx="0">
                  <c:v>Mrs. M. Peacock</c:v>
                </c:pt>
                <c:pt idx="1">
                  <c:v>Ms. J. Leverling</c:v>
                </c:pt>
                <c:pt idx="2">
                  <c:v>Ms. N. Davolio</c:v>
                </c:pt>
                <c:pt idx="3">
                  <c:v>Dr. A. Fuller</c:v>
                </c:pt>
                <c:pt idx="4">
                  <c:v>Ms. L. Callahan</c:v>
                </c:pt>
              </c:strCache>
            </c:strRef>
          </c:cat>
          <c:val>
            <c:numRef>
              <c:f>pvt!$L$54:$L$58</c:f>
              <c:numCache>
                <c:formatCode>General</c:formatCode>
                <c:ptCount val="5"/>
                <c:pt idx="0">
                  <c:v>232890.85</c:v>
                </c:pt>
                <c:pt idx="1">
                  <c:v>202812.86</c:v>
                </c:pt>
                <c:pt idx="2">
                  <c:v>192107.65</c:v>
                </c:pt>
                <c:pt idx="3">
                  <c:v>166537.76</c:v>
                </c:pt>
                <c:pt idx="4">
                  <c:v>126862.3</c:v>
                </c:pt>
              </c:numCache>
            </c:numRef>
          </c:val>
          <c:extLst>
            <c:ext xmlns:c16="http://schemas.microsoft.com/office/drawing/2014/chart" uri="{C3380CC4-5D6E-409C-BE32-E72D297353CC}">
              <c16:uniqueId val="{0000000A-E2E8-4D8D-B91C-989D4A2E770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3486111111111112"/>
          <c:y val="0.29699256342957131"/>
          <c:w val="0.44139946048410622"/>
          <c:h val="0.68750518027351848"/>
        </c:manualLayout>
      </c:layout>
      <c:overlay val="0"/>
      <c:spPr>
        <a:noFill/>
        <a:ln>
          <a:noFill/>
        </a:ln>
        <a:effectLst/>
      </c:spPr>
      <c:txPr>
        <a:bodyPr rot="0" spcFirstLastPara="1" vertOverflow="ellipsis" vert="horz" wrap="square" anchor="ctr" anchorCtr="1"/>
        <a:lstStyle/>
        <a:p>
          <a:pPr>
            <a:defRPr sz="900" b="0" i="0" u="none" strike="noStrike" baseline="0">
              <a:solidFill>
                <a:schemeClr val="accent3">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[Hend Abd El-Ghafour - Northwind.xlsx]pvt!monthly financial performance</c:name>
    <c:fmtId val="33"/>
  </c:pivotSource>
  <c:chart>
    <c:title>
      <c:tx>
        <c:rich>
          <a:bodyPr rot="0" spcFirstLastPara="1" vertOverflow="ellipsis" vert="horz" wrap="square" anchor="ctr" anchorCtr="1"/>
          <a:lstStyle/>
          <a:p>
            <a:pPr>
              <a:defRPr sz="1400" b="0" i="0" u="none" strike="noStrike" kern="1200" spc="0" baseline="0">
                <a:solidFill>
                  <a:schemeClr val="accent3">
                    <a:lumMod val="75000"/>
                  </a:schemeClr>
                </a:solidFill>
                <a:latin typeface="+mn-lt"/>
                <a:ea typeface="+mn-ea"/>
                <a:cs typeface="+mn-cs"/>
              </a:defRPr>
            </a:pPr>
            <a:r>
              <a:rPr lang="en-US" sz="1800" b="0" i="1">
                <a:solidFill>
                  <a:srgbClr val="805D87"/>
                </a:solidFill>
              </a:rPr>
              <a:t>Monthly Transactions</a:t>
            </a:r>
          </a:p>
        </c:rich>
      </c:tx>
      <c:layout>
        <c:manualLayout>
          <c:xMode val="edge"/>
          <c:yMode val="edge"/>
          <c:x val="0.25997557648519015"/>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3">
                  <a:lumMod val="7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5E6B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19050" cap="rnd">
            <a:solidFill>
              <a:srgbClr val="E1F0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19050" cap="rnd">
            <a:solidFill>
              <a:srgbClr val="F9BDC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74518483697001"/>
          <c:y val="0.29125668864393023"/>
          <c:w val="0.78428409135425237"/>
          <c:h val="0.47489249826893654"/>
        </c:manualLayout>
      </c:layout>
      <c:barChart>
        <c:barDir val="col"/>
        <c:grouping val="clustered"/>
        <c:varyColors val="0"/>
        <c:ser>
          <c:idx val="0"/>
          <c:order val="0"/>
          <c:tx>
            <c:strRef>
              <c:f>pvt!$W$26</c:f>
              <c:strCache>
                <c:ptCount val="1"/>
                <c:pt idx="0">
                  <c:v>Net Sales</c:v>
                </c:pt>
              </c:strCache>
            </c:strRef>
          </c:tx>
          <c:spPr>
            <a:solidFill>
              <a:srgbClr val="5E6B91"/>
            </a:solidFill>
            <a:ln>
              <a:noFill/>
            </a:ln>
            <a:effectLst/>
          </c:spPr>
          <c:invertIfNegative val="0"/>
          <c:cat>
            <c:multiLvlStrRef>
              <c:f>pvt!$U$27:$V$49</c:f>
              <c:multiLvlStrCache>
                <c:ptCount val="23"/>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lvl>
                <c:lvl>
                  <c:pt idx="0">
                    <c:v>1996</c:v>
                  </c:pt>
                  <c:pt idx="6">
                    <c:v>1997</c:v>
                  </c:pt>
                  <c:pt idx="18">
                    <c:v>1998</c:v>
                  </c:pt>
                </c:lvl>
              </c:multiLvlStrCache>
            </c:multiLvlStrRef>
          </c:cat>
          <c:val>
            <c:numRef>
              <c:f>pvt!$W$27:$W$49</c:f>
              <c:numCache>
                <c:formatCode>0</c:formatCode>
                <c:ptCount val="23"/>
                <c:pt idx="0">
                  <c:v>27861.9</c:v>
                </c:pt>
                <c:pt idx="1">
                  <c:v>25485.279999999999</c:v>
                </c:pt>
                <c:pt idx="2">
                  <c:v>26381.4</c:v>
                </c:pt>
                <c:pt idx="3">
                  <c:v>37515.730000000003</c:v>
                </c:pt>
                <c:pt idx="4">
                  <c:v>45600.04</c:v>
                </c:pt>
                <c:pt idx="5">
                  <c:v>45239.63</c:v>
                </c:pt>
                <c:pt idx="6">
                  <c:v>61258.080000000002</c:v>
                </c:pt>
                <c:pt idx="7">
                  <c:v>38483.629999999997</c:v>
                </c:pt>
                <c:pt idx="8">
                  <c:v>38547.230000000003</c:v>
                </c:pt>
                <c:pt idx="9">
                  <c:v>53032.95</c:v>
                </c:pt>
                <c:pt idx="10">
                  <c:v>53781.29</c:v>
                </c:pt>
                <c:pt idx="11">
                  <c:v>36362.81</c:v>
                </c:pt>
                <c:pt idx="12">
                  <c:v>51020.87</c:v>
                </c:pt>
                <c:pt idx="13">
                  <c:v>47287.68</c:v>
                </c:pt>
                <c:pt idx="14">
                  <c:v>55629.25</c:v>
                </c:pt>
                <c:pt idx="15">
                  <c:v>66749.240000000005</c:v>
                </c:pt>
                <c:pt idx="16">
                  <c:v>43533.8</c:v>
                </c:pt>
                <c:pt idx="17">
                  <c:v>71398.44</c:v>
                </c:pt>
                <c:pt idx="18">
                  <c:v>94222.13</c:v>
                </c:pt>
                <c:pt idx="19">
                  <c:v>99415.29</c:v>
                </c:pt>
                <c:pt idx="20">
                  <c:v>104854.18</c:v>
                </c:pt>
                <c:pt idx="21">
                  <c:v>123798.69</c:v>
                </c:pt>
                <c:pt idx="22">
                  <c:v>18333.64</c:v>
                </c:pt>
              </c:numCache>
            </c:numRef>
          </c:val>
          <c:extLst>
            <c:ext xmlns:c16="http://schemas.microsoft.com/office/drawing/2014/chart" uri="{C3380CC4-5D6E-409C-BE32-E72D297353CC}">
              <c16:uniqueId val="{00000000-12E6-44A2-964E-4F1B304C96DA}"/>
            </c:ext>
          </c:extLst>
        </c:ser>
        <c:dLbls>
          <c:showLegendKey val="0"/>
          <c:showVal val="0"/>
          <c:showCatName val="0"/>
          <c:showSerName val="0"/>
          <c:showPercent val="0"/>
          <c:showBubbleSize val="0"/>
        </c:dLbls>
        <c:gapWidth val="150"/>
        <c:axId val="919258143"/>
        <c:axId val="919269663"/>
      </c:barChart>
      <c:lineChart>
        <c:grouping val="standard"/>
        <c:varyColors val="0"/>
        <c:ser>
          <c:idx val="1"/>
          <c:order val="1"/>
          <c:tx>
            <c:strRef>
              <c:f>pvt!$X$26</c:f>
              <c:strCache>
                <c:ptCount val="1"/>
                <c:pt idx="0">
                  <c:v>Net_Revenue</c:v>
                </c:pt>
              </c:strCache>
            </c:strRef>
          </c:tx>
          <c:spPr>
            <a:ln w="19050" cap="rnd">
              <a:solidFill>
                <a:srgbClr val="E1F0FF"/>
              </a:solidFill>
              <a:round/>
            </a:ln>
            <a:effectLst/>
          </c:spPr>
          <c:marker>
            <c:symbol val="none"/>
          </c:marker>
          <c:cat>
            <c:multiLvlStrRef>
              <c:f>pvt!$U$27:$V$49</c:f>
              <c:multiLvlStrCache>
                <c:ptCount val="23"/>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lvl>
                <c:lvl>
                  <c:pt idx="0">
                    <c:v>1996</c:v>
                  </c:pt>
                  <c:pt idx="6">
                    <c:v>1997</c:v>
                  </c:pt>
                  <c:pt idx="18">
                    <c:v>1998</c:v>
                  </c:pt>
                </c:lvl>
              </c:multiLvlStrCache>
            </c:multiLvlStrRef>
          </c:cat>
          <c:val>
            <c:numRef>
              <c:f>pvt!$X$27:$X$49</c:f>
              <c:numCache>
                <c:formatCode>0</c:formatCode>
                <c:ptCount val="23"/>
                <c:pt idx="0">
                  <c:v>1950.36</c:v>
                </c:pt>
                <c:pt idx="1">
                  <c:v>1783.97</c:v>
                </c:pt>
                <c:pt idx="2">
                  <c:v>1846.7</c:v>
                </c:pt>
                <c:pt idx="3">
                  <c:v>2626.11</c:v>
                </c:pt>
                <c:pt idx="4">
                  <c:v>3192</c:v>
                </c:pt>
                <c:pt idx="5">
                  <c:v>3166.77</c:v>
                </c:pt>
                <c:pt idx="6">
                  <c:v>4288.08</c:v>
                </c:pt>
                <c:pt idx="7">
                  <c:v>2693.87</c:v>
                </c:pt>
                <c:pt idx="8">
                  <c:v>2698.29</c:v>
                </c:pt>
                <c:pt idx="9">
                  <c:v>3712.38</c:v>
                </c:pt>
                <c:pt idx="10">
                  <c:v>3764.73</c:v>
                </c:pt>
                <c:pt idx="11">
                  <c:v>2545.42</c:v>
                </c:pt>
                <c:pt idx="12">
                  <c:v>3571.5</c:v>
                </c:pt>
                <c:pt idx="13">
                  <c:v>3310.23</c:v>
                </c:pt>
                <c:pt idx="14">
                  <c:v>3894.12</c:v>
                </c:pt>
                <c:pt idx="15">
                  <c:v>4672.53</c:v>
                </c:pt>
                <c:pt idx="16">
                  <c:v>3047.36</c:v>
                </c:pt>
                <c:pt idx="17">
                  <c:v>4997.96</c:v>
                </c:pt>
                <c:pt idx="18">
                  <c:v>6595.64</c:v>
                </c:pt>
                <c:pt idx="19">
                  <c:v>6959.17</c:v>
                </c:pt>
                <c:pt idx="20">
                  <c:v>7339.86</c:v>
                </c:pt>
                <c:pt idx="21">
                  <c:v>8665.99</c:v>
                </c:pt>
                <c:pt idx="22">
                  <c:v>1283.4000000000001</c:v>
                </c:pt>
              </c:numCache>
            </c:numRef>
          </c:val>
          <c:smooth val="0"/>
          <c:extLst>
            <c:ext xmlns:c16="http://schemas.microsoft.com/office/drawing/2014/chart" uri="{C3380CC4-5D6E-409C-BE32-E72D297353CC}">
              <c16:uniqueId val="{00000001-12E6-44A2-964E-4F1B304C96DA}"/>
            </c:ext>
          </c:extLst>
        </c:ser>
        <c:ser>
          <c:idx val="2"/>
          <c:order val="2"/>
          <c:tx>
            <c:strRef>
              <c:f>pvt!$Y$26</c:f>
              <c:strCache>
                <c:ptCount val="1"/>
                <c:pt idx="0">
                  <c:v>Discount Amount</c:v>
                </c:pt>
              </c:strCache>
            </c:strRef>
          </c:tx>
          <c:spPr>
            <a:ln w="19050" cap="rnd">
              <a:solidFill>
                <a:srgbClr val="F9BDC2"/>
              </a:solidFill>
              <a:round/>
            </a:ln>
            <a:effectLst/>
          </c:spPr>
          <c:marker>
            <c:symbol val="none"/>
          </c:marker>
          <c:cat>
            <c:multiLvlStrRef>
              <c:f>pvt!$U$27:$V$49</c:f>
              <c:multiLvlStrCache>
                <c:ptCount val="23"/>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lvl>
                <c:lvl>
                  <c:pt idx="0">
                    <c:v>1996</c:v>
                  </c:pt>
                  <c:pt idx="6">
                    <c:v>1997</c:v>
                  </c:pt>
                  <c:pt idx="18">
                    <c:v>1998</c:v>
                  </c:pt>
                </c:lvl>
              </c:multiLvlStrCache>
            </c:multiLvlStrRef>
          </c:cat>
          <c:val>
            <c:numRef>
              <c:f>pvt!$Y$27:$Y$49</c:f>
              <c:numCache>
                <c:formatCode>0</c:formatCode>
                <c:ptCount val="23"/>
                <c:pt idx="0">
                  <c:v>2330.21</c:v>
                </c:pt>
                <c:pt idx="1">
                  <c:v>1124.1300000000001</c:v>
                </c:pt>
                <c:pt idx="2">
                  <c:v>1254.5999999999999</c:v>
                </c:pt>
                <c:pt idx="3">
                  <c:v>3687.87</c:v>
                </c:pt>
                <c:pt idx="4">
                  <c:v>4103.95</c:v>
                </c:pt>
                <c:pt idx="5">
                  <c:v>5713.77</c:v>
                </c:pt>
                <c:pt idx="6">
                  <c:v>5434.73</c:v>
                </c:pt>
                <c:pt idx="7">
                  <c:v>2723.57</c:v>
                </c:pt>
                <c:pt idx="8">
                  <c:v>1432.69</c:v>
                </c:pt>
                <c:pt idx="9">
                  <c:v>2666.44</c:v>
                </c:pt>
                <c:pt idx="10">
                  <c:v>3042.42</c:v>
                </c:pt>
                <c:pt idx="11">
                  <c:v>2725.21</c:v>
                </c:pt>
                <c:pt idx="12">
                  <c:v>4444.1000000000004</c:v>
                </c:pt>
                <c:pt idx="13">
                  <c:v>2694.03</c:v>
                </c:pt>
                <c:pt idx="14">
                  <c:v>4103.78</c:v>
                </c:pt>
                <c:pt idx="15">
                  <c:v>3579.28</c:v>
                </c:pt>
                <c:pt idx="16">
                  <c:v>2379.5700000000002</c:v>
                </c:pt>
                <c:pt idx="17">
                  <c:v>6077.84</c:v>
                </c:pt>
                <c:pt idx="18">
                  <c:v>6632.63</c:v>
                </c:pt>
                <c:pt idx="19">
                  <c:v>5146.67</c:v>
                </c:pt>
                <c:pt idx="20">
                  <c:v>4971.33</c:v>
                </c:pt>
                <c:pt idx="21">
                  <c:v>10831.9</c:v>
                </c:pt>
                <c:pt idx="22">
                  <c:v>1565.05</c:v>
                </c:pt>
              </c:numCache>
            </c:numRef>
          </c:val>
          <c:smooth val="0"/>
          <c:extLst>
            <c:ext xmlns:c16="http://schemas.microsoft.com/office/drawing/2014/chart" uri="{C3380CC4-5D6E-409C-BE32-E72D297353CC}">
              <c16:uniqueId val="{00000002-12E6-44A2-964E-4F1B304C96DA}"/>
            </c:ext>
          </c:extLst>
        </c:ser>
        <c:dLbls>
          <c:showLegendKey val="0"/>
          <c:showVal val="0"/>
          <c:showCatName val="0"/>
          <c:showSerName val="0"/>
          <c:showPercent val="0"/>
          <c:showBubbleSize val="0"/>
        </c:dLbls>
        <c:marker val="1"/>
        <c:smooth val="0"/>
        <c:axId val="349673824"/>
        <c:axId val="349673344"/>
      </c:lineChart>
      <c:catAx>
        <c:axId val="919258143"/>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800" b="0" i="0" u="none" strike="noStrike" kern="1200" baseline="0">
                <a:solidFill>
                  <a:schemeClr val="accent3">
                    <a:lumMod val="75000"/>
                  </a:schemeClr>
                </a:solidFill>
                <a:latin typeface="+mn-lt"/>
                <a:ea typeface="+mn-ea"/>
                <a:cs typeface="+mn-cs"/>
              </a:defRPr>
            </a:pPr>
            <a:endParaRPr lang="en-US"/>
          </a:p>
        </c:txPr>
        <c:crossAx val="919269663"/>
        <c:crosses val="autoZero"/>
        <c:auto val="1"/>
        <c:lblAlgn val="ctr"/>
        <c:lblOffset val="100"/>
        <c:noMultiLvlLbl val="0"/>
      </c:catAx>
      <c:valAx>
        <c:axId val="91926966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accent3">
                    <a:lumMod val="75000"/>
                  </a:schemeClr>
                </a:solidFill>
                <a:latin typeface="+mn-lt"/>
                <a:ea typeface="+mn-ea"/>
                <a:cs typeface="+mn-cs"/>
              </a:defRPr>
            </a:pPr>
            <a:endParaRPr lang="en-US"/>
          </a:p>
        </c:txPr>
        <c:crossAx val="919258143"/>
        <c:crosses val="autoZero"/>
        <c:crossBetween val="between"/>
      </c:valAx>
      <c:valAx>
        <c:axId val="34967334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accent3">
                    <a:lumMod val="75000"/>
                  </a:schemeClr>
                </a:solidFill>
                <a:latin typeface="+mn-lt"/>
                <a:ea typeface="+mn-ea"/>
                <a:cs typeface="+mn-cs"/>
              </a:defRPr>
            </a:pPr>
            <a:endParaRPr lang="en-US"/>
          </a:p>
        </c:txPr>
        <c:crossAx val="349673824"/>
        <c:crosses val="max"/>
        <c:crossBetween val="between"/>
      </c:valAx>
      <c:catAx>
        <c:axId val="349673824"/>
        <c:scaling>
          <c:orientation val="minMax"/>
        </c:scaling>
        <c:delete val="1"/>
        <c:axPos val="b"/>
        <c:numFmt formatCode="General" sourceLinked="1"/>
        <c:majorTickMark val="out"/>
        <c:minorTickMark val="none"/>
        <c:tickLblPos val="nextTo"/>
        <c:crossAx val="34967334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accent3">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[Hend Abd El-Ghafour - Northwind.xlsx]pvt!c_classification</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rgbClr val="805D87"/>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1" u="none" strike="noStrike" kern="1200" baseline="0">
                  <a:solidFill>
                    <a:srgbClr val="5E6B9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1F0FF"/>
          </a:solidFill>
          <a:ln w="19050">
            <a:solidFill>
              <a:schemeClr val="lt1"/>
            </a:solidFill>
          </a:ln>
          <a:effectLst/>
        </c:spPr>
      </c:pivotFmt>
      <c:pivotFmt>
        <c:idx val="12"/>
        <c:spPr>
          <a:solidFill>
            <a:srgbClr val="805D87"/>
          </a:solidFill>
          <a:ln w="19050">
            <a:solidFill>
              <a:schemeClr val="lt1"/>
            </a:solidFill>
          </a:ln>
          <a:effectLst/>
        </c:spPr>
      </c:pivotFmt>
    </c:pivotFmts>
    <c:plotArea>
      <c:layout>
        <c:manualLayout>
          <c:layoutTarget val="inner"/>
          <c:xMode val="edge"/>
          <c:yMode val="edge"/>
          <c:x val="0.55855080835500992"/>
          <c:y val="2.8828949572792764E-2"/>
          <c:w val="0.40574832198116084"/>
          <c:h val="0.97117105042720719"/>
        </c:manualLayout>
      </c:layout>
      <c:doughnutChart>
        <c:varyColors val="1"/>
        <c:ser>
          <c:idx val="0"/>
          <c:order val="0"/>
          <c:tx>
            <c:strRef>
              <c:f>pvt!$J$34</c:f>
              <c:strCache>
                <c:ptCount val="1"/>
                <c:pt idx="0">
                  <c:v>Total</c:v>
                </c:pt>
              </c:strCache>
            </c:strRef>
          </c:tx>
          <c:spPr>
            <a:solidFill>
              <a:srgbClr val="805D87"/>
            </a:solidFill>
          </c:spPr>
          <c:dPt>
            <c:idx val="0"/>
            <c:bubble3D val="0"/>
            <c:spPr>
              <a:solidFill>
                <a:srgbClr val="805D87"/>
              </a:solidFill>
              <a:ln w="19050">
                <a:solidFill>
                  <a:schemeClr val="lt1"/>
                </a:solidFill>
              </a:ln>
              <a:effectLst/>
            </c:spPr>
            <c:extLst>
              <c:ext xmlns:c16="http://schemas.microsoft.com/office/drawing/2014/chart" uri="{C3380CC4-5D6E-409C-BE32-E72D297353CC}">
                <c16:uniqueId val="{00000001-F7EC-4CCC-B7C5-118D4583FA32}"/>
              </c:ext>
            </c:extLst>
          </c:dPt>
          <c:dPt>
            <c:idx val="1"/>
            <c:bubble3D val="0"/>
            <c:spPr>
              <a:solidFill>
                <a:srgbClr val="E1F0FF"/>
              </a:solidFill>
              <a:ln w="19050">
                <a:solidFill>
                  <a:schemeClr val="lt1"/>
                </a:solidFill>
              </a:ln>
              <a:effectLst/>
            </c:spPr>
            <c:extLst>
              <c:ext xmlns:c16="http://schemas.microsoft.com/office/drawing/2014/chart" uri="{C3380CC4-5D6E-409C-BE32-E72D297353CC}">
                <c16:uniqueId val="{00000003-F7EC-4CCC-B7C5-118D4583FA32}"/>
              </c:ext>
            </c:extLst>
          </c:dPt>
          <c:cat>
            <c:strRef>
              <c:f>pvt!$I$35:$I$36</c:f>
              <c:strCache>
                <c:ptCount val="2"/>
                <c:pt idx="0">
                  <c:v>Repeated</c:v>
                </c:pt>
                <c:pt idx="1">
                  <c:v>New</c:v>
                </c:pt>
              </c:strCache>
            </c:strRef>
          </c:cat>
          <c:val>
            <c:numRef>
              <c:f>pvt!$J$35:$J$36</c:f>
              <c:numCache>
                <c:formatCode>General</c:formatCode>
                <c:ptCount val="2"/>
                <c:pt idx="0">
                  <c:v>88</c:v>
                </c:pt>
                <c:pt idx="1">
                  <c:v>1</c:v>
                </c:pt>
              </c:numCache>
            </c:numRef>
          </c:val>
          <c:extLst>
            <c:ext xmlns:c16="http://schemas.microsoft.com/office/drawing/2014/chart" uri="{C3380CC4-5D6E-409C-BE32-E72D297353CC}">
              <c16:uniqueId val="{00000004-F7EC-4CCC-B7C5-118D4583FA32}"/>
            </c:ext>
          </c:extLst>
        </c:ser>
        <c:dLbls>
          <c:showLegendKey val="0"/>
          <c:showVal val="0"/>
          <c:showCatName val="0"/>
          <c:showSerName val="0"/>
          <c:showPercent val="0"/>
          <c:showBubbleSize val="0"/>
          <c:showLeaderLines val="1"/>
        </c:dLbls>
        <c:firstSliceAng val="29"/>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200" b="1" i="1">
          <a:solidFill>
            <a:srgbClr val="5E6B9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[Hend Abd El-Ghafour - Northwind.xlsx]pvt!# c over time</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Customers / Monthly Purchases</a:t>
            </a:r>
          </a:p>
        </c:rich>
      </c:tx>
      <c:layout>
        <c:manualLayout>
          <c:xMode val="edge"/>
          <c:yMode val="edge"/>
          <c:x val="1.7845581802274713E-3"/>
          <c:y val="1.60256410256410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05D8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05D87"/>
          </a:solidFill>
          <a:ln>
            <a:noFill/>
          </a:ln>
          <a:effectLst/>
        </c:spPr>
        <c:dLbl>
          <c:idx val="0"/>
          <c:layout>
            <c:manualLayout>
              <c:x val="0"/>
              <c:y val="1.06837606837606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05D87"/>
          </a:solidFill>
          <a:ln>
            <a:noFill/>
          </a:ln>
          <a:effectLst/>
        </c:spPr>
        <c:dLbl>
          <c:idx val="0"/>
          <c:layout>
            <c:manualLayout>
              <c:x val="0"/>
              <c:y val="2.67094017094017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4.1421778070593149E-2"/>
          <c:w val="0.93825071843764152"/>
          <c:h val="0.72193220247375145"/>
        </c:manualLayout>
      </c:layout>
      <c:barChart>
        <c:barDir val="col"/>
        <c:grouping val="clustered"/>
        <c:varyColors val="0"/>
        <c:ser>
          <c:idx val="0"/>
          <c:order val="0"/>
          <c:tx>
            <c:strRef>
              <c:f>pvt!$N$26</c:f>
              <c:strCache>
                <c:ptCount val="1"/>
                <c:pt idx="0">
                  <c:v>Total</c:v>
                </c:pt>
              </c:strCache>
            </c:strRef>
          </c:tx>
          <c:spPr>
            <a:solidFill>
              <a:srgbClr val="805D87"/>
            </a:solidFill>
            <a:ln>
              <a:noFill/>
            </a:ln>
            <a:effectLst/>
          </c:spPr>
          <c:invertIfNegative val="0"/>
          <c:dPt>
            <c:idx val="19"/>
            <c:invertIfNegative val="0"/>
            <c:bubble3D val="0"/>
            <c:extLst>
              <c:ext xmlns:c16="http://schemas.microsoft.com/office/drawing/2014/chart" uri="{C3380CC4-5D6E-409C-BE32-E72D297353CC}">
                <c16:uniqueId val="{00000000-8353-4528-B4EB-6D5B1D9990C3}"/>
              </c:ext>
            </c:extLst>
          </c:dPt>
          <c:dPt>
            <c:idx val="20"/>
            <c:invertIfNegative val="0"/>
            <c:bubble3D val="0"/>
            <c:extLst>
              <c:ext xmlns:c16="http://schemas.microsoft.com/office/drawing/2014/chart" uri="{C3380CC4-5D6E-409C-BE32-E72D297353CC}">
                <c16:uniqueId val="{00000001-8353-4528-B4EB-6D5B1D9990C3}"/>
              </c:ext>
            </c:extLst>
          </c:dPt>
          <c:dLbls>
            <c:dLbl>
              <c:idx val="19"/>
              <c:layout>
                <c:manualLayout>
                  <c:x val="0"/>
                  <c:y val="1.06837606837606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353-4528-B4EB-6D5B1D9990C3}"/>
                </c:ext>
              </c:extLst>
            </c:dLbl>
            <c:dLbl>
              <c:idx val="20"/>
              <c:layout>
                <c:manualLayout>
                  <c:x val="0"/>
                  <c:y val="2.670940170940172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53-4528-B4EB-6D5B1D9990C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pvt!$L$27:$M$49</c:f>
              <c:multiLvlStrCache>
                <c:ptCount val="23"/>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lvl>
                <c:lvl>
                  <c:pt idx="0">
                    <c:v>1996</c:v>
                  </c:pt>
                  <c:pt idx="6">
                    <c:v>1997</c:v>
                  </c:pt>
                  <c:pt idx="18">
                    <c:v>1998</c:v>
                  </c:pt>
                </c:lvl>
              </c:multiLvlStrCache>
            </c:multiLvlStrRef>
          </c:cat>
          <c:val>
            <c:numRef>
              <c:f>pvt!$N$27:$N$49</c:f>
              <c:numCache>
                <c:formatCode>General</c:formatCode>
                <c:ptCount val="23"/>
                <c:pt idx="0">
                  <c:v>20</c:v>
                </c:pt>
                <c:pt idx="1">
                  <c:v>18</c:v>
                </c:pt>
                <c:pt idx="2">
                  <c:v>19</c:v>
                </c:pt>
                <c:pt idx="3">
                  <c:v>20</c:v>
                </c:pt>
                <c:pt idx="4">
                  <c:v>21</c:v>
                </c:pt>
                <c:pt idx="5">
                  <c:v>25</c:v>
                </c:pt>
                <c:pt idx="6">
                  <c:v>27</c:v>
                </c:pt>
                <c:pt idx="7">
                  <c:v>21</c:v>
                </c:pt>
                <c:pt idx="8">
                  <c:v>24</c:v>
                </c:pt>
                <c:pt idx="9">
                  <c:v>27</c:v>
                </c:pt>
                <c:pt idx="10">
                  <c:v>26</c:v>
                </c:pt>
                <c:pt idx="11">
                  <c:v>25</c:v>
                </c:pt>
                <c:pt idx="12">
                  <c:v>25</c:v>
                </c:pt>
                <c:pt idx="13">
                  <c:v>30</c:v>
                </c:pt>
                <c:pt idx="14">
                  <c:v>27</c:v>
                </c:pt>
                <c:pt idx="15">
                  <c:v>28</c:v>
                </c:pt>
                <c:pt idx="16">
                  <c:v>27</c:v>
                </c:pt>
                <c:pt idx="17">
                  <c:v>37</c:v>
                </c:pt>
                <c:pt idx="18">
                  <c:v>41</c:v>
                </c:pt>
                <c:pt idx="19">
                  <c:v>35</c:v>
                </c:pt>
                <c:pt idx="20">
                  <c:v>49</c:v>
                </c:pt>
                <c:pt idx="21">
                  <c:v>51</c:v>
                </c:pt>
                <c:pt idx="22">
                  <c:v>13</c:v>
                </c:pt>
              </c:numCache>
            </c:numRef>
          </c:val>
          <c:extLst>
            <c:ext xmlns:c16="http://schemas.microsoft.com/office/drawing/2014/chart" uri="{C3380CC4-5D6E-409C-BE32-E72D297353CC}">
              <c16:uniqueId val="{00000000-55B1-47CD-933C-75241B1B2211}"/>
            </c:ext>
          </c:extLst>
        </c:ser>
        <c:dLbls>
          <c:dLblPos val="outEnd"/>
          <c:showLegendKey val="0"/>
          <c:showVal val="1"/>
          <c:showCatName val="0"/>
          <c:showSerName val="0"/>
          <c:showPercent val="0"/>
          <c:showBubbleSize val="0"/>
        </c:dLbls>
        <c:gapWidth val="100"/>
        <c:overlap val="-27"/>
        <c:axId val="1335748000"/>
        <c:axId val="1335732160"/>
      </c:barChart>
      <c:catAx>
        <c:axId val="133574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3">
                    <a:lumMod val="75000"/>
                  </a:schemeClr>
                </a:solidFill>
                <a:latin typeface="+mn-lt"/>
                <a:ea typeface="+mn-ea"/>
                <a:cs typeface="+mn-cs"/>
              </a:defRPr>
            </a:pPr>
            <a:endParaRPr lang="en-US"/>
          </a:p>
        </c:txPr>
        <c:crossAx val="1335732160"/>
        <c:crosses val="autoZero"/>
        <c:auto val="1"/>
        <c:lblAlgn val="ctr"/>
        <c:lblOffset val="100"/>
        <c:noMultiLvlLbl val="0"/>
      </c:catAx>
      <c:valAx>
        <c:axId val="1335732160"/>
        <c:scaling>
          <c:orientation val="minMax"/>
        </c:scaling>
        <c:delete val="1"/>
        <c:axPos val="l"/>
        <c:numFmt formatCode="General" sourceLinked="1"/>
        <c:majorTickMark val="none"/>
        <c:minorTickMark val="none"/>
        <c:tickLblPos val="nextTo"/>
        <c:crossAx val="133574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7607753630379409E-2"/>
          <c:y val="1.1183037216501792E-2"/>
          <c:w val="0.93158501758680379"/>
          <c:h val="0.68285256410256412"/>
        </c:manualLayout>
      </c:layout>
      <c:barChart>
        <c:barDir val="col"/>
        <c:grouping val="clustered"/>
        <c:varyColors val="0"/>
        <c:ser>
          <c:idx val="0"/>
          <c:order val="0"/>
          <c:tx>
            <c:strRef>
              <c:f>pvt!$Q$26</c:f>
              <c:strCache>
                <c:ptCount val="1"/>
                <c:pt idx="0">
                  <c:v># C</c:v>
                </c:pt>
              </c:strCache>
            </c:strRef>
          </c:tx>
          <c:spPr>
            <a:solidFill>
              <a:srgbClr val="5E6B91"/>
            </a:solidFill>
            <a:ln w="3175">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50" b="0" i="0" u="none" strike="noStrike" baseline="0">
                    <a:solidFill>
                      <a:schemeClr val="accent3">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pvt!$P$27:$P$47</c:f>
              <c:strCache>
                <c:ptCount val="21"/>
                <c:pt idx="0">
                  <c:v>USA</c:v>
                </c:pt>
                <c:pt idx="1">
                  <c:v>Germany</c:v>
                </c:pt>
                <c:pt idx="2">
                  <c:v>France</c:v>
                </c:pt>
                <c:pt idx="3">
                  <c:v>Brazil</c:v>
                </c:pt>
                <c:pt idx="4">
                  <c:v>UK</c:v>
                </c:pt>
                <c:pt idx="5">
                  <c:v>Mexico</c:v>
                </c:pt>
                <c:pt idx="6">
                  <c:v>Spain</c:v>
                </c:pt>
                <c:pt idx="7">
                  <c:v>Venezuela</c:v>
                </c:pt>
                <c:pt idx="8">
                  <c:v>Canada</c:v>
                </c:pt>
                <c:pt idx="9">
                  <c:v>Argentina</c:v>
                </c:pt>
                <c:pt idx="10">
                  <c:v>Italy</c:v>
                </c:pt>
                <c:pt idx="11">
                  <c:v>Sweden</c:v>
                </c:pt>
                <c:pt idx="12">
                  <c:v>Belgium</c:v>
                </c:pt>
                <c:pt idx="13">
                  <c:v>Switzerland</c:v>
                </c:pt>
                <c:pt idx="14">
                  <c:v>Portugal</c:v>
                </c:pt>
                <c:pt idx="15">
                  <c:v>Denmark</c:v>
                </c:pt>
                <c:pt idx="16">
                  <c:v>Finland</c:v>
                </c:pt>
                <c:pt idx="17">
                  <c:v>Austria</c:v>
                </c:pt>
                <c:pt idx="18">
                  <c:v>Norway</c:v>
                </c:pt>
                <c:pt idx="19">
                  <c:v>Poland</c:v>
                </c:pt>
                <c:pt idx="20">
                  <c:v>Ireland</c:v>
                </c:pt>
              </c:strCache>
            </c:strRef>
          </c:cat>
          <c:val>
            <c:numRef>
              <c:f>pvt!$Q$27:$Q$47</c:f>
              <c:numCache>
                <c:formatCode>General</c:formatCode>
                <c:ptCount val="21"/>
                <c:pt idx="0">
                  <c:v>13</c:v>
                </c:pt>
                <c:pt idx="1">
                  <c:v>11</c:v>
                </c:pt>
                <c:pt idx="2">
                  <c:v>10</c:v>
                </c:pt>
                <c:pt idx="3">
                  <c:v>9</c:v>
                </c:pt>
                <c:pt idx="4">
                  <c:v>7</c:v>
                </c:pt>
                <c:pt idx="5">
                  <c:v>5</c:v>
                </c:pt>
                <c:pt idx="6">
                  <c:v>4</c:v>
                </c:pt>
                <c:pt idx="7">
                  <c:v>4</c:v>
                </c:pt>
                <c:pt idx="8">
                  <c:v>3</c:v>
                </c:pt>
                <c:pt idx="9">
                  <c:v>3</c:v>
                </c:pt>
                <c:pt idx="10">
                  <c:v>3</c:v>
                </c:pt>
                <c:pt idx="11">
                  <c:v>2</c:v>
                </c:pt>
                <c:pt idx="12">
                  <c:v>2</c:v>
                </c:pt>
                <c:pt idx="13">
                  <c:v>2</c:v>
                </c:pt>
                <c:pt idx="14">
                  <c:v>2</c:v>
                </c:pt>
                <c:pt idx="15">
                  <c:v>2</c:v>
                </c:pt>
                <c:pt idx="16">
                  <c:v>2</c:v>
                </c:pt>
                <c:pt idx="17">
                  <c:v>2</c:v>
                </c:pt>
                <c:pt idx="18">
                  <c:v>1</c:v>
                </c:pt>
                <c:pt idx="19">
                  <c:v>1</c:v>
                </c:pt>
                <c:pt idx="20">
                  <c:v>1</c:v>
                </c:pt>
              </c:numCache>
            </c:numRef>
          </c:val>
          <c:extLst>
            <c:ext xmlns:c16="http://schemas.microsoft.com/office/drawing/2014/chart" uri="{C3380CC4-5D6E-409C-BE32-E72D297353CC}">
              <c16:uniqueId val="{00000000-2CAC-41A4-ABDD-5A125957FE8E}"/>
            </c:ext>
          </c:extLst>
        </c:ser>
        <c:dLbls>
          <c:dLblPos val="outEnd"/>
          <c:showLegendKey val="0"/>
          <c:showVal val="1"/>
          <c:showCatName val="0"/>
          <c:showSerName val="0"/>
          <c:showPercent val="0"/>
          <c:showBubbleSize val="0"/>
        </c:dLbls>
        <c:gapWidth val="75"/>
        <c:axId val="221847231"/>
        <c:axId val="221832351"/>
      </c:barChart>
      <c:catAx>
        <c:axId val="2218472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accent3">
                    <a:lumMod val="75000"/>
                  </a:schemeClr>
                </a:solidFill>
                <a:latin typeface="+mn-lt"/>
                <a:ea typeface="+mn-ea"/>
                <a:cs typeface="+mn-cs"/>
              </a:defRPr>
            </a:pPr>
            <a:endParaRPr lang="en-US"/>
          </a:p>
        </c:txPr>
        <c:crossAx val="221832351"/>
        <c:crosses val="autoZero"/>
        <c:auto val="1"/>
        <c:lblAlgn val="ctr"/>
        <c:lblOffset val="100"/>
        <c:noMultiLvlLbl val="0"/>
      </c:catAx>
      <c:valAx>
        <c:axId val="221832351"/>
        <c:scaling>
          <c:orientation val="minMax"/>
        </c:scaling>
        <c:delete val="1"/>
        <c:axPos val="l"/>
        <c:numFmt formatCode="General" sourceLinked="1"/>
        <c:majorTickMark val="out"/>
        <c:minorTickMark val="none"/>
        <c:tickLblPos val="nextTo"/>
        <c:crossAx val="22184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[Hend Abd El-Ghafour - Northwind.xlsx]pvt!Avg per customer</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5400000" spcFirstLastPara="1" vertOverflow="overflow" horzOverflow="overflow" vert="horz" wrap="square" lIns="38100" tIns="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3.8433111603843315E-2"/>
              <c:y val="-0.46234650504212538"/>
            </c:manualLayout>
          </c:layout>
          <c:spPr>
            <a:noFill/>
            <a:ln>
              <a:noFill/>
            </a:ln>
            <a:effectLst/>
          </c:spPr>
          <c:txPr>
            <a:bodyPr rot="0" spcFirstLastPara="1" vertOverflow="overflow" horzOverflow="overflow" vert="horz" wrap="square" lIns="38100" tIns="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c:spPr>
        <c:dLbl>
          <c:idx val="0"/>
          <c:layout>
            <c:manualLayout>
              <c:x val="-6.504065040650428E-2"/>
              <c:y val="-0.1681260018335001"/>
            </c:manualLayout>
          </c:layout>
          <c:spPr>
            <a:noFill/>
            <a:ln>
              <a:noFill/>
            </a:ln>
            <a:effectLst/>
          </c:spPr>
          <c:txPr>
            <a:bodyPr rot="0" spcFirstLastPara="1" vertOverflow="overflow" horzOverflow="overflow" vert="horz" wrap="square" lIns="38100" tIns="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a:noFill/>
          </a:ln>
          <a:effectLst/>
        </c:spPr>
        <c:marker>
          <c:symbol val="none"/>
        </c:marker>
        <c:dLbl>
          <c:idx val="0"/>
          <c:spPr>
            <a:noFill/>
            <a:ln>
              <a:noFill/>
            </a:ln>
            <a:effectLst/>
          </c:spPr>
          <c:txPr>
            <a:bodyPr rot="-5400000" spcFirstLastPara="1" vertOverflow="overflow" horzOverflow="overflow" vert="horz" wrap="square" lIns="38100" tIns="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a:noFill/>
          </a:ln>
          <a:effectLst/>
        </c:spPr>
        <c:dLbl>
          <c:idx val="0"/>
          <c:layout>
            <c:manualLayout>
              <c:x val="3.8433111603843315E-2"/>
              <c:y val="-0.46234650504212538"/>
            </c:manualLayout>
          </c:layout>
          <c:spPr>
            <a:noFill/>
            <a:ln>
              <a:noFill/>
            </a:ln>
            <a:effectLst/>
          </c:spPr>
          <c:txPr>
            <a:bodyPr rot="0" spcFirstLastPara="1" vertOverflow="overflow" horzOverflow="overflow" vert="horz" wrap="square" lIns="38100" tIns="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a:noFill/>
          </a:ln>
          <a:effectLst/>
        </c:spPr>
        <c:dLbl>
          <c:idx val="0"/>
          <c:layout>
            <c:manualLayout>
              <c:x val="-6.504065040650428E-2"/>
              <c:y val="-0.1681260018335001"/>
            </c:manualLayout>
          </c:layout>
          <c:spPr>
            <a:noFill/>
            <a:ln>
              <a:noFill/>
            </a:ln>
            <a:effectLst/>
          </c:spPr>
          <c:txPr>
            <a:bodyPr rot="0" spcFirstLastPara="1" vertOverflow="overflow" horzOverflow="overflow" vert="horz" wrap="square" lIns="38100" tIns="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BBC8E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12700" cap="rnd">
            <a:solidFill>
              <a:srgbClr val="805D8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813506897496402E-2"/>
          <c:y val="0.23338784575005048"/>
          <c:w val="0.9394258311946041"/>
          <c:h val="0.65574732674421121"/>
        </c:manualLayout>
      </c:layout>
      <c:barChart>
        <c:barDir val="col"/>
        <c:grouping val="clustered"/>
        <c:varyColors val="0"/>
        <c:ser>
          <c:idx val="0"/>
          <c:order val="0"/>
          <c:tx>
            <c:strRef>
              <c:f>pvt!$B$41</c:f>
              <c:strCache>
                <c:ptCount val="1"/>
                <c:pt idx="0">
                  <c:v>Avg Net_Purchases</c:v>
                </c:pt>
              </c:strCache>
            </c:strRef>
          </c:tx>
          <c:spPr>
            <a:solidFill>
              <a:srgbClr val="BBC8E2"/>
            </a:solidFill>
            <a:ln>
              <a:noFill/>
            </a:ln>
            <a:effectLst/>
          </c:spPr>
          <c:invertIfNegative val="0"/>
          <c:cat>
            <c:strRef>
              <c:f>pvt!$A$42:$A$130</c:f>
              <c:strCache>
                <c:ptCount val="89"/>
                <c:pt idx="0">
                  <c:v>Alfreds Futterk</c:v>
                </c:pt>
                <c:pt idx="1">
                  <c:v>Ana Trujillo Em</c:v>
                </c:pt>
                <c:pt idx="2">
                  <c:v>Antonio Moreno</c:v>
                </c:pt>
                <c:pt idx="3">
                  <c:v>Around the Horn</c:v>
                </c:pt>
                <c:pt idx="4">
                  <c:v>Berglunds snabb</c:v>
                </c:pt>
                <c:pt idx="5">
                  <c:v>Blauer See Deli</c:v>
                </c:pt>
                <c:pt idx="6">
                  <c:v>Blondesddsl pèr</c:v>
                </c:pt>
                <c:pt idx="7">
                  <c:v>Bólido Comidas</c:v>
                </c:pt>
                <c:pt idx="8">
                  <c:v>Bon app'</c:v>
                </c:pt>
                <c:pt idx="9">
                  <c:v>Bottom-Dollar M</c:v>
                </c:pt>
                <c:pt idx="10">
                  <c:v>B's Beverages</c:v>
                </c:pt>
                <c:pt idx="11">
                  <c:v>Cactus Comidas</c:v>
                </c:pt>
                <c:pt idx="12">
                  <c:v>Centro comercia</c:v>
                </c:pt>
                <c:pt idx="13">
                  <c:v>Chop-suey Chine</c:v>
                </c:pt>
                <c:pt idx="14">
                  <c:v>Comércio Mineir</c:v>
                </c:pt>
                <c:pt idx="15">
                  <c:v>Consolidated Ho</c:v>
                </c:pt>
                <c:pt idx="16">
                  <c:v>Die Wandernde K</c:v>
                </c:pt>
                <c:pt idx="17">
                  <c:v>Drachenblut Del</c:v>
                </c:pt>
                <c:pt idx="18">
                  <c:v>Du monde entier</c:v>
                </c:pt>
                <c:pt idx="19">
                  <c:v>Eastern Connect</c:v>
                </c:pt>
                <c:pt idx="20">
                  <c:v>Ernst Handel</c:v>
                </c:pt>
                <c:pt idx="21">
                  <c:v>Familia Arquiba</c:v>
                </c:pt>
                <c:pt idx="22">
                  <c:v>Folies gourmand</c:v>
                </c:pt>
                <c:pt idx="23">
                  <c:v>Folk och fä HB</c:v>
                </c:pt>
                <c:pt idx="24">
                  <c:v>France restaura</c:v>
                </c:pt>
                <c:pt idx="25">
                  <c:v>Franchi S.p.A.</c:v>
                </c:pt>
                <c:pt idx="26">
                  <c:v>Frankenversand</c:v>
                </c:pt>
                <c:pt idx="27">
                  <c:v>Furia Bacalhau</c:v>
                </c:pt>
                <c:pt idx="28">
                  <c:v>Galería del gas</c:v>
                </c:pt>
                <c:pt idx="29">
                  <c:v>Godos Cocina Tí</c:v>
                </c:pt>
                <c:pt idx="30">
                  <c:v>Gourmet Lanchon</c:v>
                </c:pt>
                <c:pt idx="31">
                  <c:v>Great Lakes Foo</c:v>
                </c:pt>
                <c:pt idx="32">
                  <c:v>GROSELLA-Restau</c:v>
                </c:pt>
                <c:pt idx="33">
                  <c:v>Hanari Carnes</c:v>
                </c:pt>
                <c:pt idx="34">
                  <c:v>HILARION-Abasto</c:v>
                </c:pt>
                <c:pt idx="35">
                  <c:v>Hungry Coyote I</c:v>
                </c:pt>
                <c:pt idx="36">
                  <c:v>Hungry Owl All-</c:v>
                </c:pt>
                <c:pt idx="37">
                  <c:v>Island Trading</c:v>
                </c:pt>
                <c:pt idx="38">
                  <c:v>Königlich Essen</c:v>
                </c:pt>
                <c:pt idx="39">
                  <c:v>La corne d'abon</c:v>
                </c:pt>
                <c:pt idx="40">
                  <c:v>La maison d'Asi</c:v>
                </c:pt>
                <c:pt idx="41">
                  <c:v>Laughing Bacchu</c:v>
                </c:pt>
                <c:pt idx="42">
                  <c:v>Lazy K Kountry</c:v>
                </c:pt>
                <c:pt idx="43">
                  <c:v>Lehmanns Markts</c:v>
                </c:pt>
                <c:pt idx="44">
                  <c:v>Let's Stop N Sh</c:v>
                </c:pt>
                <c:pt idx="45">
                  <c:v>LILA-Supermerca</c:v>
                </c:pt>
                <c:pt idx="46">
                  <c:v>LINO-Delicatese</c:v>
                </c:pt>
                <c:pt idx="47">
                  <c:v>Lonesome Pine R</c:v>
                </c:pt>
                <c:pt idx="48">
                  <c:v>Magazzini Alime</c:v>
                </c:pt>
                <c:pt idx="49">
                  <c:v>Maison Dewey</c:v>
                </c:pt>
                <c:pt idx="50">
                  <c:v>Mère Paillarde</c:v>
                </c:pt>
                <c:pt idx="51">
                  <c:v>Morgenstern Ges</c:v>
                </c:pt>
                <c:pt idx="52">
                  <c:v>North/South</c:v>
                </c:pt>
                <c:pt idx="53">
                  <c:v>Océano Atlántic</c:v>
                </c:pt>
                <c:pt idx="54">
                  <c:v>Old World Delic</c:v>
                </c:pt>
                <c:pt idx="55">
                  <c:v>Ottilies Käsela</c:v>
                </c:pt>
                <c:pt idx="56">
                  <c:v>Pericles Comida</c:v>
                </c:pt>
                <c:pt idx="57">
                  <c:v>Piccolo und meh</c:v>
                </c:pt>
                <c:pt idx="58">
                  <c:v>Princesa Isabel</c:v>
                </c:pt>
                <c:pt idx="59">
                  <c:v>Que Delícia</c:v>
                </c:pt>
                <c:pt idx="60">
                  <c:v>Queen Cozinha</c:v>
                </c:pt>
                <c:pt idx="61">
                  <c:v>QUICK-Stop</c:v>
                </c:pt>
                <c:pt idx="62">
                  <c:v>Rancho grande</c:v>
                </c:pt>
                <c:pt idx="63">
                  <c:v>Rattlesnake Can</c:v>
                </c:pt>
                <c:pt idx="64">
                  <c:v>Reggiani Caseif</c:v>
                </c:pt>
                <c:pt idx="65">
                  <c:v>Ricardo Adocica</c:v>
                </c:pt>
                <c:pt idx="66">
                  <c:v>Richter Superma</c:v>
                </c:pt>
                <c:pt idx="67">
                  <c:v>Romero y tomill</c:v>
                </c:pt>
                <c:pt idx="68">
                  <c:v>Santé Gourmet</c:v>
                </c:pt>
                <c:pt idx="69">
                  <c:v>Save-a-lot Mark</c:v>
                </c:pt>
                <c:pt idx="70">
                  <c:v>Seven Seas Impo</c:v>
                </c:pt>
                <c:pt idx="71">
                  <c:v>Simons bistro</c:v>
                </c:pt>
                <c:pt idx="72">
                  <c:v>Spécialités du</c:v>
                </c:pt>
                <c:pt idx="73">
                  <c:v>Split Rail Beer</c:v>
                </c:pt>
                <c:pt idx="74">
                  <c:v>Suprêmes délice</c:v>
                </c:pt>
                <c:pt idx="75">
                  <c:v>The Big Cheese</c:v>
                </c:pt>
                <c:pt idx="76">
                  <c:v>The Cracker Box</c:v>
                </c:pt>
                <c:pt idx="77">
                  <c:v>Toms Spezialitä</c:v>
                </c:pt>
                <c:pt idx="78">
                  <c:v>Tortuga Restaur</c:v>
                </c:pt>
                <c:pt idx="79">
                  <c:v>Tradição Hiperm</c:v>
                </c:pt>
                <c:pt idx="80">
                  <c:v>Trail's Head Go</c:v>
                </c:pt>
                <c:pt idx="81">
                  <c:v>Vaffeljernet</c:v>
                </c:pt>
                <c:pt idx="82">
                  <c:v>Victuailles en</c:v>
                </c:pt>
                <c:pt idx="83">
                  <c:v>Vins et alcools</c:v>
                </c:pt>
                <c:pt idx="84">
                  <c:v>Wartian Herkku</c:v>
                </c:pt>
                <c:pt idx="85">
                  <c:v>Wellington Impo</c:v>
                </c:pt>
                <c:pt idx="86">
                  <c:v>White Clover Ma</c:v>
                </c:pt>
                <c:pt idx="87">
                  <c:v>Wilman Kala</c:v>
                </c:pt>
                <c:pt idx="88">
                  <c:v>Wolski  Zajazd</c:v>
                </c:pt>
              </c:strCache>
            </c:strRef>
          </c:cat>
          <c:val>
            <c:numRef>
              <c:f>pvt!$B$42:$B$130</c:f>
              <c:numCache>
                <c:formatCode>0</c:formatCode>
                <c:ptCount val="89"/>
                <c:pt idx="0">
                  <c:v>712.16666666666663</c:v>
                </c:pt>
                <c:pt idx="1">
                  <c:v>350.73750000000001</c:v>
                </c:pt>
                <c:pt idx="2">
                  <c:v>1003.4257142857142</c:v>
                </c:pt>
                <c:pt idx="3">
                  <c:v>1030.05</c:v>
                </c:pt>
                <c:pt idx="4">
                  <c:v>1384.8661111111112</c:v>
                </c:pt>
                <c:pt idx="5">
                  <c:v>462.82857142857148</c:v>
                </c:pt>
                <c:pt idx="6">
                  <c:v>1684.9163636363637</c:v>
                </c:pt>
                <c:pt idx="7">
                  <c:v>1410.95</c:v>
                </c:pt>
                <c:pt idx="8">
                  <c:v>1291.9558823529412</c:v>
                </c:pt>
                <c:pt idx="9">
                  <c:v>1485.8292857142858</c:v>
                </c:pt>
                <c:pt idx="10">
                  <c:v>608.99</c:v>
                </c:pt>
                <c:pt idx="11">
                  <c:v>302.46666666666664</c:v>
                </c:pt>
                <c:pt idx="12">
                  <c:v>100.8</c:v>
                </c:pt>
                <c:pt idx="13">
                  <c:v>1543.61</c:v>
                </c:pt>
                <c:pt idx="14">
                  <c:v>762.15</c:v>
                </c:pt>
                <c:pt idx="15">
                  <c:v>573.0333333333333</c:v>
                </c:pt>
                <c:pt idx="16">
                  <c:v>958.84300000000007</c:v>
                </c:pt>
                <c:pt idx="17">
                  <c:v>627.20166666666671</c:v>
                </c:pt>
                <c:pt idx="18">
                  <c:v>403.97500000000002</c:v>
                </c:pt>
                <c:pt idx="19">
                  <c:v>1845.13</c:v>
                </c:pt>
                <c:pt idx="20">
                  <c:v>3495.8330000000001</c:v>
                </c:pt>
                <c:pt idx="21">
                  <c:v>586.7928571428572</c:v>
                </c:pt>
                <c:pt idx="22">
                  <c:v>2333.38</c:v>
                </c:pt>
                <c:pt idx="23">
                  <c:v>1556.1878947368421</c:v>
                </c:pt>
                <c:pt idx="24">
                  <c:v>1057.3866666666665</c:v>
                </c:pt>
                <c:pt idx="25">
                  <c:v>257.61666666666667</c:v>
                </c:pt>
                <c:pt idx="26">
                  <c:v>1777.1046666666666</c:v>
                </c:pt>
                <c:pt idx="27">
                  <c:v>803.42875000000004</c:v>
                </c:pt>
                <c:pt idx="28">
                  <c:v>167.34</c:v>
                </c:pt>
                <c:pt idx="29">
                  <c:v>1144.636</c:v>
                </c:pt>
                <c:pt idx="30">
                  <c:v>934.90333333333319</c:v>
                </c:pt>
                <c:pt idx="31">
                  <c:v>1682.4954545454545</c:v>
                </c:pt>
                <c:pt idx="32">
                  <c:v>744.35</c:v>
                </c:pt>
                <c:pt idx="33">
                  <c:v>2345.812142857143</c:v>
                </c:pt>
                <c:pt idx="34">
                  <c:v>1264.931111111111</c:v>
                </c:pt>
                <c:pt idx="35">
                  <c:v>612.64</c:v>
                </c:pt>
                <c:pt idx="36">
                  <c:v>2630.5215789473687</c:v>
                </c:pt>
                <c:pt idx="37">
                  <c:v>614.63</c:v>
                </c:pt>
                <c:pt idx="38">
                  <c:v>2207.7421428571429</c:v>
                </c:pt>
                <c:pt idx="39">
                  <c:v>498.01249999999999</c:v>
                </c:pt>
                <c:pt idx="40">
                  <c:v>666.30000000000007</c:v>
                </c:pt>
                <c:pt idx="41">
                  <c:v>174.16666666666666</c:v>
                </c:pt>
                <c:pt idx="42">
                  <c:v>178.5</c:v>
                </c:pt>
                <c:pt idx="43">
                  <c:v>1284.0946666666666</c:v>
                </c:pt>
                <c:pt idx="44">
                  <c:v>769.11749999999995</c:v>
                </c:pt>
                <c:pt idx="45">
                  <c:v>1148.3285714285714</c:v>
                </c:pt>
                <c:pt idx="46">
                  <c:v>1373.0483333333334</c:v>
                </c:pt>
                <c:pt idx="47">
                  <c:v>532.32500000000005</c:v>
                </c:pt>
                <c:pt idx="48">
                  <c:v>717.62200000000007</c:v>
                </c:pt>
                <c:pt idx="49">
                  <c:v>1390.8671428571429</c:v>
                </c:pt>
                <c:pt idx="50">
                  <c:v>2220.937692307692</c:v>
                </c:pt>
                <c:pt idx="51">
                  <c:v>1008.4399999999999</c:v>
                </c:pt>
                <c:pt idx="52">
                  <c:v>216.33333333333334</c:v>
                </c:pt>
                <c:pt idx="53">
                  <c:v>692.04</c:v>
                </c:pt>
                <c:pt idx="54">
                  <c:v>1517.7469999999998</c:v>
                </c:pt>
                <c:pt idx="55">
                  <c:v>1249.6190000000001</c:v>
                </c:pt>
                <c:pt idx="56">
                  <c:v>707.0333333333333</c:v>
                </c:pt>
                <c:pt idx="57">
                  <c:v>2312.886</c:v>
                </c:pt>
                <c:pt idx="58">
                  <c:v>1008.9879999999999</c:v>
                </c:pt>
                <c:pt idx="59">
                  <c:v>740.53444444444449</c:v>
                </c:pt>
                <c:pt idx="60">
                  <c:v>1978.2692307692307</c:v>
                </c:pt>
                <c:pt idx="61">
                  <c:v>3938.4757142857147</c:v>
                </c:pt>
                <c:pt idx="62">
                  <c:v>568.81999999999994</c:v>
                </c:pt>
                <c:pt idx="63">
                  <c:v>2838.7666666666669</c:v>
                </c:pt>
                <c:pt idx="64">
                  <c:v>587.35333333333335</c:v>
                </c:pt>
                <c:pt idx="65">
                  <c:v>1131.8918181818181</c:v>
                </c:pt>
                <c:pt idx="66">
                  <c:v>1934.3790000000001</c:v>
                </c:pt>
                <c:pt idx="67">
                  <c:v>293.45799999999997</c:v>
                </c:pt>
                <c:pt idx="68">
                  <c:v>955.85833333333323</c:v>
                </c:pt>
                <c:pt idx="69">
                  <c:v>3366.514516129032</c:v>
                </c:pt>
                <c:pt idx="70">
                  <c:v>1801.7033333333334</c:v>
                </c:pt>
                <c:pt idx="71">
                  <c:v>2402.4442857142858</c:v>
                </c:pt>
                <c:pt idx="72">
                  <c:v>605.83749999999998</c:v>
                </c:pt>
                <c:pt idx="73">
                  <c:v>1271.2922222222221</c:v>
                </c:pt>
                <c:pt idx="74">
                  <c:v>2007.3983333333333</c:v>
                </c:pt>
                <c:pt idx="75">
                  <c:v>840.25</c:v>
                </c:pt>
                <c:pt idx="76">
                  <c:v>649.08000000000004</c:v>
                </c:pt>
                <c:pt idx="77">
                  <c:v>796.35666666666668</c:v>
                </c:pt>
                <c:pt idx="78">
                  <c:v>1081.2149999999999</c:v>
                </c:pt>
                <c:pt idx="79">
                  <c:v>1141.7766666666666</c:v>
                </c:pt>
                <c:pt idx="80">
                  <c:v>523.73333333333335</c:v>
                </c:pt>
                <c:pt idx="81">
                  <c:v>1440.3563636363635</c:v>
                </c:pt>
                <c:pt idx="82">
                  <c:v>918.24300000000005</c:v>
                </c:pt>
                <c:pt idx="83">
                  <c:v>296</c:v>
                </c:pt>
                <c:pt idx="84">
                  <c:v>1043.2466666666667</c:v>
                </c:pt>
                <c:pt idx="85">
                  <c:v>674.24444444444441</c:v>
                </c:pt>
                <c:pt idx="86">
                  <c:v>1954.5435714285716</c:v>
                </c:pt>
                <c:pt idx="87">
                  <c:v>451.62142857142857</c:v>
                </c:pt>
                <c:pt idx="88">
                  <c:v>504.56428571428569</c:v>
                </c:pt>
              </c:numCache>
            </c:numRef>
          </c:val>
          <c:extLst>
            <c:ext xmlns:c16="http://schemas.microsoft.com/office/drawing/2014/chart" uri="{C3380CC4-5D6E-409C-BE32-E72D297353CC}">
              <c16:uniqueId val="{00000000-0AEC-4D2C-96C9-0A5E1EE7C01A}"/>
            </c:ext>
          </c:extLst>
        </c:ser>
        <c:dLbls>
          <c:showLegendKey val="0"/>
          <c:showVal val="0"/>
          <c:showCatName val="0"/>
          <c:showSerName val="0"/>
          <c:showPercent val="0"/>
          <c:showBubbleSize val="0"/>
        </c:dLbls>
        <c:gapWidth val="150"/>
        <c:axId val="395739584"/>
        <c:axId val="395742944"/>
      </c:barChart>
      <c:lineChart>
        <c:grouping val="standard"/>
        <c:varyColors val="0"/>
        <c:ser>
          <c:idx val="1"/>
          <c:order val="1"/>
          <c:tx>
            <c:strRef>
              <c:f>pvt!$C$41</c:f>
              <c:strCache>
                <c:ptCount val="1"/>
                <c:pt idx="0">
                  <c:v>Avg Profit_Generated</c:v>
                </c:pt>
              </c:strCache>
            </c:strRef>
          </c:tx>
          <c:spPr>
            <a:ln w="12700" cap="rnd">
              <a:solidFill>
                <a:srgbClr val="805D87"/>
              </a:solidFill>
              <a:round/>
            </a:ln>
            <a:effectLst/>
          </c:spPr>
          <c:marker>
            <c:symbol val="none"/>
          </c:marker>
          <c:cat>
            <c:strRef>
              <c:f>pvt!$A$42:$A$130</c:f>
              <c:strCache>
                <c:ptCount val="89"/>
                <c:pt idx="0">
                  <c:v>Alfreds Futterk</c:v>
                </c:pt>
                <c:pt idx="1">
                  <c:v>Ana Trujillo Em</c:v>
                </c:pt>
                <c:pt idx="2">
                  <c:v>Antonio Moreno</c:v>
                </c:pt>
                <c:pt idx="3">
                  <c:v>Around the Horn</c:v>
                </c:pt>
                <c:pt idx="4">
                  <c:v>Berglunds snabb</c:v>
                </c:pt>
                <c:pt idx="5">
                  <c:v>Blauer See Deli</c:v>
                </c:pt>
                <c:pt idx="6">
                  <c:v>Blondesddsl pèr</c:v>
                </c:pt>
                <c:pt idx="7">
                  <c:v>Bólido Comidas</c:v>
                </c:pt>
                <c:pt idx="8">
                  <c:v>Bon app'</c:v>
                </c:pt>
                <c:pt idx="9">
                  <c:v>Bottom-Dollar M</c:v>
                </c:pt>
                <c:pt idx="10">
                  <c:v>B's Beverages</c:v>
                </c:pt>
                <c:pt idx="11">
                  <c:v>Cactus Comidas</c:v>
                </c:pt>
                <c:pt idx="12">
                  <c:v>Centro comercia</c:v>
                </c:pt>
                <c:pt idx="13">
                  <c:v>Chop-suey Chine</c:v>
                </c:pt>
                <c:pt idx="14">
                  <c:v>Comércio Mineir</c:v>
                </c:pt>
                <c:pt idx="15">
                  <c:v>Consolidated Ho</c:v>
                </c:pt>
                <c:pt idx="16">
                  <c:v>Die Wandernde K</c:v>
                </c:pt>
                <c:pt idx="17">
                  <c:v>Drachenblut Del</c:v>
                </c:pt>
                <c:pt idx="18">
                  <c:v>Du monde entier</c:v>
                </c:pt>
                <c:pt idx="19">
                  <c:v>Eastern Connect</c:v>
                </c:pt>
                <c:pt idx="20">
                  <c:v>Ernst Handel</c:v>
                </c:pt>
                <c:pt idx="21">
                  <c:v>Familia Arquiba</c:v>
                </c:pt>
                <c:pt idx="22">
                  <c:v>Folies gourmand</c:v>
                </c:pt>
                <c:pt idx="23">
                  <c:v>Folk och fä HB</c:v>
                </c:pt>
                <c:pt idx="24">
                  <c:v>France restaura</c:v>
                </c:pt>
                <c:pt idx="25">
                  <c:v>Franchi S.p.A.</c:v>
                </c:pt>
                <c:pt idx="26">
                  <c:v>Frankenversand</c:v>
                </c:pt>
                <c:pt idx="27">
                  <c:v>Furia Bacalhau</c:v>
                </c:pt>
                <c:pt idx="28">
                  <c:v>Galería del gas</c:v>
                </c:pt>
                <c:pt idx="29">
                  <c:v>Godos Cocina Tí</c:v>
                </c:pt>
                <c:pt idx="30">
                  <c:v>Gourmet Lanchon</c:v>
                </c:pt>
                <c:pt idx="31">
                  <c:v>Great Lakes Foo</c:v>
                </c:pt>
                <c:pt idx="32">
                  <c:v>GROSELLA-Restau</c:v>
                </c:pt>
                <c:pt idx="33">
                  <c:v>Hanari Carnes</c:v>
                </c:pt>
                <c:pt idx="34">
                  <c:v>HILARION-Abasto</c:v>
                </c:pt>
                <c:pt idx="35">
                  <c:v>Hungry Coyote I</c:v>
                </c:pt>
                <c:pt idx="36">
                  <c:v>Hungry Owl All-</c:v>
                </c:pt>
                <c:pt idx="37">
                  <c:v>Island Trading</c:v>
                </c:pt>
                <c:pt idx="38">
                  <c:v>Königlich Essen</c:v>
                </c:pt>
                <c:pt idx="39">
                  <c:v>La corne d'abon</c:v>
                </c:pt>
                <c:pt idx="40">
                  <c:v>La maison d'Asi</c:v>
                </c:pt>
                <c:pt idx="41">
                  <c:v>Laughing Bacchu</c:v>
                </c:pt>
                <c:pt idx="42">
                  <c:v>Lazy K Kountry</c:v>
                </c:pt>
                <c:pt idx="43">
                  <c:v>Lehmanns Markts</c:v>
                </c:pt>
                <c:pt idx="44">
                  <c:v>Let's Stop N Sh</c:v>
                </c:pt>
                <c:pt idx="45">
                  <c:v>LILA-Supermerca</c:v>
                </c:pt>
                <c:pt idx="46">
                  <c:v>LINO-Delicatese</c:v>
                </c:pt>
                <c:pt idx="47">
                  <c:v>Lonesome Pine R</c:v>
                </c:pt>
                <c:pt idx="48">
                  <c:v>Magazzini Alime</c:v>
                </c:pt>
                <c:pt idx="49">
                  <c:v>Maison Dewey</c:v>
                </c:pt>
                <c:pt idx="50">
                  <c:v>Mère Paillarde</c:v>
                </c:pt>
                <c:pt idx="51">
                  <c:v>Morgenstern Ges</c:v>
                </c:pt>
                <c:pt idx="52">
                  <c:v>North/South</c:v>
                </c:pt>
                <c:pt idx="53">
                  <c:v>Océano Atlántic</c:v>
                </c:pt>
                <c:pt idx="54">
                  <c:v>Old World Delic</c:v>
                </c:pt>
                <c:pt idx="55">
                  <c:v>Ottilies Käsela</c:v>
                </c:pt>
                <c:pt idx="56">
                  <c:v>Pericles Comida</c:v>
                </c:pt>
                <c:pt idx="57">
                  <c:v>Piccolo und meh</c:v>
                </c:pt>
                <c:pt idx="58">
                  <c:v>Princesa Isabel</c:v>
                </c:pt>
                <c:pt idx="59">
                  <c:v>Que Delícia</c:v>
                </c:pt>
                <c:pt idx="60">
                  <c:v>Queen Cozinha</c:v>
                </c:pt>
                <c:pt idx="61">
                  <c:v>QUICK-Stop</c:v>
                </c:pt>
                <c:pt idx="62">
                  <c:v>Rancho grande</c:v>
                </c:pt>
                <c:pt idx="63">
                  <c:v>Rattlesnake Can</c:v>
                </c:pt>
                <c:pt idx="64">
                  <c:v>Reggiani Caseif</c:v>
                </c:pt>
                <c:pt idx="65">
                  <c:v>Ricardo Adocica</c:v>
                </c:pt>
                <c:pt idx="66">
                  <c:v>Richter Superma</c:v>
                </c:pt>
                <c:pt idx="67">
                  <c:v>Romero y tomill</c:v>
                </c:pt>
                <c:pt idx="68">
                  <c:v>Santé Gourmet</c:v>
                </c:pt>
                <c:pt idx="69">
                  <c:v>Save-a-lot Mark</c:v>
                </c:pt>
                <c:pt idx="70">
                  <c:v>Seven Seas Impo</c:v>
                </c:pt>
                <c:pt idx="71">
                  <c:v>Simons bistro</c:v>
                </c:pt>
                <c:pt idx="72">
                  <c:v>Spécialités du</c:v>
                </c:pt>
                <c:pt idx="73">
                  <c:v>Split Rail Beer</c:v>
                </c:pt>
                <c:pt idx="74">
                  <c:v>Suprêmes délice</c:v>
                </c:pt>
                <c:pt idx="75">
                  <c:v>The Big Cheese</c:v>
                </c:pt>
                <c:pt idx="76">
                  <c:v>The Cracker Box</c:v>
                </c:pt>
                <c:pt idx="77">
                  <c:v>Toms Spezialitä</c:v>
                </c:pt>
                <c:pt idx="78">
                  <c:v>Tortuga Restaur</c:v>
                </c:pt>
                <c:pt idx="79">
                  <c:v>Tradição Hiperm</c:v>
                </c:pt>
                <c:pt idx="80">
                  <c:v>Trail's Head Go</c:v>
                </c:pt>
                <c:pt idx="81">
                  <c:v>Vaffeljernet</c:v>
                </c:pt>
                <c:pt idx="82">
                  <c:v>Victuailles en</c:v>
                </c:pt>
                <c:pt idx="83">
                  <c:v>Vins et alcools</c:v>
                </c:pt>
                <c:pt idx="84">
                  <c:v>Wartian Herkku</c:v>
                </c:pt>
                <c:pt idx="85">
                  <c:v>Wellington Impo</c:v>
                </c:pt>
                <c:pt idx="86">
                  <c:v>White Clover Ma</c:v>
                </c:pt>
                <c:pt idx="87">
                  <c:v>Wilman Kala</c:v>
                </c:pt>
                <c:pt idx="88">
                  <c:v>Wolski  Zajazd</c:v>
                </c:pt>
              </c:strCache>
            </c:strRef>
          </c:cat>
          <c:val>
            <c:numRef>
              <c:f>pvt!$C$42:$C$130</c:f>
              <c:numCache>
                <c:formatCode>0</c:formatCode>
                <c:ptCount val="89"/>
                <c:pt idx="0">
                  <c:v>49.853333333333332</c:v>
                </c:pt>
                <c:pt idx="1">
                  <c:v>24.552499999999998</c:v>
                </c:pt>
                <c:pt idx="2">
                  <c:v>70.241428571428571</c:v>
                </c:pt>
                <c:pt idx="3">
                  <c:v>72.104615384615386</c:v>
                </c:pt>
                <c:pt idx="4">
                  <c:v>96.942222222222227</c:v>
                </c:pt>
                <c:pt idx="5">
                  <c:v>32.398571428571429</c:v>
                </c:pt>
                <c:pt idx="6">
                  <c:v>117.94363636363637</c:v>
                </c:pt>
                <c:pt idx="7">
                  <c:v>98.766666666666666</c:v>
                </c:pt>
                <c:pt idx="8">
                  <c:v>90.438235294117646</c:v>
                </c:pt>
                <c:pt idx="9">
                  <c:v>104.01</c:v>
                </c:pt>
                <c:pt idx="10">
                  <c:v>42.63</c:v>
                </c:pt>
                <c:pt idx="11">
                  <c:v>21.175000000000001</c:v>
                </c:pt>
                <c:pt idx="12">
                  <c:v>7.06</c:v>
                </c:pt>
                <c:pt idx="13">
                  <c:v>108.05249999999999</c:v>
                </c:pt>
                <c:pt idx="14">
                  <c:v>53.35</c:v>
                </c:pt>
                <c:pt idx="15">
                  <c:v>40.113333333333337</c:v>
                </c:pt>
                <c:pt idx="16">
                  <c:v>67.12</c:v>
                </c:pt>
                <c:pt idx="17">
                  <c:v>43.905000000000001</c:v>
                </c:pt>
                <c:pt idx="18">
                  <c:v>28.2775</c:v>
                </c:pt>
                <c:pt idx="19">
                  <c:v>129.15875</c:v>
                </c:pt>
                <c:pt idx="20">
                  <c:v>244.71033333333335</c:v>
                </c:pt>
                <c:pt idx="21">
                  <c:v>41.078571428571429</c:v>
                </c:pt>
                <c:pt idx="22">
                  <c:v>163.33800000000002</c:v>
                </c:pt>
                <c:pt idx="23">
                  <c:v>108.93315789473684</c:v>
                </c:pt>
                <c:pt idx="24">
                  <c:v>74.016666666666666</c:v>
                </c:pt>
                <c:pt idx="25">
                  <c:v>18.035</c:v>
                </c:pt>
                <c:pt idx="26">
                  <c:v>124.39866666666667</c:v>
                </c:pt>
                <c:pt idx="27">
                  <c:v>56.24</c:v>
                </c:pt>
                <c:pt idx="28">
                  <c:v>11.714</c:v>
                </c:pt>
                <c:pt idx="29">
                  <c:v>80.126999999999995</c:v>
                </c:pt>
                <c:pt idx="30">
                  <c:v>65.443333333333328</c:v>
                </c:pt>
                <c:pt idx="31">
                  <c:v>117.77454545454545</c:v>
                </c:pt>
                <c:pt idx="32">
                  <c:v>52.104999999999997</c:v>
                </c:pt>
                <c:pt idx="33">
                  <c:v>164.20785714285714</c:v>
                </c:pt>
                <c:pt idx="34">
                  <c:v>88.545555555555552</c:v>
                </c:pt>
                <c:pt idx="35">
                  <c:v>42.886000000000003</c:v>
                </c:pt>
                <c:pt idx="36">
                  <c:v>184.13842105263157</c:v>
                </c:pt>
                <c:pt idx="37">
                  <c:v>43.024999999999999</c:v>
                </c:pt>
                <c:pt idx="38">
                  <c:v>154.54285714285714</c:v>
                </c:pt>
                <c:pt idx="39">
                  <c:v>34.862499999999997</c:v>
                </c:pt>
                <c:pt idx="40">
                  <c:v>46.642857142857146</c:v>
                </c:pt>
                <c:pt idx="41">
                  <c:v>12.193333333333333</c:v>
                </c:pt>
                <c:pt idx="42">
                  <c:v>12.494999999999999</c:v>
                </c:pt>
                <c:pt idx="43">
                  <c:v>89.887999999999991</c:v>
                </c:pt>
                <c:pt idx="44">
                  <c:v>53.842500000000001</c:v>
                </c:pt>
                <c:pt idx="45">
                  <c:v>80.385000000000005</c:v>
                </c:pt>
                <c:pt idx="46">
                  <c:v>96.11333333333333</c:v>
                </c:pt>
                <c:pt idx="47">
                  <c:v>37.262500000000003</c:v>
                </c:pt>
                <c:pt idx="48">
                  <c:v>50.234999999999999</c:v>
                </c:pt>
                <c:pt idx="49">
                  <c:v>97.361428571428561</c:v>
                </c:pt>
                <c:pt idx="50">
                  <c:v>155.46692307692308</c:v>
                </c:pt>
                <c:pt idx="51">
                  <c:v>70.591999999999999</c:v>
                </c:pt>
                <c:pt idx="52">
                  <c:v>15.143333333333333</c:v>
                </c:pt>
                <c:pt idx="53">
                  <c:v>48.442</c:v>
                </c:pt>
                <c:pt idx="54">
                  <c:v>106.24600000000001</c:v>
                </c:pt>
                <c:pt idx="55">
                  <c:v>87.474000000000004</c:v>
                </c:pt>
                <c:pt idx="56">
                  <c:v>49.493333333333332</c:v>
                </c:pt>
                <c:pt idx="57">
                  <c:v>161.90199999999999</c:v>
                </c:pt>
                <c:pt idx="58">
                  <c:v>70.628</c:v>
                </c:pt>
                <c:pt idx="59">
                  <c:v>51.837777777777781</c:v>
                </c:pt>
                <c:pt idx="60">
                  <c:v>138.47999999999999</c:v>
                </c:pt>
                <c:pt idx="61">
                  <c:v>275.69499999999999</c:v>
                </c:pt>
                <c:pt idx="62">
                  <c:v>39.817999999999998</c:v>
                </c:pt>
                <c:pt idx="63">
                  <c:v>198.715</c:v>
                </c:pt>
                <c:pt idx="64">
                  <c:v>41.116666666666667</c:v>
                </c:pt>
                <c:pt idx="65">
                  <c:v>79.234545454545454</c:v>
                </c:pt>
                <c:pt idx="66">
                  <c:v>135.40799999999999</c:v>
                </c:pt>
                <c:pt idx="67">
                  <c:v>20.54</c:v>
                </c:pt>
                <c:pt idx="68">
                  <c:v>66.91</c:v>
                </c:pt>
                <c:pt idx="69">
                  <c:v>235.65870967741935</c:v>
                </c:pt>
                <c:pt idx="70">
                  <c:v>126.11999999999999</c:v>
                </c:pt>
                <c:pt idx="71">
                  <c:v>168.17142857142858</c:v>
                </c:pt>
                <c:pt idx="72">
                  <c:v>42.41</c:v>
                </c:pt>
                <c:pt idx="73">
                  <c:v>88.98888888888888</c:v>
                </c:pt>
                <c:pt idx="74">
                  <c:v>140.51916666666668</c:v>
                </c:pt>
                <c:pt idx="75">
                  <c:v>58.817500000000003</c:v>
                </c:pt>
                <c:pt idx="76">
                  <c:v>45.436666666666667</c:v>
                </c:pt>
                <c:pt idx="77">
                  <c:v>55.745000000000005</c:v>
                </c:pt>
                <c:pt idx="78">
                  <c:v>75.686000000000007</c:v>
                </c:pt>
                <c:pt idx="79">
                  <c:v>79.924999999999997</c:v>
                </c:pt>
                <c:pt idx="80">
                  <c:v>36.663333333333334</c:v>
                </c:pt>
                <c:pt idx="81">
                  <c:v>100.82545454545453</c:v>
                </c:pt>
                <c:pt idx="82">
                  <c:v>64.278999999999996</c:v>
                </c:pt>
                <c:pt idx="83">
                  <c:v>20.72</c:v>
                </c:pt>
                <c:pt idx="84">
                  <c:v>73.027333333333345</c:v>
                </c:pt>
                <c:pt idx="85">
                  <c:v>47.198888888888888</c:v>
                </c:pt>
                <c:pt idx="86">
                  <c:v>136.81928571428571</c:v>
                </c:pt>
                <c:pt idx="87">
                  <c:v>31.615714285714287</c:v>
                </c:pt>
                <c:pt idx="88">
                  <c:v>35.321428571428569</c:v>
                </c:pt>
              </c:numCache>
            </c:numRef>
          </c:val>
          <c:smooth val="0"/>
          <c:extLst>
            <c:ext xmlns:c16="http://schemas.microsoft.com/office/drawing/2014/chart" uri="{C3380CC4-5D6E-409C-BE32-E72D297353CC}">
              <c16:uniqueId val="{00000001-0AEC-4D2C-96C9-0A5E1EE7C01A}"/>
            </c:ext>
          </c:extLst>
        </c:ser>
        <c:dLbls>
          <c:showLegendKey val="0"/>
          <c:showVal val="0"/>
          <c:showCatName val="0"/>
          <c:showSerName val="0"/>
          <c:showPercent val="0"/>
          <c:showBubbleSize val="0"/>
        </c:dLbls>
        <c:marker val="1"/>
        <c:smooth val="0"/>
        <c:axId val="1988835760"/>
        <c:axId val="2057253904"/>
      </c:lineChart>
      <c:catAx>
        <c:axId val="395739584"/>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395742944"/>
        <c:crosses val="autoZero"/>
        <c:auto val="1"/>
        <c:lblAlgn val="ctr"/>
        <c:lblOffset val="100"/>
        <c:noMultiLvlLbl val="0"/>
      </c:catAx>
      <c:valAx>
        <c:axId val="395742944"/>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75000"/>
                  </a:schemeClr>
                </a:solidFill>
                <a:latin typeface="+mn-lt"/>
                <a:ea typeface="+mn-ea"/>
                <a:cs typeface="+mn-cs"/>
              </a:defRPr>
            </a:pPr>
            <a:endParaRPr lang="en-US"/>
          </a:p>
        </c:txPr>
        <c:crossAx val="395739584"/>
        <c:crosses val="autoZero"/>
        <c:crossBetween val="between"/>
      </c:valAx>
      <c:valAx>
        <c:axId val="205725390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75000"/>
                  </a:schemeClr>
                </a:solidFill>
                <a:latin typeface="+mn-lt"/>
                <a:ea typeface="+mn-ea"/>
                <a:cs typeface="+mn-cs"/>
              </a:defRPr>
            </a:pPr>
            <a:endParaRPr lang="en-US"/>
          </a:p>
        </c:txPr>
        <c:crossAx val="1988835760"/>
        <c:crosses val="max"/>
        <c:crossBetween val="between"/>
      </c:valAx>
      <c:catAx>
        <c:axId val="1988835760"/>
        <c:scaling>
          <c:orientation val="minMax"/>
        </c:scaling>
        <c:delete val="1"/>
        <c:axPos val="b"/>
        <c:numFmt formatCode="General" sourceLinked="1"/>
        <c:majorTickMark val="out"/>
        <c:minorTickMark val="none"/>
        <c:tickLblPos val="nextTo"/>
        <c:crossAx val="2057253904"/>
        <c:crosses val="autoZero"/>
        <c:auto val="1"/>
        <c:lblAlgn val="ctr"/>
        <c:lblOffset val="100"/>
        <c:noMultiLvlLbl val="0"/>
      </c:catAx>
      <c:spPr>
        <a:noFill/>
        <a:ln>
          <a:noFill/>
        </a:ln>
        <a:effectLst/>
      </c:spPr>
    </c:plotArea>
    <c:legend>
      <c:legendPos val="t"/>
      <c:layout>
        <c:manualLayout>
          <c:xMode val="edge"/>
          <c:yMode val="edge"/>
          <c:x val="2.8959763867900352E-2"/>
          <c:y val="5.9549094824685372E-2"/>
          <c:w val="0.94496619740714216"/>
          <c:h val="6.9627711009807969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accent3">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[Hend Abd El-Ghafour - Northwind.xlsx]pvt!avg cus discount fre profit</c:name>
    <c:fmtId val="3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0.3008067702229045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separator>
</c:separator>
          <c:extLst>
            <c:ext xmlns:c15="http://schemas.microsoft.com/office/drawing/2012/chart" uri="{CE6537A1-D6FC-4f65-9D91-7224C49458BB}"/>
          </c:extLst>
        </c:dLbl>
      </c:pivotFmt>
      <c:pivotFmt>
        <c:idx val="4"/>
        <c:spPr>
          <a:solidFill>
            <a:schemeClr val="accent2"/>
          </a:solidFill>
          <a:ln>
            <a:noFill/>
          </a:ln>
          <a:effectLst/>
        </c:spPr>
        <c:dLbl>
          <c:idx val="0"/>
          <c:layout>
            <c:manualLayout>
              <c:x val="0.32908004423975307"/>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separator>
</c:separator>
          <c:extLst>
            <c:ext xmlns:c15="http://schemas.microsoft.com/office/drawing/2012/chart" uri="{CE6537A1-D6FC-4f65-9D91-7224C49458BB}"/>
          </c:extLst>
        </c:dLbl>
      </c:pivotFmt>
      <c:pivotFmt>
        <c:idx val="5"/>
        <c:spPr>
          <a:solidFill>
            <a:schemeClr val="accent3"/>
          </a:solidFill>
          <a:ln>
            <a:noFill/>
          </a:ln>
          <a:effectLst/>
        </c:spPr>
        <c:dLbl>
          <c:idx val="0"/>
          <c:layout>
            <c:manualLayout>
              <c:x val="0.3368273934311670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0.32908004423975307"/>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separator>
</c:separator>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dLbl>
          <c:idx val="0"/>
          <c:layout>
            <c:manualLayout>
              <c:x val="0.3368273934311670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separator>
</c:separator>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layout>
            <c:manualLayout>
              <c:x val="0.3008067702229045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separator>
</c:separator>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2"/>
            </a:solidFill>
            <a:round/>
          </a:ln>
          <a:effectLst/>
        </c:spPr>
        <c:marker>
          <c:symbol val="none"/>
        </c:marker>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5E6B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12700" cap="rnd">
            <a:solidFill>
              <a:srgbClr val="F9BDC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713283314333183E-2"/>
          <c:y val="0.32693586378625744"/>
          <c:w val="0.96873458651366606"/>
          <c:h val="0.62214475203974529"/>
        </c:manualLayout>
      </c:layout>
      <c:barChart>
        <c:barDir val="col"/>
        <c:grouping val="clustered"/>
        <c:varyColors val="0"/>
        <c:ser>
          <c:idx val="0"/>
          <c:order val="0"/>
          <c:tx>
            <c:strRef>
              <c:f>pvt!$F$41</c:f>
              <c:strCache>
                <c:ptCount val="1"/>
                <c:pt idx="0">
                  <c:v>Avg Discount</c:v>
                </c:pt>
              </c:strCache>
            </c:strRef>
          </c:tx>
          <c:spPr>
            <a:solidFill>
              <a:srgbClr val="5E6B91"/>
            </a:solidFill>
            <a:ln>
              <a:noFill/>
            </a:ln>
            <a:effectLst/>
          </c:spPr>
          <c:invertIfNegative val="0"/>
          <c:cat>
            <c:strRef>
              <c:f>pvt!$E$42:$E$130</c:f>
              <c:strCache>
                <c:ptCount val="89"/>
                <c:pt idx="0">
                  <c:v>Alfreds Futterk</c:v>
                </c:pt>
                <c:pt idx="1">
                  <c:v>Ana Trujillo Em</c:v>
                </c:pt>
                <c:pt idx="2">
                  <c:v>Antonio Moreno</c:v>
                </c:pt>
                <c:pt idx="3">
                  <c:v>Around the Horn</c:v>
                </c:pt>
                <c:pt idx="4">
                  <c:v>Berglunds snabb</c:v>
                </c:pt>
                <c:pt idx="5">
                  <c:v>Blauer See Deli</c:v>
                </c:pt>
                <c:pt idx="6">
                  <c:v>Blondesddsl pèr</c:v>
                </c:pt>
                <c:pt idx="7">
                  <c:v>Bólido Comidas</c:v>
                </c:pt>
                <c:pt idx="8">
                  <c:v>Bon app'</c:v>
                </c:pt>
                <c:pt idx="9">
                  <c:v>Bottom-Dollar M</c:v>
                </c:pt>
                <c:pt idx="10">
                  <c:v>B's Beverages</c:v>
                </c:pt>
                <c:pt idx="11">
                  <c:v>Cactus Comidas</c:v>
                </c:pt>
                <c:pt idx="12">
                  <c:v>Centro comercia</c:v>
                </c:pt>
                <c:pt idx="13">
                  <c:v>Chop-suey Chine</c:v>
                </c:pt>
                <c:pt idx="14">
                  <c:v>Comércio Mineir</c:v>
                </c:pt>
                <c:pt idx="15">
                  <c:v>Consolidated Ho</c:v>
                </c:pt>
                <c:pt idx="16">
                  <c:v>Die Wandernde K</c:v>
                </c:pt>
                <c:pt idx="17">
                  <c:v>Drachenblut Del</c:v>
                </c:pt>
                <c:pt idx="18">
                  <c:v>Du monde entier</c:v>
                </c:pt>
                <c:pt idx="19">
                  <c:v>Eastern Connect</c:v>
                </c:pt>
                <c:pt idx="20">
                  <c:v>Ernst Handel</c:v>
                </c:pt>
                <c:pt idx="21">
                  <c:v>Familia Arquiba</c:v>
                </c:pt>
                <c:pt idx="22">
                  <c:v>Folies gourmand</c:v>
                </c:pt>
                <c:pt idx="23">
                  <c:v>Folk och fä HB</c:v>
                </c:pt>
                <c:pt idx="24">
                  <c:v>France restaura</c:v>
                </c:pt>
                <c:pt idx="25">
                  <c:v>Franchi S.p.A.</c:v>
                </c:pt>
                <c:pt idx="26">
                  <c:v>Frankenversand</c:v>
                </c:pt>
                <c:pt idx="27">
                  <c:v>Furia Bacalhau</c:v>
                </c:pt>
                <c:pt idx="28">
                  <c:v>Galería del gas</c:v>
                </c:pt>
                <c:pt idx="29">
                  <c:v>Godos Cocina Tí</c:v>
                </c:pt>
                <c:pt idx="30">
                  <c:v>Gourmet Lanchon</c:v>
                </c:pt>
                <c:pt idx="31">
                  <c:v>Great Lakes Foo</c:v>
                </c:pt>
                <c:pt idx="32">
                  <c:v>GROSELLA-Restau</c:v>
                </c:pt>
                <c:pt idx="33">
                  <c:v>Hanari Carnes</c:v>
                </c:pt>
                <c:pt idx="34">
                  <c:v>HILARION-Abasto</c:v>
                </c:pt>
                <c:pt idx="35">
                  <c:v>Hungry Coyote I</c:v>
                </c:pt>
                <c:pt idx="36">
                  <c:v>Hungry Owl All-</c:v>
                </c:pt>
                <c:pt idx="37">
                  <c:v>Island Trading</c:v>
                </c:pt>
                <c:pt idx="38">
                  <c:v>Königlich Essen</c:v>
                </c:pt>
                <c:pt idx="39">
                  <c:v>La corne d'abon</c:v>
                </c:pt>
                <c:pt idx="40">
                  <c:v>La maison d'Asi</c:v>
                </c:pt>
                <c:pt idx="41">
                  <c:v>Laughing Bacchu</c:v>
                </c:pt>
                <c:pt idx="42">
                  <c:v>Lazy K Kountry</c:v>
                </c:pt>
                <c:pt idx="43">
                  <c:v>Lehmanns Markts</c:v>
                </c:pt>
                <c:pt idx="44">
                  <c:v>Let's Stop N Sh</c:v>
                </c:pt>
                <c:pt idx="45">
                  <c:v>LILA-Supermerca</c:v>
                </c:pt>
                <c:pt idx="46">
                  <c:v>LINO-Delicatese</c:v>
                </c:pt>
                <c:pt idx="47">
                  <c:v>Lonesome Pine R</c:v>
                </c:pt>
                <c:pt idx="48">
                  <c:v>Magazzini Alime</c:v>
                </c:pt>
                <c:pt idx="49">
                  <c:v>Maison Dewey</c:v>
                </c:pt>
                <c:pt idx="50">
                  <c:v>Mère Paillarde</c:v>
                </c:pt>
                <c:pt idx="51">
                  <c:v>Morgenstern Ges</c:v>
                </c:pt>
                <c:pt idx="52">
                  <c:v>North/South</c:v>
                </c:pt>
                <c:pt idx="53">
                  <c:v>Océano Atlántic</c:v>
                </c:pt>
                <c:pt idx="54">
                  <c:v>Old World Delic</c:v>
                </c:pt>
                <c:pt idx="55">
                  <c:v>Ottilies Käsela</c:v>
                </c:pt>
                <c:pt idx="56">
                  <c:v>Pericles Comida</c:v>
                </c:pt>
                <c:pt idx="57">
                  <c:v>Piccolo und meh</c:v>
                </c:pt>
                <c:pt idx="58">
                  <c:v>Princesa Isabel</c:v>
                </c:pt>
                <c:pt idx="59">
                  <c:v>Que Delícia</c:v>
                </c:pt>
                <c:pt idx="60">
                  <c:v>Queen Cozinha</c:v>
                </c:pt>
                <c:pt idx="61">
                  <c:v>QUICK-Stop</c:v>
                </c:pt>
                <c:pt idx="62">
                  <c:v>Rancho grande</c:v>
                </c:pt>
                <c:pt idx="63">
                  <c:v>Rattlesnake Can</c:v>
                </c:pt>
                <c:pt idx="64">
                  <c:v>Reggiani Caseif</c:v>
                </c:pt>
                <c:pt idx="65">
                  <c:v>Ricardo Adocica</c:v>
                </c:pt>
                <c:pt idx="66">
                  <c:v>Richter Superma</c:v>
                </c:pt>
                <c:pt idx="67">
                  <c:v>Romero y tomill</c:v>
                </c:pt>
                <c:pt idx="68">
                  <c:v>Santé Gourmet</c:v>
                </c:pt>
                <c:pt idx="69">
                  <c:v>Save-a-lot Mark</c:v>
                </c:pt>
                <c:pt idx="70">
                  <c:v>Seven Seas Impo</c:v>
                </c:pt>
                <c:pt idx="71">
                  <c:v>Simons bistro</c:v>
                </c:pt>
                <c:pt idx="72">
                  <c:v>Spécialités du</c:v>
                </c:pt>
                <c:pt idx="73">
                  <c:v>Split Rail Beer</c:v>
                </c:pt>
                <c:pt idx="74">
                  <c:v>Suprêmes délice</c:v>
                </c:pt>
                <c:pt idx="75">
                  <c:v>The Big Cheese</c:v>
                </c:pt>
                <c:pt idx="76">
                  <c:v>The Cracker Box</c:v>
                </c:pt>
                <c:pt idx="77">
                  <c:v>Toms Spezialitä</c:v>
                </c:pt>
                <c:pt idx="78">
                  <c:v>Tortuga Restaur</c:v>
                </c:pt>
                <c:pt idx="79">
                  <c:v>Tradição Hiperm</c:v>
                </c:pt>
                <c:pt idx="80">
                  <c:v>Trail's Head Go</c:v>
                </c:pt>
                <c:pt idx="81">
                  <c:v>Vaffeljernet</c:v>
                </c:pt>
                <c:pt idx="82">
                  <c:v>Victuailles en</c:v>
                </c:pt>
                <c:pt idx="83">
                  <c:v>Vins et alcools</c:v>
                </c:pt>
                <c:pt idx="84">
                  <c:v>Wartian Herkku</c:v>
                </c:pt>
                <c:pt idx="85">
                  <c:v>Wellington Impo</c:v>
                </c:pt>
                <c:pt idx="86">
                  <c:v>White Clover Ma</c:v>
                </c:pt>
                <c:pt idx="87">
                  <c:v>Wilman Kala</c:v>
                </c:pt>
                <c:pt idx="88">
                  <c:v>Wolski  Zajazd</c:v>
                </c:pt>
              </c:strCache>
            </c:strRef>
          </c:cat>
          <c:val>
            <c:numRef>
              <c:f>pvt!$F$42:$F$130</c:f>
              <c:numCache>
                <c:formatCode>0</c:formatCode>
                <c:ptCount val="89"/>
                <c:pt idx="0">
                  <c:v>53.866666666666667</c:v>
                </c:pt>
                <c:pt idx="1">
                  <c:v>0</c:v>
                </c:pt>
                <c:pt idx="2">
                  <c:v>70.19714285714285</c:v>
                </c:pt>
                <c:pt idx="3">
                  <c:v>31.988461538461539</c:v>
                </c:pt>
                <c:pt idx="4">
                  <c:v>113.36555555555555</c:v>
                </c:pt>
                <c:pt idx="5">
                  <c:v>0</c:v>
                </c:pt>
                <c:pt idx="6">
                  <c:v>50.356363636363632</c:v>
                </c:pt>
                <c:pt idx="7">
                  <c:v>354.98333333333335</c:v>
                </c:pt>
                <c:pt idx="8">
                  <c:v>111.04176470588236</c:v>
                </c:pt>
                <c:pt idx="9">
                  <c:v>129.00785714285715</c:v>
                </c:pt>
                <c:pt idx="10">
                  <c:v>0</c:v>
                </c:pt>
                <c:pt idx="11">
                  <c:v>0</c:v>
                </c:pt>
                <c:pt idx="12">
                  <c:v>0</c:v>
                </c:pt>
                <c:pt idx="13">
                  <c:v>67.177499999999995</c:v>
                </c:pt>
                <c:pt idx="14">
                  <c:v>0</c:v>
                </c:pt>
                <c:pt idx="15">
                  <c:v>0</c:v>
                </c:pt>
                <c:pt idx="16">
                  <c:v>106.54300000000001</c:v>
                </c:pt>
                <c:pt idx="17">
                  <c:v>0</c:v>
                </c:pt>
                <c:pt idx="18">
                  <c:v>0</c:v>
                </c:pt>
                <c:pt idx="19">
                  <c:v>34.078749999999999</c:v>
                </c:pt>
                <c:pt idx="20">
                  <c:v>278.72266666666667</c:v>
                </c:pt>
                <c:pt idx="21">
                  <c:v>47.335714285714289</c:v>
                </c:pt>
                <c:pt idx="22">
                  <c:v>0</c:v>
                </c:pt>
                <c:pt idx="23">
                  <c:v>157.26315789473685</c:v>
                </c:pt>
                <c:pt idx="24">
                  <c:v>0</c:v>
                </c:pt>
                <c:pt idx="25">
                  <c:v>0</c:v>
                </c:pt>
                <c:pt idx="26">
                  <c:v>137.744</c:v>
                </c:pt>
                <c:pt idx="27">
                  <c:v>90.516249999999999</c:v>
                </c:pt>
                <c:pt idx="28">
                  <c:v>0</c:v>
                </c:pt>
                <c:pt idx="29">
                  <c:v>38.374000000000002</c:v>
                </c:pt>
                <c:pt idx="30">
                  <c:v>32.01</c:v>
                </c:pt>
                <c:pt idx="31">
                  <c:v>109.42636363636365</c:v>
                </c:pt>
                <c:pt idx="32">
                  <c:v>0</c:v>
                </c:pt>
                <c:pt idx="33">
                  <c:v>89.984285714285718</c:v>
                </c:pt>
                <c:pt idx="34">
                  <c:v>46.823333333333338</c:v>
                </c:pt>
                <c:pt idx="35">
                  <c:v>0</c:v>
                </c:pt>
                <c:pt idx="36">
                  <c:v>386.18368421052628</c:v>
                </c:pt>
                <c:pt idx="37">
                  <c:v>0</c:v>
                </c:pt>
                <c:pt idx="38">
                  <c:v>59.812142857142859</c:v>
                </c:pt>
                <c:pt idx="39">
                  <c:v>0</c:v>
                </c:pt>
                <c:pt idx="40">
                  <c:v>67.439285714285717</c:v>
                </c:pt>
                <c:pt idx="41">
                  <c:v>0</c:v>
                </c:pt>
                <c:pt idx="42">
                  <c:v>0</c:v>
                </c:pt>
                <c:pt idx="43">
                  <c:v>134.70866666666669</c:v>
                </c:pt>
                <c:pt idx="44">
                  <c:v>103.3875</c:v>
                </c:pt>
                <c:pt idx="45">
                  <c:v>124.89</c:v>
                </c:pt>
                <c:pt idx="46">
                  <c:v>117.75</c:v>
                </c:pt>
                <c:pt idx="47">
                  <c:v>0</c:v>
                </c:pt>
                <c:pt idx="48">
                  <c:v>42.763999999999996</c:v>
                </c:pt>
                <c:pt idx="49">
                  <c:v>99.215714285714284</c:v>
                </c:pt>
                <c:pt idx="50">
                  <c:v>256.28615384615381</c:v>
                </c:pt>
                <c:pt idx="51">
                  <c:v>0</c:v>
                </c:pt>
                <c:pt idx="52">
                  <c:v>0</c:v>
                </c:pt>
                <c:pt idx="53">
                  <c:v>0</c:v>
                </c:pt>
                <c:pt idx="54">
                  <c:v>114.76900000000001</c:v>
                </c:pt>
                <c:pt idx="55">
                  <c:v>66.131</c:v>
                </c:pt>
                <c:pt idx="56">
                  <c:v>0</c:v>
                </c:pt>
                <c:pt idx="57">
                  <c:v>313.10900000000004</c:v>
                </c:pt>
                <c:pt idx="58">
                  <c:v>54.432000000000002</c:v>
                </c:pt>
                <c:pt idx="59">
                  <c:v>34.313333333333333</c:v>
                </c:pt>
                <c:pt idx="60">
                  <c:v>346.81538461538463</c:v>
                </c:pt>
                <c:pt idx="61">
                  <c:v>257.36071428571432</c:v>
                </c:pt>
                <c:pt idx="62">
                  <c:v>0</c:v>
                </c:pt>
                <c:pt idx="63">
                  <c:v>63.783888888888882</c:v>
                </c:pt>
                <c:pt idx="64">
                  <c:v>42.28</c:v>
                </c:pt>
                <c:pt idx="65">
                  <c:v>43.055454545454545</c:v>
                </c:pt>
                <c:pt idx="66">
                  <c:v>68.944000000000003</c:v>
                </c:pt>
                <c:pt idx="67">
                  <c:v>0</c:v>
                </c:pt>
                <c:pt idx="68">
                  <c:v>0</c:v>
                </c:pt>
                <c:pt idx="69">
                  <c:v>364.88516129032257</c:v>
                </c:pt>
                <c:pt idx="70">
                  <c:v>106.30333333333334</c:v>
                </c:pt>
                <c:pt idx="71">
                  <c:v>188.76571428571427</c:v>
                </c:pt>
                <c:pt idx="72">
                  <c:v>0</c:v>
                </c:pt>
                <c:pt idx="73">
                  <c:v>116.45222222222222</c:v>
                </c:pt>
                <c:pt idx="74">
                  <c:v>51.301666666666669</c:v>
                </c:pt>
                <c:pt idx="75">
                  <c:v>0</c:v>
                </c:pt>
                <c:pt idx="76">
                  <c:v>0</c:v>
                </c:pt>
                <c:pt idx="77">
                  <c:v>29.310000000000002</c:v>
                </c:pt>
                <c:pt idx="78">
                  <c:v>0</c:v>
                </c:pt>
                <c:pt idx="79">
                  <c:v>76.66</c:v>
                </c:pt>
                <c:pt idx="80">
                  <c:v>0</c:v>
                </c:pt>
                <c:pt idx="81">
                  <c:v>72.716363636363639</c:v>
                </c:pt>
                <c:pt idx="82">
                  <c:v>75.466999999999999</c:v>
                </c:pt>
                <c:pt idx="83">
                  <c:v>0</c:v>
                </c:pt>
                <c:pt idx="84">
                  <c:v>64.56</c:v>
                </c:pt>
                <c:pt idx="85">
                  <c:v>45.833333333333336</c:v>
                </c:pt>
                <c:pt idx="86">
                  <c:v>122.13214285714285</c:v>
                </c:pt>
                <c:pt idx="87">
                  <c:v>0</c:v>
                </c:pt>
                <c:pt idx="88">
                  <c:v>0</c:v>
                </c:pt>
              </c:numCache>
            </c:numRef>
          </c:val>
          <c:extLst>
            <c:ext xmlns:c16="http://schemas.microsoft.com/office/drawing/2014/chart" uri="{C3380CC4-5D6E-409C-BE32-E72D297353CC}">
              <c16:uniqueId val="{00000000-20E0-4302-AAE7-DD1B2F24B6E6}"/>
            </c:ext>
          </c:extLst>
        </c:ser>
        <c:dLbls>
          <c:showLegendKey val="0"/>
          <c:showVal val="0"/>
          <c:showCatName val="0"/>
          <c:showSerName val="0"/>
          <c:showPercent val="0"/>
          <c:showBubbleSize val="0"/>
        </c:dLbls>
        <c:gapWidth val="219"/>
        <c:axId val="1335722560"/>
        <c:axId val="1335724000"/>
      </c:barChart>
      <c:lineChart>
        <c:grouping val="standard"/>
        <c:varyColors val="0"/>
        <c:ser>
          <c:idx val="1"/>
          <c:order val="1"/>
          <c:tx>
            <c:strRef>
              <c:f>pvt!$G$41</c:f>
              <c:strCache>
                <c:ptCount val="1"/>
                <c:pt idx="0">
                  <c:v>Avg Freight</c:v>
                </c:pt>
              </c:strCache>
            </c:strRef>
          </c:tx>
          <c:spPr>
            <a:ln w="12700" cap="rnd">
              <a:solidFill>
                <a:srgbClr val="F9BDC2"/>
              </a:solidFill>
              <a:round/>
            </a:ln>
            <a:effectLst/>
          </c:spPr>
          <c:marker>
            <c:symbol val="none"/>
          </c:marker>
          <c:cat>
            <c:strRef>
              <c:f>pvt!$E$42:$E$130</c:f>
              <c:strCache>
                <c:ptCount val="89"/>
                <c:pt idx="0">
                  <c:v>Alfreds Futterk</c:v>
                </c:pt>
                <c:pt idx="1">
                  <c:v>Ana Trujillo Em</c:v>
                </c:pt>
                <c:pt idx="2">
                  <c:v>Antonio Moreno</c:v>
                </c:pt>
                <c:pt idx="3">
                  <c:v>Around the Horn</c:v>
                </c:pt>
                <c:pt idx="4">
                  <c:v>Berglunds snabb</c:v>
                </c:pt>
                <c:pt idx="5">
                  <c:v>Blauer See Deli</c:v>
                </c:pt>
                <c:pt idx="6">
                  <c:v>Blondesddsl pèr</c:v>
                </c:pt>
                <c:pt idx="7">
                  <c:v>Bólido Comidas</c:v>
                </c:pt>
                <c:pt idx="8">
                  <c:v>Bon app'</c:v>
                </c:pt>
                <c:pt idx="9">
                  <c:v>Bottom-Dollar M</c:v>
                </c:pt>
                <c:pt idx="10">
                  <c:v>B's Beverages</c:v>
                </c:pt>
                <c:pt idx="11">
                  <c:v>Cactus Comidas</c:v>
                </c:pt>
                <c:pt idx="12">
                  <c:v>Centro comercia</c:v>
                </c:pt>
                <c:pt idx="13">
                  <c:v>Chop-suey Chine</c:v>
                </c:pt>
                <c:pt idx="14">
                  <c:v>Comércio Mineir</c:v>
                </c:pt>
                <c:pt idx="15">
                  <c:v>Consolidated Ho</c:v>
                </c:pt>
                <c:pt idx="16">
                  <c:v>Die Wandernde K</c:v>
                </c:pt>
                <c:pt idx="17">
                  <c:v>Drachenblut Del</c:v>
                </c:pt>
                <c:pt idx="18">
                  <c:v>Du monde entier</c:v>
                </c:pt>
                <c:pt idx="19">
                  <c:v>Eastern Connect</c:v>
                </c:pt>
                <c:pt idx="20">
                  <c:v>Ernst Handel</c:v>
                </c:pt>
                <c:pt idx="21">
                  <c:v>Familia Arquiba</c:v>
                </c:pt>
                <c:pt idx="22">
                  <c:v>Folies gourmand</c:v>
                </c:pt>
                <c:pt idx="23">
                  <c:v>Folk och fä HB</c:v>
                </c:pt>
                <c:pt idx="24">
                  <c:v>France restaura</c:v>
                </c:pt>
                <c:pt idx="25">
                  <c:v>Franchi S.p.A.</c:v>
                </c:pt>
                <c:pt idx="26">
                  <c:v>Frankenversand</c:v>
                </c:pt>
                <c:pt idx="27">
                  <c:v>Furia Bacalhau</c:v>
                </c:pt>
                <c:pt idx="28">
                  <c:v>Galería del gas</c:v>
                </c:pt>
                <c:pt idx="29">
                  <c:v>Godos Cocina Tí</c:v>
                </c:pt>
                <c:pt idx="30">
                  <c:v>Gourmet Lanchon</c:v>
                </c:pt>
                <c:pt idx="31">
                  <c:v>Great Lakes Foo</c:v>
                </c:pt>
                <c:pt idx="32">
                  <c:v>GROSELLA-Restau</c:v>
                </c:pt>
                <c:pt idx="33">
                  <c:v>Hanari Carnes</c:v>
                </c:pt>
                <c:pt idx="34">
                  <c:v>HILARION-Abasto</c:v>
                </c:pt>
                <c:pt idx="35">
                  <c:v>Hungry Coyote I</c:v>
                </c:pt>
                <c:pt idx="36">
                  <c:v>Hungry Owl All-</c:v>
                </c:pt>
                <c:pt idx="37">
                  <c:v>Island Trading</c:v>
                </c:pt>
                <c:pt idx="38">
                  <c:v>Königlich Essen</c:v>
                </c:pt>
                <c:pt idx="39">
                  <c:v>La corne d'abon</c:v>
                </c:pt>
                <c:pt idx="40">
                  <c:v>La maison d'Asi</c:v>
                </c:pt>
                <c:pt idx="41">
                  <c:v>Laughing Bacchu</c:v>
                </c:pt>
                <c:pt idx="42">
                  <c:v>Lazy K Kountry</c:v>
                </c:pt>
                <c:pt idx="43">
                  <c:v>Lehmanns Markts</c:v>
                </c:pt>
                <c:pt idx="44">
                  <c:v>Let's Stop N Sh</c:v>
                </c:pt>
                <c:pt idx="45">
                  <c:v>LILA-Supermerca</c:v>
                </c:pt>
                <c:pt idx="46">
                  <c:v>LINO-Delicatese</c:v>
                </c:pt>
                <c:pt idx="47">
                  <c:v>Lonesome Pine R</c:v>
                </c:pt>
                <c:pt idx="48">
                  <c:v>Magazzini Alime</c:v>
                </c:pt>
                <c:pt idx="49">
                  <c:v>Maison Dewey</c:v>
                </c:pt>
                <c:pt idx="50">
                  <c:v>Mère Paillarde</c:v>
                </c:pt>
                <c:pt idx="51">
                  <c:v>Morgenstern Ges</c:v>
                </c:pt>
                <c:pt idx="52">
                  <c:v>North/South</c:v>
                </c:pt>
                <c:pt idx="53">
                  <c:v>Océano Atlántic</c:v>
                </c:pt>
                <c:pt idx="54">
                  <c:v>Old World Delic</c:v>
                </c:pt>
                <c:pt idx="55">
                  <c:v>Ottilies Käsela</c:v>
                </c:pt>
                <c:pt idx="56">
                  <c:v>Pericles Comida</c:v>
                </c:pt>
                <c:pt idx="57">
                  <c:v>Piccolo und meh</c:v>
                </c:pt>
                <c:pt idx="58">
                  <c:v>Princesa Isabel</c:v>
                </c:pt>
                <c:pt idx="59">
                  <c:v>Que Delícia</c:v>
                </c:pt>
                <c:pt idx="60">
                  <c:v>Queen Cozinha</c:v>
                </c:pt>
                <c:pt idx="61">
                  <c:v>QUICK-Stop</c:v>
                </c:pt>
                <c:pt idx="62">
                  <c:v>Rancho grande</c:v>
                </c:pt>
                <c:pt idx="63">
                  <c:v>Rattlesnake Can</c:v>
                </c:pt>
                <c:pt idx="64">
                  <c:v>Reggiani Caseif</c:v>
                </c:pt>
                <c:pt idx="65">
                  <c:v>Ricardo Adocica</c:v>
                </c:pt>
                <c:pt idx="66">
                  <c:v>Richter Superma</c:v>
                </c:pt>
                <c:pt idx="67">
                  <c:v>Romero y tomill</c:v>
                </c:pt>
                <c:pt idx="68">
                  <c:v>Santé Gourmet</c:v>
                </c:pt>
                <c:pt idx="69">
                  <c:v>Save-a-lot Mark</c:v>
                </c:pt>
                <c:pt idx="70">
                  <c:v>Seven Seas Impo</c:v>
                </c:pt>
                <c:pt idx="71">
                  <c:v>Simons bistro</c:v>
                </c:pt>
                <c:pt idx="72">
                  <c:v>Spécialités du</c:v>
                </c:pt>
                <c:pt idx="73">
                  <c:v>Split Rail Beer</c:v>
                </c:pt>
                <c:pt idx="74">
                  <c:v>Suprêmes délice</c:v>
                </c:pt>
                <c:pt idx="75">
                  <c:v>The Big Cheese</c:v>
                </c:pt>
                <c:pt idx="76">
                  <c:v>The Cracker Box</c:v>
                </c:pt>
                <c:pt idx="77">
                  <c:v>Toms Spezialitä</c:v>
                </c:pt>
                <c:pt idx="78">
                  <c:v>Tortuga Restaur</c:v>
                </c:pt>
                <c:pt idx="79">
                  <c:v>Tradição Hiperm</c:v>
                </c:pt>
                <c:pt idx="80">
                  <c:v>Trail's Head Go</c:v>
                </c:pt>
                <c:pt idx="81">
                  <c:v>Vaffeljernet</c:v>
                </c:pt>
                <c:pt idx="82">
                  <c:v>Victuailles en</c:v>
                </c:pt>
                <c:pt idx="83">
                  <c:v>Vins et alcools</c:v>
                </c:pt>
                <c:pt idx="84">
                  <c:v>Wartian Herkku</c:v>
                </c:pt>
                <c:pt idx="85">
                  <c:v>Wellington Impo</c:v>
                </c:pt>
                <c:pt idx="86">
                  <c:v>White Clover Ma</c:v>
                </c:pt>
                <c:pt idx="87">
                  <c:v>Wilman Kala</c:v>
                </c:pt>
                <c:pt idx="88">
                  <c:v>Wolski  Zajazd</c:v>
                </c:pt>
              </c:strCache>
            </c:strRef>
          </c:cat>
          <c:val>
            <c:numRef>
              <c:f>pvt!$G$42:$G$130</c:f>
              <c:numCache>
                <c:formatCode>0</c:formatCode>
                <c:ptCount val="89"/>
                <c:pt idx="0">
                  <c:v>37.596666666666671</c:v>
                </c:pt>
                <c:pt idx="1">
                  <c:v>24.355</c:v>
                </c:pt>
                <c:pt idx="2">
                  <c:v>38.36</c:v>
                </c:pt>
                <c:pt idx="3">
                  <c:v>36.303846153846152</c:v>
                </c:pt>
                <c:pt idx="4">
                  <c:v>86.64</c:v>
                </c:pt>
                <c:pt idx="5">
                  <c:v>24.037142857142857</c:v>
                </c:pt>
                <c:pt idx="6">
                  <c:v>56.696363636363635</c:v>
                </c:pt>
                <c:pt idx="7">
                  <c:v>63.723333333333329</c:v>
                </c:pt>
                <c:pt idx="8">
                  <c:v>79.874705882352941</c:v>
                </c:pt>
                <c:pt idx="9">
                  <c:v>56.710714285714289</c:v>
                </c:pt>
                <c:pt idx="10">
                  <c:v>28.131</c:v>
                </c:pt>
                <c:pt idx="11">
                  <c:v>12.126666666666667</c:v>
                </c:pt>
                <c:pt idx="12">
                  <c:v>3.25</c:v>
                </c:pt>
                <c:pt idx="13">
                  <c:v>45.905000000000001</c:v>
                </c:pt>
                <c:pt idx="14">
                  <c:v>37.564</c:v>
                </c:pt>
                <c:pt idx="15">
                  <c:v>17.873333333333331</c:v>
                </c:pt>
                <c:pt idx="16">
                  <c:v>43.286999999999999</c:v>
                </c:pt>
                <c:pt idx="17">
                  <c:v>51.006666666666668</c:v>
                </c:pt>
                <c:pt idx="18">
                  <c:v>15.925000000000001</c:v>
                </c:pt>
                <c:pt idx="19">
                  <c:v>104.0425</c:v>
                </c:pt>
                <c:pt idx="20">
                  <c:v>206.84633333333335</c:v>
                </c:pt>
                <c:pt idx="21">
                  <c:v>33.25</c:v>
                </c:pt>
                <c:pt idx="22">
                  <c:v>127.58800000000001</c:v>
                </c:pt>
                <c:pt idx="23">
                  <c:v>88.32</c:v>
                </c:pt>
                <c:pt idx="24">
                  <c:v>57.139999999999993</c:v>
                </c:pt>
                <c:pt idx="25">
                  <c:v>12.521666666666667</c:v>
                </c:pt>
                <c:pt idx="26">
                  <c:v>93.562666666666672</c:v>
                </c:pt>
                <c:pt idx="27">
                  <c:v>34.833750000000002</c:v>
                </c:pt>
                <c:pt idx="28">
                  <c:v>7.5959999999999992</c:v>
                </c:pt>
                <c:pt idx="29">
                  <c:v>56.826999999999998</c:v>
                </c:pt>
                <c:pt idx="30">
                  <c:v>35.82</c:v>
                </c:pt>
                <c:pt idx="31">
                  <c:v>98.873636363636351</c:v>
                </c:pt>
                <c:pt idx="32">
                  <c:v>33.9</c:v>
                </c:pt>
                <c:pt idx="33">
                  <c:v>51.769285714285715</c:v>
                </c:pt>
                <c:pt idx="34">
                  <c:v>69.953333333333333</c:v>
                </c:pt>
                <c:pt idx="35">
                  <c:v>41.416000000000004</c:v>
                </c:pt>
                <c:pt idx="36">
                  <c:v>145.01263157894735</c:v>
                </c:pt>
                <c:pt idx="37">
                  <c:v>36.364999999999995</c:v>
                </c:pt>
                <c:pt idx="38">
                  <c:v>58.12</c:v>
                </c:pt>
                <c:pt idx="39">
                  <c:v>21.872499999999999</c:v>
                </c:pt>
                <c:pt idx="40">
                  <c:v>45.415714285714287</c:v>
                </c:pt>
                <c:pt idx="41">
                  <c:v>3.3066666666666666</c:v>
                </c:pt>
                <c:pt idx="42">
                  <c:v>9.6999999999999993</c:v>
                </c:pt>
                <c:pt idx="43">
                  <c:v>67.801999999999992</c:v>
                </c:pt>
                <c:pt idx="44">
                  <c:v>50.527500000000003</c:v>
                </c:pt>
                <c:pt idx="45">
                  <c:v>52.457857142857144</c:v>
                </c:pt>
                <c:pt idx="46">
                  <c:v>56.150833333333331</c:v>
                </c:pt>
                <c:pt idx="47">
                  <c:v>9.9824999999999999</c:v>
                </c:pt>
                <c:pt idx="48">
                  <c:v>46.975000000000001</c:v>
                </c:pt>
                <c:pt idx="49">
                  <c:v>65.558571428571426</c:v>
                </c:pt>
                <c:pt idx="50">
                  <c:v>107.2476923076923</c:v>
                </c:pt>
                <c:pt idx="51">
                  <c:v>64.408000000000001</c:v>
                </c:pt>
                <c:pt idx="52">
                  <c:v>12.530000000000001</c:v>
                </c:pt>
                <c:pt idx="53">
                  <c:v>61.327999999999996</c:v>
                </c:pt>
                <c:pt idx="54">
                  <c:v>98.352999999999994</c:v>
                </c:pt>
                <c:pt idx="55">
                  <c:v>86.274000000000001</c:v>
                </c:pt>
                <c:pt idx="56">
                  <c:v>46.326666666666661</c:v>
                </c:pt>
                <c:pt idx="57">
                  <c:v>118.61099999999999</c:v>
                </c:pt>
                <c:pt idx="58">
                  <c:v>72.972000000000008</c:v>
                </c:pt>
                <c:pt idx="59">
                  <c:v>36.394444444444446</c:v>
                </c:pt>
                <c:pt idx="60">
                  <c:v>152.51538461538462</c:v>
                </c:pt>
                <c:pt idx="61">
                  <c:v>200.20107142857142</c:v>
                </c:pt>
                <c:pt idx="62">
                  <c:v>43.835999999999999</c:v>
                </c:pt>
                <c:pt idx="63">
                  <c:v>118.56722222222223</c:v>
                </c:pt>
                <c:pt idx="64">
                  <c:v>26.63</c:v>
                </c:pt>
                <c:pt idx="65">
                  <c:v>57.540909090909096</c:v>
                </c:pt>
                <c:pt idx="66">
                  <c:v>100.12899999999999</c:v>
                </c:pt>
                <c:pt idx="67">
                  <c:v>12.894</c:v>
                </c:pt>
                <c:pt idx="68">
                  <c:v>45.916666666666664</c:v>
                </c:pt>
                <c:pt idx="69">
                  <c:v>215.6032258064516</c:v>
                </c:pt>
                <c:pt idx="70">
                  <c:v>101.53444444444443</c:v>
                </c:pt>
                <c:pt idx="71">
                  <c:v>64.121428571428581</c:v>
                </c:pt>
                <c:pt idx="72">
                  <c:v>27.07</c:v>
                </c:pt>
                <c:pt idx="73">
                  <c:v>62.074444444444438</c:v>
                </c:pt>
                <c:pt idx="74">
                  <c:v>68.435833333333335</c:v>
                </c:pt>
                <c:pt idx="75">
                  <c:v>65.522499999999994</c:v>
                </c:pt>
                <c:pt idx="76">
                  <c:v>43.32</c:v>
                </c:pt>
                <c:pt idx="77">
                  <c:v>20.995000000000001</c:v>
                </c:pt>
                <c:pt idx="78">
                  <c:v>47.563000000000002</c:v>
                </c:pt>
                <c:pt idx="79">
                  <c:v>45.76</c:v>
                </c:pt>
                <c:pt idx="80">
                  <c:v>23.33666666666667</c:v>
                </c:pt>
                <c:pt idx="81">
                  <c:v>86.121818181818185</c:v>
                </c:pt>
                <c:pt idx="82">
                  <c:v>49.325000000000003</c:v>
                </c:pt>
                <c:pt idx="83">
                  <c:v>11.681999999999999</c:v>
                </c:pt>
                <c:pt idx="84">
                  <c:v>54.832000000000001</c:v>
                </c:pt>
                <c:pt idx="85">
                  <c:v>21.634444444444444</c:v>
                </c:pt>
                <c:pt idx="86">
                  <c:v>96.647142857142853</c:v>
                </c:pt>
                <c:pt idx="87">
                  <c:v>12.629999999999999</c:v>
                </c:pt>
                <c:pt idx="88">
                  <c:v>25.105714285714289</c:v>
                </c:pt>
              </c:numCache>
            </c:numRef>
          </c:val>
          <c:smooth val="0"/>
          <c:extLst>
            <c:ext xmlns:c16="http://schemas.microsoft.com/office/drawing/2014/chart" uri="{C3380CC4-5D6E-409C-BE32-E72D297353CC}">
              <c16:uniqueId val="{00000001-20E0-4302-AAE7-DD1B2F24B6E6}"/>
            </c:ext>
          </c:extLst>
        </c:ser>
        <c:dLbls>
          <c:showLegendKey val="0"/>
          <c:showVal val="0"/>
          <c:showCatName val="0"/>
          <c:showSerName val="0"/>
          <c:showPercent val="0"/>
          <c:showBubbleSize val="0"/>
        </c:dLbls>
        <c:marker val="1"/>
        <c:smooth val="0"/>
        <c:axId val="88826432"/>
        <c:axId val="88852832"/>
      </c:lineChart>
      <c:catAx>
        <c:axId val="1335722560"/>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335724000"/>
        <c:crosses val="autoZero"/>
        <c:auto val="1"/>
        <c:lblAlgn val="ctr"/>
        <c:lblOffset val="100"/>
        <c:noMultiLvlLbl val="0"/>
      </c:catAx>
      <c:valAx>
        <c:axId val="133572400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75000"/>
                  </a:schemeClr>
                </a:solidFill>
                <a:latin typeface="+mn-lt"/>
                <a:ea typeface="+mn-ea"/>
                <a:cs typeface="+mn-cs"/>
              </a:defRPr>
            </a:pPr>
            <a:endParaRPr lang="en-US"/>
          </a:p>
        </c:txPr>
        <c:crossAx val="1335722560"/>
        <c:crosses val="autoZero"/>
        <c:crossBetween val="between"/>
      </c:valAx>
      <c:valAx>
        <c:axId val="8885283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75000"/>
                  </a:schemeClr>
                </a:solidFill>
                <a:latin typeface="+mn-lt"/>
                <a:ea typeface="+mn-ea"/>
                <a:cs typeface="+mn-cs"/>
              </a:defRPr>
            </a:pPr>
            <a:endParaRPr lang="en-US"/>
          </a:p>
        </c:txPr>
        <c:crossAx val="88826432"/>
        <c:crosses val="max"/>
        <c:crossBetween val="between"/>
      </c:valAx>
      <c:catAx>
        <c:axId val="88826432"/>
        <c:scaling>
          <c:orientation val="minMax"/>
        </c:scaling>
        <c:delete val="1"/>
        <c:axPos val="b"/>
        <c:numFmt formatCode="General" sourceLinked="1"/>
        <c:majorTickMark val="out"/>
        <c:minorTickMark val="none"/>
        <c:tickLblPos val="nextTo"/>
        <c:crossAx val="88852832"/>
        <c:crosses val="autoZero"/>
        <c:auto val="1"/>
        <c:lblAlgn val="ctr"/>
        <c:lblOffset val="100"/>
        <c:noMultiLvlLbl val="0"/>
      </c:catAx>
      <c:spPr>
        <a:noFill/>
        <a:ln>
          <a:noFill/>
        </a:ln>
        <a:effectLst/>
      </c:spPr>
    </c:plotArea>
    <c:legend>
      <c:legendPos val="t"/>
      <c:layout>
        <c:manualLayout>
          <c:xMode val="edge"/>
          <c:yMode val="edge"/>
          <c:x val="2.6813851551384361E-2"/>
          <c:y val="0.11526616865199542"/>
          <c:w val="0.90849013485383301"/>
          <c:h val="7.064414815908697E-2"/>
        </c:manualLayout>
      </c:layout>
      <c:overlay val="0"/>
      <c:spPr>
        <a:noFill/>
        <a:ln>
          <a:noFill/>
        </a:ln>
        <a:effectLst/>
      </c:spPr>
      <c:txPr>
        <a:bodyPr rot="0" spcFirstLastPara="1" vertOverflow="ellipsis" vert="horz" wrap="square" anchor="ctr" anchorCtr="1"/>
        <a:lstStyle/>
        <a:p>
          <a:pPr>
            <a:defRPr lang="en-US" sz="1050" b="1" i="0" u="none" strike="noStrike" kern="1200" baseline="0">
              <a:solidFill>
                <a:schemeClr val="accent3">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[Hend Abd El-Ghafour - Northwind.xlsx]pvt!Stock Status</c:name>
    <c:fmtId val="7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Stock Status</a:t>
            </a:r>
          </a:p>
        </c:rich>
      </c:tx>
      <c:layout>
        <c:manualLayout>
          <c:xMode val="edge"/>
          <c:yMode val="edge"/>
          <c:x val="0.36957690288713912"/>
          <c:y val="0.4207019122609673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rgbClr val="805D87"/>
          </a:solidFill>
          <a:ln w="19050">
            <a:solidFill>
              <a:schemeClr val="lt1"/>
            </a:solidFill>
          </a:ln>
          <a:effectLst/>
        </c:spPr>
        <c:dLbl>
          <c:idx val="0"/>
          <c:layout>
            <c:manualLayout>
              <c:x val="0.15824175824175823"/>
              <c:y val="2.730375426621160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fld id="{6A7E2029-C54F-48D9-B747-131BD9D286F1}" type="CATEGORYNAME">
                  <a:rPr lang="en-US">
                    <a:solidFill>
                      <a:schemeClr val="accent3">
                        <a:lumMod val="75000"/>
                      </a:schemeClr>
                    </a:solidFill>
                  </a:rPr>
                  <a:pPr>
                    <a:defRPr sz="900" b="0" i="0" u="none" strike="noStrike" kern="1200" baseline="0">
                      <a:solidFill>
                        <a:schemeClr val="bg1">
                          <a:lumMod val="85000"/>
                        </a:schemeClr>
                      </a:solidFill>
                      <a:latin typeface="+mn-lt"/>
                      <a:ea typeface="+mn-ea"/>
                      <a:cs typeface="+mn-cs"/>
                    </a:defRPr>
                  </a:pPr>
                  <a:t>[CATEGORY NAME]</a:t>
                </a:fld>
                <a:endParaRPr lang="en-US" baseline="0">
                  <a:solidFill>
                    <a:schemeClr val="accent3">
                      <a:lumMod val="75000"/>
                    </a:schemeClr>
                  </a:solidFill>
                </a:endParaRPr>
              </a:p>
              <a:p>
                <a:pPr>
                  <a:defRPr sz="900" b="0" i="0" u="none" strike="noStrike" kern="1200" baseline="0">
                    <a:solidFill>
                      <a:schemeClr val="bg1">
                        <a:lumMod val="85000"/>
                      </a:schemeClr>
                    </a:solidFill>
                    <a:latin typeface="+mn-lt"/>
                    <a:ea typeface="+mn-ea"/>
                    <a:cs typeface="+mn-cs"/>
                  </a:defRPr>
                </a:pPr>
                <a:fld id="{6489B833-257C-4AE3-97C6-5204689E094C}" type="VALUE">
                  <a:rPr lang="en-US">
                    <a:solidFill>
                      <a:schemeClr val="accent3">
                        <a:lumMod val="75000"/>
                      </a:schemeClr>
                    </a:solidFill>
                  </a:rPr>
                  <a:pPr>
                    <a:defRPr sz="900" b="0" i="0" u="none" strike="noStrike" kern="1200" baseline="0">
                      <a:solidFill>
                        <a:schemeClr val="bg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2"/>
        <c:spPr>
          <a:solidFill>
            <a:srgbClr val="5E6B91"/>
          </a:solidFill>
          <a:ln w="19050">
            <a:solidFill>
              <a:schemeClr val="lt1"/>
            </a:solidFill>
          </a:ln>
          <a:effectLst/>
        </c:spPr>
        <c:dLbl>
          <c:idx val="0"/>
          <c:layout>
            <c:manualLayout>
              <c:x val="-0.13772893772893777"/>
              <c:y val="-4.1713587138905095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fld id="{64FE99FE-15F9-489F-8F14-4C24459356C6}" type="CATEGORYNAME">
                  <a:rPr lang="en-US">
                    <a:solidFill>
                      <a:schemeClr val="accent3">
                        <a:lumMod val="75000"/>
                      </a:schemeClr>
                    </a:solidFill>
                  </a:rPr>
                  <a:pPr>
                    <a:defRPr sz="900" b="0" i="0" u="none" strike="noStrike" kern="1200" baseline="0">
                      <a:solidFill>
                        <a:schemeClr val="bg1">
                          <a:lumMod val="85000"/>
                        </a:schemeClr>
                      </a:solidFill>
                      <a:latin typeface="+mn-lt"/>
                      <a:ea typeface="+mn-ea"/>
                      <a:cs typeface="+mn-cs"/>
                    </a:defRPr>
                  </a:pPr>
                  <a:t>[CATEGORY NAME]</a:t>
                </a:fld>
                <a:endParaRPr lang="en-US" baseline="0">
                  <a:solidFill>
                    <a:schemeClr val="accent3">
                      <a:lumMod val="75000"/>
                    </a:schemeClr>
                  </a:solidFill>
                </a:endParaRPr>
              </a:p>
              <a:p>
                <a:pPr>
                  <a:defRPr sz="900" b="0" i="0" u="none" strike="noStrike" kern="1200" baseline="0">
                    <a:solidFill>
                      <a:schemeClr val="bg1">
                        <a:lumMod val="85000"/>
                      </a:schemeClr>
                    </a:solidFill>
                    <a:latin typeface="+mn-lt"/>
                    <a:ea typeface="+mn-ea"/>
                    <a:cs typeface="+mn-cs"/>
                  </a:defRPr>
                </a:pPr>
                <a:fld id="{EDC4416C-5D61-4951-8D90-80D83103022E}" type="VALUE">
                  <a:rPr lang="en-US">
                    <a:solidFill>
                      <a:schemeClr val="accent3">
                        <a:lumMod val="75000"/>
                      </a:schemeClr>
                    </a:solidFill>
                  </a:rPr>
                  <a:pPr>
                    <a:defRPr sz="900" b="0" i="0" u="none" strike="noStrike" kern="1200" baseline="0">
                      <a:solidFill>
                        <a:schemeClr val="bg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3"/>
        <c:spPr>
          <a:solidFill>
            <a:srgbClr val="F4E5DD"/>
          </a:solidFill>
          <a:ln w="19050">
            <a:solidFill>
              <a:schemeClr val="lt1"/>
            </a:solidFill>
          </a:ln>
          <a:effectLst/>
        </c:spPr>
        <c:dLbl>
          <c:idx val="0"/>
          <c:layout>
            <c:manualLayout>
              <c:x val="-0.16117216117216118"/>
              <c:y val="-9.5563139931740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solidFill>
            <a:srgbClr val="F4E5DD"/>
          </a:solidFill>
          <a:ln w="19050">
            <a:solidFill>
              <a:schemeClr val="lt1"/>
            </a:solidFill>
          </a:ln>
          <a:effectLst/>
        </c:spPr>
        <c:dLbl>
          <c:idx val="0"/>
          <c:layout>
            <c:manualLayout>
              <c:x val="0.17289377289377289"/>
              <c:y val="-0.12286689419795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rgbClr val="F4E5DD"/>
          </a:solidFill>
          <a:ln w="19050">
            <a:solidFill>
              <a:schemeClr val="lt1"/>
            </a:solidFill>
          </a:ln>
          <a:effectLst/>
        </c:spPr>
        <c:dLbl>
          <c:idx val="0"/>
          <c:layout>
            <c:manualLayout>
              <c:x val="0.17289377289377289"/>
              <c:y val="-0.12286689419795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rgbClr val="805D87"/>
          </a:solidFill>
          <a:ln w="19050">
            <a:solidFill>
              <a:schemeClr val="lt1"/>
            </a:solidFill>
          </a:ln>
          <a:effectLst/>
        </c:spPr>
        <c:dLbl>
          <c:idx val="0"/>
          <c:layout>
            <c:manualLayout>
              <c:x val="0.15824175824175823"/>
              <c:y val="2.730375426621160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fld id="{6A7E2029-C54F-48D9-B747-131BD9D286F1}" type="CATEGORYNAME">
                  <a:rPr lang="en-US">
                    <a:solidFill>
                      <a:schemeClr val="accent3">
                        <a:lumMod val="75000"/>
                      </a:schemeClr>
                    </a:solidFill>
                  </a:rPr>
                  <a:pPr>
                    <a:defRPr sz="900" b="0" i="0" u="none" strike="noStrike" kern="1200" baseline="0">
                      <a:solidFill>
                        <a:schemeClr val="bg1">
                          <a:lumMod val="85000"/>
                        </a:schemeClr>
                      </a:solidFill>
                      <a:latin typeface="+mn-lt"/>
                      <a:ea typeface="+mn-ea"/>
                      <a:cs typeface="+mn-cs"/>
                    </a:defRPr>
                  </a:pPr>
                  <a:t>[CATEGORY NAME]</a:t>
                </a:fld>
                <a:endParaRPr lang="en-US" baseline="0">
                  <a:solidFill>
                    <a:schemeClr val="accent3">
                      <a:lumMod val="75000"/>
                    </a:schemeClr>
                  </a:solidFill>
                </a:endParaRPr>
              </a:p>
              <a:p>
                <a:pPr>
                  <a:defRPr sz="900" b="0" i="0" u="none" strike="noStrike" kern="1200" baseline="0">
                    <a:solidFill>
                      <a:schemeClr val="bg1">
                        <a:lumMod val="85000"/>
                      </a:schemeClr>
                    </a:solidFill>
                    <a:latin typeface="+mn-lt"/>
                    <a:ea typeface="+mn-ea"/>
                    <a:cs typeface="+mn-cs"/>
                  </a:defRPr>
                </a:pPr>
                <a:fld id="{6489B833-257C-4AE3-97C6-5204689E094C}" type="VALUE">
                  <a:rPr lang="en-US">
                    <a:solidFill>
                      <a:schemeClr val="accent3">
                        <a:lumMod val="75000"/>
                      </a:schemeClr>
                    </a:solidFill>
                  </a:rPr>
                  <a:pPr>
                    <a:defRPr sz="900" b="0" i="0" u="none" strike="noStrike" kern="1200" baseline="0">
                      <a:solidFill>
                        <a:schemeClr val="bg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8"/>
        <c:spPr>
          <a:solidFill>
            <a:srgbClr val="5E6B91"/>
          </a:solidFill>
          <a:ln w="19050">
            <a:solidFill>
              <a:schemeClr val="lt1"/>
            </a:solidFill>
          </a:ln>
          <a:effectLst/>
        </c:spPr>
        <c:dLbl>
          <c:idx val="0"/>
          <c:layout>
            <c:manualLayout>
              <c:x val="-0.13772893772893777"/>
              <c:y val="-4.1713587138905095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fld id="{64FE99FE-15F9-489F-8F14-4C24459356C6}" type="CATEGORYNAME">
                  <a:rPr lang="en-US">
                    <a:solidFill>
                      <a:schemeClr val="accent3">
                        <a:lumMod val="75000"/>
                      </a:schemeClr>
                    </a:solidFill>
                  </a:rPr>
                  <a:pPr>
                    <a:defRPr sz="900" b="0" i="0" u="none" strike="noStrike" kern="1200" baseline="0">
                      <a:solidFill>
                        <a:schemeClr val="bg1">
                          <a:lumMod val="85000"/>
                        </a:schemeClr>
                      </a:solidFill>
                      <a:latin typeface="+mn-lt"/>
                      <a:ea typeface="+mn-ea"/>
                      <a:cs typeface="+mn-cs"/>
                    </a:defRPr>
                  </a:pPr>
                  <a:t>[CATEGORY NAME]</a:t>
                </a:fld>
                <a:endParaRPr lang="en-US" baseline="0">
                  <a:solidFill>
                    <a:schemeClr val="accent3">
                      <a:lumMod val="75000"/>
                    </a:schemeClr>
                  </a:solidFill>
                </a:endParaRPr>
              </a:p>
              <a:p>
                <a:pPr>
                  <a:defRPr sz="900" b="0" i="0" u="none" strike="noStrike" kern="1200" baseline="0">
                    <a:solidFill>
                      <a:schemeClr val="bg1">
                        <a:lumMod val="85000"/>
                      </a:schemeClr>
                    </a:solidFill>
                    <a:latin typeface="+mn-lt"/>
                    <a:ea typeface="+mn-ea"/>
                    <a:cs typeface="+mn-cs"/>
                  </a:defRPr>
                </a:pPr>
                <a:fld id="{EDC4416C-5D61-4951-8D90-80D83103022E}" type="VALUE">
                  <a:rPr lang="en-US">
                    <a:solidFill>
                      <a:schemeClr val="accent3">
                        <a:lumMod val="75000"/>
                      </a:schemeClr>
                    </a:solidFill>
                  </a:rPr>
                  <a:pPr>
                    <a:defRPr sz="900" b="0" i="0" u="none" strike="noStrike" kern="1200" baseline="0">
                      <a:solidFill>
                        <a:schemeClr val="bg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9"/>
        <c:spPr>
          <a:solidFill>
            <a:srgbClr val="F4E5DD"/>
          </a:solidFill>
          <a:ln w="19050">
            <a:solidFill>
              <a:schemeClr val="lt1"/>
            </a:solidFill>
          </a:ln>
          <a:effectLst/>
        </c:spPr>
        <c:dLbl>
          <c:idx val="0"/>
          <c:layout>
            <c:manualLayout>
              <c:x val="-0.16117216117216118"/>
              <c:y val="-9.5563139931740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rgbClr val="F4E5DD"/>
          </a:solidFill>
          <a:ln w="19050">
            <a:solidFill>
              <a:schemeClr val="lt1"/>
            </a:solidFill>
          </a:ln>
          <a:effectLst/>
        </c:spPr>
        <c:dLbl>
          <c:idx val="0"/>
          <c:layout>
            <c:manualLayout>
              <c:x val="-0.11497726019541679"/>
              <c:y val="-0.126113735783027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19838627708301168"/>
                  <c:h val="0.15314320760502914"/>
                </c:manualLayout>
              </c15:layout>
            </c:ext>
          </c:extLst>
        </c:dLbl>
      </c:pivotFmt>
      <c:pivotFmt>
        <c:idx val="12"/>
        <c:spPr>
          <a:solidFill>
            <a:srgbClr val="805D87"/>
          </a:solidFill>
          <a:ln w="19050">
            <a:solidFill>
              <a:schemeClr val="lt1"/>
            </a:solidFill>
          </a:ln>
          <a:effectLst/>
        </c:spPr>
        <c:dLbl>
          <c:idx val="0"/>
          <c:layout>
            <c:manualLayout>
              <c:x val="0.3219732673207506"/>
              <c:y val="-6.542068695434077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fld id="{6A7E2029-C54F-48D9-B747-131BD9D286F1}" type="CATEGORYNAME">
                  <a:rPr lang="en-US">
                    <a:solidFill>
                      <a:schemeClr val="accent3">
                        <a:lumMod val="75000"/>
                      </a:schemeClr>
                    </a:solidFill>
                  </a:rPr>
                  <a:pPr>
                    <a:defRPr>
                      <a:solidFill>
                        <a:schemeClr val="bg1">
                          <a:lumMod val="85000"/>
                        </a:schemeClr>
                      </a:solidFill>
                    </a:defRPr>
                  </a:pPr>
                  <a:t>[CATEGORY NAME]</a:t>
                </a:fld>
                <a:endParaRPr lang="en-US" baseline="0">
                  <a:solidFill>
                    <a:schemeClr val="accent3">
                      <a:lumMod val="75000"/>
                    </a:schemeClr>
                  </a:solidFill>
                </a:endParaRPr>
              </a:p>
              <a:p>
                <a:pPr>
                  <a:defRPr>
                    <a:solidFill>
                      <a:schemeClr val="bg1">
                        <a:lumMod val="85000"/>
                      </a:schemeClr>
                    </a:solidFill>
                  </a:defRPr>
                </a:pPr>
                <a:fld id="{6489B833-257C-4AE3-97C6-5204689E094C}" type="VALUE">
                  <a:rPr lang="en-US">
                    <a:solidFill>
                      <a:schemeClr val="accent3">
                        <a:lumMod val="75000"/>
                      </a:schemeClr>
                    </a:solidFill>
                  </a:rPr>
                  <a:pPr>
                    <a:defRPr>
                      <a:solidFill>
                        <a:schemeClr val="bg1">
                          <a:lumMod val="85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4804339714888579"/>
                  <c:h val="0.16645828655042774"/>
                </c:manualLayout>
              </c15:layout>
              <c15:dlblFieldTable/>
              <c15:showDataLabelsRange val="0"/>
            </c:ext>
          </c:extLst>
        </c:dLbl>
      </c:pivotFmt>
      <c:pivotFmt>
        <c:idx val="13"/>
        <c:spPr>
          <a:solidFill>
            <a:srgbClr val="5E6B91"/>
          </a:solidFill>
          <a:ln w="19050">
            <a:solidFill>
              <a:schemeClr val="lt1"/>
            </a:solidFill>
          </a:ln>
          <a:effectLst/>
        </c:spPr>
        <c:dLbl>
          <c:idx val="0"/>
          <c:layout>
            <c:manualLayout>
              <c:x val="-0.16586936632920887"/>
              <c:y val="2.063492063492063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fld id="{64FE99FE-15F9-489F-8F14-4C24459356C6}" type="CATEGORYNAME">
                  <a:rPr lang="en-US">
                    <a:solidFill>
                      <a:schemeClr val="accent3">
                        <a:lumMod val="75000"/>
                      </a:schemeClr>
                    </a:solidFill>
                  </a:rPr>
                  <a:pPr>
                    <a:defRPr>
                      <a:solidFill>
                        <a:schemeClr val="bg1">
                          <a:lumMod val="85000"/>
                        </a:schemeClr>
                      </a:solidFill>
                    </a:defRPr>
                  </a:pPr>
                  <a:t>[CATEGORY NAME]</a:t>
                </a:fld>
                <a:endParaRPr lang="en-US" baseline="0">
                  <a:solidFill>
                    <a:schemeClr val="accent3">
                      <a:lumMod val="75000"/>
                    </a:schemeClr>
                  </a:solidFill>
                </a:endParaRPr>
              </a:p>
              <a:p>
                <a:pPr>
                  <a:defRPr>
                    <a:solidFill>
                      <a:schemeClr val="bg1">
                        <a:lumMod val="85000"/>
                      </a:schemeClr>
                    </a:solidFill>
                  </a:defRPr>
                </a:pPr>
                <a:fld id="{EDC4416C-5D61-4951-8D90-80D83103022E}" type="VALUE">
                  <a:rPr lang="en-US">
                    <a:solidFill>
                      <a:schemeClr val="accent3">
                        <a:lumMod val="75000"/>
                      </a:schemeClr>
                    </a:solidFill>
                  </a:rPr>
                  <a:pPr>
                    <a:defRPr>
                      <a:solidFill>
                        <a:schemeClr val="bg1">
                          <a:lumMod val="85000"/>
                        </a:schemeClr>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14"/>
        <c:spPr>
          <a:solidFill>
            <a:srgbClr val="F4E5DD"/>
          </a:solidFill>
          <a:ln w="19050">
            <a:solidFill>
              <a:schemeClr val="lt1"/>
            </a:solidFill>
          </a:ln>
          <a:effectLst/>
        </c:spPr>
        <c:dLbl>
          <c:idx val="0"/>
          <c:layout>
            <c:manualLayout>
              <c:x val="-0.11009084746759597"/>
              <c:y val="7.743773518650556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30018366270392671"/>
                  <c:h val="0.22051542085298215"/>
                </c:manualLayout>
              </c15:layout>
            </c:ext>
          </c:extLst>
        </c:dLbl>
      </c:pivotFmt>
    </c:pivotFmts>
    <c:plotArea>
      <c:layout>
        <c:manualLayout>
          <c:layoutTarget val="inner"/>
          <c:xMode val="edge"/>
          <c:yMode val="edge"/>
          <c:x val="0.16728809634089856"/>
          <c:y val="4.4444444444444446E-2"/>
          <c:w val="0.65261437908496733"/>
          <c:h val="0.92453703703703705"/>
        </c:manualLayout>
      </c:layout>
      <c:doughnutChart>
        <c:varyColors val="1"/>
        <c:ser>
          <c:idx val="0"/>
          <c:order val="0"/>
          <c:tx>
            <c:strRef>
              <c:f>pvt!$F$208</c:f>
              <c:strCache>
                <c:ptCount val="1"/>
                <c:pt idx="0">
                  <c:v>Total</c:v>
                </c:pt>
              </c:strCache>
            </c:strRef>
          </c:tx>
          <c:explosion val="1"/>
          <c:dPt>
            <c:idx val="0"/>
            <c:bubble3D val="0"/>
            <c:spPr>
              <a:solidFill>
                <a:srgbClr val="F4E5DD"/>
              </a:solidFill>
              <a:ln w="19050">
                <a:solidFill>
                  <a:schemeClr val="lt1"/>
                </a:solidFill>
              </a:ln>
              <a:effectLst/>
            </c:spPr>
            <c:extLst>
              <c:ext xmlns:c16="http://schemas.microsoft.com/office/drawing/2014/chart" uri="{C3380CC4-5D6E-409C-BE32-E72D297353CC}">
                <c16:uniqueId val="{00000001-D296-4A7B-B5AF-5E9726FAAB19}"/>
              </c:ext>
            </c:extLst>
          </c:dPt>
          <c:dPt>
            <c:idx val="1"/>
            <c:bubble3D val="0"/>
            <c:spPr>
              <a:solidFill>
                <a:srgbClr val="805D87"/>
              </a:solidFill>
              <a:ln w="19050">
                <a:solidFill>
                  <a:schemeClr val="lt1"/>
                </a:solidFill>
              </a:ln>
              <a:effectLst/>
            </c:spPr>
            <c:extLst>
              <c:ext xmlns:c16="http://schemas.microsoft.com/office/drawing/2014/chart" uri="{C3380CC4-5D6E-409C-BE32-E72D297353CC}">
                <c16:uniqueId val="{00000003-D296-4A7B-B5AF-5E9726FAAB19}"/>
              </c:ext>
            </c:extLst>
          </c:dPt>
          <c:dPt>
            <c:idx val="2"/>
            <c:bubble3D val="0"/>
            <c:spPr>
              <a:solidFill>
                <a:srgbClr val="5E6B91"/>
              </a:solidFill>
              <a:ln w="19050">
                <a:solidFill>
                  <a:schemeClr val="lt1"/>
                </a:solidFill>
              </a:ln>
              <a:effectLst/>
            </c:spPr>
            <c:extLst>
              <c:ext xmlns:c16="http://schemas.microsoft.com/office/drawing/2014/chart" uri="{C3380CC4-5D6E-409C-BE32-E72D297353CC}">
                <c16:uniqueId val="{00000005-D296-4A7B-B5AF-5E9726FAAB19}"/>
              </c:ext>
            </c:extLst>
          </c:dPt>
          <c:dPt>
            <c:idx val="3"/>
            <c:bubble3D val="0"/>
            <c:spPr>
              <a:solidFill>
                <a:srgbClr val="F4E5DD"/>
              </a:solidFill>
              <a:ln w="19050">
                <a:solidFill>
                  <a:schemeClr val="lt1"/>
                </a:solidFill>
              </a:ln>
              <a:effectLst/>
            </c:spPr>
            <c:extLst>
              <c:ext xmlns:c16="http://schemas.microsoft.com/office/drawing/2014/chart" uri="{C3380CC4-5D6E-409C-BE32-E72D297353CC}">
                <c16:uniqueId val="{00000007-D296-4A7B-B5AF-5E9726FAAB19}"/>
              </c:ext>
            </c:extLst>
          </c:dPt>
          <c:dLbls>
            <c:dLbl>
              <c:idx val="0"/>
              <c:layout>
                <c:manualLayout>
                  <c:x val="-0.11497726019541679"/>
                  <c:y val="-0.126113735783027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19838627708301168"/>
                      <c:h val="0.15314320760502914"/>
                    </c:manualLayout>
                  </c15:layout>
                </c:ext>
                <c:ext xmlns:c16="http://schemas.microsoft.com/office/drawing/2014/chart" uri="{C3380CC4-5D6E-409C-BE32-E72D297353CC}">
                  <c16:uniqueId val="{00000001-D296-4A7B-B5AF-5E9726FAAB19}"/>
                </c:ext>
              </c:extLst>
            </c:dLbl>
            <c:dLbl>
              <c:idx val="1"/>
              <c:layout>
                <c:manualLayout>
                  <c:x val="0.3219732673207506"/>
                  <c:y val="-6.5420686954340779E-2"/>
                </c:manualLayout>
              </c:layout>
              <c:tx>
                <c:rich>
                  <a:bodyPr/>
                  <a:lstStyle/>
                  <a:p>
                    <a:fld id="{6A7E2029-C54F-48D9-B747-131BD9D286F1}" type="CATEGORYNAME">
                      <a:rPr lang="en-US">
                        <a:solidFill>
                          <a:schemeClr val="accent3">
                            <a:lumMod val="75000"/>
                          </a:schemeClr>
                        </a:solidFill>
                      </a:rPr>
                      <a:pPr/>
                      <a:t>[CATEGORY NAME]</a:t>
                    </a:fld>
                    <a:endParaRPr lang="en-US" baseline="0">
                      <a:solidFill>
                        <a:schemeClr val="accent3">
                          <a:lumMod val="75000"/>
                        </a:schemeClr>
                      </a:solidFill>
                    </a:endParaRPr>
                  </a:p>
                  <a:p>
                    <a:fld id="{6489B833-257C-4AE3-97C6-5204689E094C}" type="VALUE">
                      <a:rPr lang="en-US">
                        <a:solidFill>
                          <a:schemeClr val="accent3">
                            <a:lumMod val="75000"/>
                          </a:schemeClr>
                        </a:solidFill>
                      </a:rPr>
                      <a:pPr/>
                      <a:t>[VALUE]</a:t>
                    </a:fld>
                    <a:endParaRPr lang="en-US"/>
                  </a:p>
                </c:rich>
              </c:tx>
              <c:showLegendKey val="0"/>
              <c:showVal val="1"/>
              <c:showCatName val="1"/>
              <c:showSerName val="0"/>
              <c:showPercent val="0"/>
              <c:showBubbleSize val="0"/>
              <c:separator>
</c:separator>
              <c:extLst>
                <c:ext xmlns:c15="http://schemas.microsoft.com/office/drawing/2012/chart" uri="{CE6537A1-D6FC-4f65-9D91-7224C49458BB}">
                  <c15:layout>
                    <c:manualLayout>
                      <c:w val="0.24804339714888579"/>
                      <c:h val="0.16645828655042774"/>
                    </c:manualLayout>
                  </c15:layout>
                  <c15:dlblFieldTable/>
                  <c15:showDataLabelsRange val="0"/>
                </c:ext>
                <c:ext xmlns:c16="http://schemas.microsoft.com/office/drawing/2014/chart" uri="{C3380CC4-5D6E-409C-BE32-E72D297353CC}">
                  <c16:uniqueId val="{00000003-D296-4A7B-B5AF-5E9726FAAB19}"/>
                </c:ext>
              </c:extLst>
            </c:dLbl>
            <c:dLbl>
              <c:idx val="2"/>
              <c:layout>
                <c:manualLayout>
                  <c:x val="-0.16586936632920887"/>
                  <c:y val="2.0634920634920634E-2"/>
                </c:manualLayout>
              </c:layout>
              <c:tx>
                <c:rich>
                  <a:bodyPr/>
                  <a:lstStyle/>
                  <a:p>
                    <a:fld id="{64FE99FE-15F9-489F-8F14-4C24459356C6}" type="CATEGORYNAME">
                      <a:rPr lang="en-US">
                        <a:solidFill>
                          <a:schemeClr val="accent3">
                            <a:lumMod val="75000"/>
                          </a:schemeClr>
                        </a:solidFill>
                      </a:rPr>
                      <a:pPr/>
                      <a:t>[CATEGORY NAME]</a:t>
                    </a:fld>
                    <a:endParaRPr lang="en-US" baseline="0">
                      <a:solidFill>
                        <a:schemeClr val="accent3">
                          <a:lumMod val="75000"/>
                        </a:schemeClr>
                      </a:solidFill>
                    </a:endParaRPr>
                  </a:p>
                  <a:p>
                    <a:fld id="{EDC4416C-5D61-4951-8D90-80D83103022E}" type="VALUE">
                      <a:rPr lang="en-US">
                        <a:solidFill>
                          <a:schemeClr val="accent3">
                            <a:lumMod val="75000"/>
                          </a:schemeClr>
                        </a:solidFill>
                      </a:rPr>
                      <a:pPr/>
                      <a:t>[VALUE]</a:t>
                    </a:fld>
                    <a:endParaRPr lang="en-US"/>
                  </a:p>
                </c:rich>
              </c:tx>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D296-4A7B-B5AF-5E9726FAAB19}"/>
                </c:ext>
              </c:extLst>
            </c:dLbl>
            <c:dLbl>
              <c:idx val="3"/>
              <c:layout>
                <c:manualLayout>
                  <c:x val="-0.11009084746759597"/>
                  <c:y val="7.743773518650556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30018366270392671"/>
                      <c:h val="0.22051542085298215"/>
                    </c:manualLayout>
                  </c15:layout>
                </c:ext>
                <c:ext xmlns:c16="http://schemas.microsoft.com/office/drawing/2014/chart" uri="{C3380CC4-5D6E-409C-BE32-E72D297353CC}">
                  <c16:uniqueId val="{00000007-D296-4A7B-B5AF-5E9726FAAB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pvt!$E$209:$E$212</c:f>
              <c:strCache>
                <c:ptCount val="4"/>
                <c:pt idx="0">
                  <c:v>Stopped</c:v>
                </c:pt>
                <c:pt idx="1">
                  <c:v>Safe_Stock</c:v>
                </c:pt>
                <c:pt idx="2">
                  <c:v>Restock</c:v>
                </c:pt>
                <c:pt idx="3">
                  <c:v>No_Restock</c:v>
                </c:pt>
              </c:strCache>
            </c:strRef>
          </c:cat>
          <c:val>
            <c:numRef>
              <c:f>pvt!$F$209:$F$212</c:f>
              <c:numCache>
                <c:formatCode>0.00%</c:formatCode>
                <c:ptCount val="4"/>
                <c:pt idx="0">
                  <c:v>5.2863436123348019E-2</c:v>
                </c:pt>
                <c:pt idx="1">
                  <c:v>0.66519823788546251</c:v>
                </c:pt>
                <c:pt idx="2">
                  <c:v>0.23348017621145375</c:v>
                </c:pt>
                <c:pt idx="3">
                  <c:v>4.8458149779735685E-2</c:v>
                </c:pt>
              </c:numCache>
            </c:numRef>
          </c:val>
          <c:extLst>
            <c:ext xmlns:c16="http://schemas.microsoft.com/office/drawing/2014/chart" uri="{C3380CC4-5D6E-409C-BE32-E72D297353CC}">
              <c16:uniqueId val="{00000008-D296-4A7B-B5AF-5E9726FAAB19}"/>
            </c:ext>
          </c:extLst>
        </c:ser>
        <c:dLbls>
          <c:showLegendKey val="0"/>
          <c:showVal val="1"/>
          <c:showCatName val="0"/>
          <c:showSerName val="0"/>
          <c:showPercent val="0"/>
          <c:showBubbleSize val="0"/>
          <c:showLeaderLines val="1"/>
        </c:dLbls>
        <c:firstSliceAng val="30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[Hend Abd El-Ghafour - Northwind.xlsx]pvt!Discontinued</c:name>
    <c:fmtId val="7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Status</a:t>
            </a:r>
          </a:p>
        </c:rich>
      </c:tx>
      <c:layout>
        <c:manualLayout>
          <c:xMode val="edge"/>
          <c:yMode val="edge"/>
          <c:x val="0.33410304410478103"/>
          <c:y val="0.4337876034726428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805D87"/>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rgbClr val="F4E5DD"/>
          </a:solidFill>
          <a:ln w="19050">
            <a:solidFill>
              <a:schemeClr val="lt1"/>
            </a:solidFill>
          </a:ln>
          <a:effectLst/>
        </c:spPr>
        <c:dLbl>
          <c:idx val="0"/>
          <c:layout>
            <c:manualLayout>
              <c:x val="-0.21944444444444441"/>
              <c:y val="-8.333333333333332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AFA0CC-49DA-4E99-AF68-B14E5D801B6D}" type="CATEGORYNAME">
                  <a:rPr lang="en-US">
                    <a:solidFill>
                      <a:schemeClr val="accent3">
                        <a:lumMod val="75000"/>
                      </a:schemeClr>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accent3">
                        <a:lumMod val="75000"/>
                      </a:schemeClr>
                    </a:solidFill>
                  </a:rPr>
                  <a:t>, </a:t>
                </a:r>
                <a:fld id="{3E4D90BC-EF82-42C6-A3EC-6478DA0A4E9A}" type="VALUE">
                  <a:rPr lang="en-US" baseline="0">
                    <a:solidFill>
                      <a:schemeClr val="accent3">
                        <a:lumMod val="75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US" baseline="0">
                  <a:solidFill>
                    <a:schemeClr val="accent3">
                      <a:lumMod val="7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2"/>
        <c:spPr>
          <a:solidFill>
            <a:srgbClr val="805D87"/>
          </a:solidFill>
          <a:ln w="19050">
            <a:solidFill>
              <a:schemeClr val="lt1"/>
            </a:solidFill>
          </a:ln>
          <a:effectLst/>
        </c:spPr>
        <c:dLbl>
          <c:idx val="0"/>
          <c:layout>
            <c:manualLayout>
              <c:x val="0.21666666666666667"/>
              <c:y val="-2.314814814814823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D436527-2C1B-4B79-ABFC-984CAFCE2C2D}" type="CATEGORYNAME">
                  <a:rPr lang="en-US">
                    <a:solidFill>
                      <a:schemeClr val="accent3">
                        <a:lumMod val="75000"/>
                      </a:schemeClr>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accent3">
                        <a:lumMod val="75000"/>
                      </a:schemeClr>
                    </a:solidFill>
                  </a:rPr>
                  <a:t>, </a:t>
                </a:r>
                <a:fld id="{C21A3301-AB9D-4938-A85F-6509737728C1}" type="VALUE">
                  <a:rPr lang="en-US" baseline="0">
                    <a:solidFill>
                      <a:schemeClr val="accent3">
                        <a:lumMod val="75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US" baseline="0">
                  <a:solidFill>
                    <a:schemeClr val="accent3">
                      <a:lumMod val="7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3"/>
        <c:spPr>
          <a:solidFill>
            <a:srgbClr val="805D87"/>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solidFill>
            <a:srgbClr val="805D87"/>
          </a:solidFill>
          <a:ln w="19050">
            <a:solidFill>
              <a:schemeClr val="lt1"/>
            </a:solidFill>
          </a:ln>
          <a:effectLst/>
        </c:spPr>
        <c:dLbl>
          <c:idx val="0"/>
          <c:layout>
            <c:manualLayout>
              <c:x val="0.21666666666666667"/>
              <c:y val="-2.314814814814823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D436527-2C1B-4B79-ABFC-984CAFCE2C2D}" type="CATEGORYNAME">
                  <a:rPr lang="en-US">
                    <a:solidFill>
                      <a:schemeClr val="accent3">
                        <a:lumMod val="75000"/>
                      </a:schemeClr>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accent3">
                        <a:lumMod val="75000"/>
                      </a:schemeClr>
                    </a:solidFill>
                  </a:rPr>
                  <a:t>, </a:t>
                </a:r>
                <a:fld id="{C21A3301-AB9D-4938-A85F-6509737728C1}" type="VALUE">
                  <a:rPr lang="en-US" baseline="0">
                    <a:solidFill>
                      <a:schemeClr val="accent3">
                        <a:lumMod val="75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US" baseline="0">
                  <a:solidFill>
                    <a:schemeClr val="accent3">
                      <a:lumMod val="7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5"/>
        <c:spPr>
          <a:solidFill>
            <a:srgbClr val="F4E5DD"/>
          </a:solidFill>
          <a:ln w="19050">
            <a:solidFill>
              <a:schemeClr val="lt1"/>
            </a:solidFill>
          </a:ln>
          <a:effectLst/>
        </c:spPr>
        <c:dLbl>
          <c:idx val="0"/>
          <c:layout>
            <c:manualLayout>
              <c:x val="-0.21944444444444441"/>
              <c:y val="-8.333333333333332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AFA0CC-49DA-4E99-AF68-B14E5D801B6D}" type="CATEGORYNAME">
                  <a:rPr lang="en-US">
                    <a:solidFill>
                      <a:schemeClr val="accent3">
                        <a:lumMod val="75000"/>
                      </a:schemeClr>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accent3">
                        <a:lumMod val="75000"/>
                      </a:schemeClr>
                    </a:solidFill>
                  </a:rPr>
                  <a:t>, </a:t>
                </a:r>
                <a:fld id="{3E4D90BC-EF82-42C6-A3EC-6478DA0A4E9A}" type="VALUE">
                  <a:rPr lang="en-US" baseline="0">
                    <a:solidFill>
                      <a:schemeClr val="accent3">
                        <a:lumMod val="75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US" baseline="0">
                  <a:solidFill>
                    <a:schemeClr val="accent3">
                      <a:lumMod val="7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6"/>
        <c:spPr>
          <a:solidFill>
            <a:srgbClr val="805D87"/>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rgbClr val="805D87"/>
          </a:solidFill>
          <a:ln w="19050">
            <a:solidFill>
              <a:schemeClr val="lt1"/>
            </a:solidFill>
          </a:ln>
          <a:effectLst/>
        </c:spPr>
        <c:dLbl>
          <c:idx val="0"/>
          <c:layout>
            <c:manualLayout>
              <c:x val="0.14669926650366735"/>
              <c:y val="0.182389937106918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rgbClr val="F4E5DD"/>
          </a:solidFill>
          <a:ln w="19050">
            <a:solidFill>
              <a:schemeClr val="lt1"/>
            </a:solidFill>
          </a:ln>
          <a:effectLst/>
        </c:spPr>
        <c:dLbl>
          <c:idx val="0"/>
          <c:layout>
            <c:manualLayout>
              <c:x val="-0.14379184844271858"/>
              <c:y val="-0.226414853985051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2851307189542483"/>
                  <c:h val="0.21950573486006558"/>
                </c:manualLayout>
              </c15:layout>
            </c:ext>
          </c:extLst>
        </c:dLbl>
      </c:pivotFmt>
    </c:pivotFmts>
    <c:plotArea>
      <c:layout>
        <c:manualLayout>
          <c:layoutTarget val="inner"/>
          <c:xMode val="edge"/>
          <c:yMode val="edge"/>
          <c:x val="0.17328817353713138"/>
          <c:y val="6.3613202195879362E-2"/>
          <c:w val="0.65865539851673305"/>
          <c:h val="0.91532455077730657"/>
        </c:manualLayout>
      </c:layout>
      <c:doughnutChart>
        <c:varyColors val="1"/>
        <c:ser>
          <c:idx val="0"/>
          <c:order val="0"/>
          <c:tx>
            <c:strRef>
              <c:f>pvt!$I$208</c:f>
              <c:strCache>
                <c:ptCount val="1"/>
                <c:pt idx="0">
                  <c:v>Total</c:v>
                </c:pt>
              </c:strCache>
            </c:strRef>
          </c:tx>
          <c:spPr>
            <a:solidFill>
              <a:srgbClr val="805D87"/>
            </a:solidFill>
          </c:spPr>
          <c:dPt>
            <c:idx val="0"/>
            <c:bubble3D val="0"/>
            <c:spPr>
              <a:solidFill>
                <a:srgbClr val="805D87"/>
              </a:solidFill>
              <a:ln w="19050">
                <a:solidFill>
                  <a:schemeClr val="lt1"/>
                </a:solidFill>
              </a:ln>
              <a:effectLst/>
            </c:spPr>
            <c:extLst>
              <c:ext xmlns:c16="http://schemas.microsoft.com/office/drawing/2014/chart" uri="{C3380CC4-5D6E-409C-BE32-E72D297353CC}">
                <c16:uniqueId val="{00000001-07C0-4B7D-82EB-064EC50822B5}"/>
              </c:ext>
            </c:extLst>
          </c:dPt>
          <c:dPt>
            <c:idx val="1"/>
            <c:bubble3D val="0"/>
            <c:spPr>
              <a:solidFill>
                <a:srgbClr val="F4E5DD"/>
              </a:solidFill>
              <a:ln w="19050">
                <a:solidFill>
                  <a:schemeClr val="lt1"/>
                </a:solidFill>
              </a:ln>
              <a:effectLst/>
            </c:spPr>
            <c:extLst>
              <c:ext xmlns:c16="http://schemas.microsoft.com/office/drawing/2014/chart" uri="{C3380CC4-5D6E-409C-BE32-E72D297353CC}">
                <c16:uniqueId val="{00000003-07C0-4B7D-82EB-064EC50822B5}"/>
              </c:ext>
            </c:extLst>
          </c:dPt>
          <c:dLbls>
            <c:dLbl>
              <c:idx val="0"/>
              <c:layout>
                <c:manualLayout>
                  <c:x val="0.14669926650366735"/>
                  <c:y val="0.18238993710691823"/>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07C0-4B7D-82EB-064EC50822B5}"/>
                </c:ext>
              </c:extLst>
            </c:dLbl>
            <c:dLbl>
              <c:idx val="1"/>
              <c:layout>
                <c:manualLayout>
                  <c:x val="-0.14379184844271858"/>
                  <c:y val="-0.22641485398505157"/>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2851307189542483"/>
                      <c:h val="0.21950573486006558"/>
                    </c:manualLayout>
                  </c15:layout>
                </c:ext>
                <c:ext xmlns:c16="http://schemas.microsoft.com/office/drawing/2014/chart" uri="{C3380CC4-5D6E-409C-BE32-E72D297353CC}">
                  <c16:uniqueId val="{00000003-07C0-4B7D-82EB-064EC50822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pvt!$H$209:$H$210</c:f>
              <c:strCache>
                <c:ptCount val="2"/>
                <c:pt idx="0">
                  <c:v>Continued</c:v>
                </c:pt>
                <c:pt idx="1">
                  <c:v>Discontinued</c:v>
                </c:pt>
              </c:strCache>
            </c:strRef>
          </c:cat>
          <c:val>
            <c:numRef>
              <c:f>pvt!$I$209:$I$210</c:f>
              <c:numCache>
                <c:formatCode>0.00%</c:formatCode>
                <c:ptCount val="2"/>
                <c:pt idx="0">
                  <c:v>0.89867841409691629</c:v>
                </c:pt>
                <c:pt idx="1">
                  <c:v>0.1013215859030837</c:v>
                </c:pt>
              </c:numCache>
            </c:numRef>
          </c:val>
          <c:extLst>
            <c:ext xmlns:c16="http://schemas.microsoft.com/office/drawing/2014/chart" uri="{C3380CC4-5D6E-409C-BE32-E72D297353CC}">
              <c16:uniqueId val="{00000004-07C0-4B7D-82EB-064EC50822B5}"/>
            </c:ext>
          </c:extLst>
        </c:ser>
        <c:dLbls>
          <c:showLegendKey val="0"/>
          <c:showVal val="1"/>
          <c:showCatName val="0"/>
          <c:showSerName val="0"/>
          <c:showPercent val="0"/>
          <c:showBubbleSize val="0"/>
          <c:showLeaderLines val="1"/>
        </c:dLbls>
        <c:firstSliceAng val="30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[Hend Abd El-Ghafour - Northwind.xlsx]pvt!n sales / cat</c:name>
    <c:fmtId val="7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a:t>Category</a:t>
            </a:r>
          </a:p>
          <a:p>
            <a:pPr>
              <a:defRPr/>
            </a:pPr>
            <a:r>
              <a:rPr lang="en-US" sz="1300"/>
              <a:t>N.Sales</a:t>
            </a:r>
          </a:p>
        </c:rich>
      </c:tx>
      <c:layout>
        <c:manualLayout>
          <c:xMode val="edge"/>
          <c:yMode val="edge"/>
          <c:x val="0.6741438666915861"/>
          <c:y val="9.23075240594925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DE9E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805D87"/>
          </a:solidFill>
          <a:ln w="19050">
            <a:noFill/>
          </a:ln>
          <a:effectLst/>
        </c:spPr>
      </c:pivotFmt>
      <c:pivotFmt>
        <c:idx val="6"/>
        <c:spPr>
          <a:solidFill>
            <a:srgbClr val="EDE9E2"/>
          </a:solidFill>
          <a:ln w="19050">
            <a:noFill/>
          </a:ln>
          <a:effectLst/>
        </c:spPr>
      </c:pivotFmt>
      <c:pivotFmt>
        <c:idx val="7"/>
        <c:spPr>
          <a:solidFill>
            <a:srgbClr val="EDE9E2"/>
          </a:solidFill>
          <a:ln w="19050">
            <a:noFill/>
          </a:ln>
          <a:effectLst/>
        </c:spPr>
      </c:pivotFmt>
      <c:pivotFmt>
        <c:idx val="8"/>
        <c:spPr>
          <a:solidFill>
            <a:srgbClr val="EDE9E2"/>
          </a:solidFill>
          <a:ln w="19050">
            <a:noFill/>
          </a:ln>
          <a:effectLst/>
        </c:spPr>
      </c:pivotFmt>
      <c:pivotFmt>
        <c:idx val="9"/>
        <c:spPr>
          <a:solidFill>
            <a:srgbClr val="EDE9E2"/>
          </a:solidFill>
          <a:ln w="19050">
            <a:noFill/>
          </a:ln>
          <a:effectLst/>
        </c:spPr>
      </c:pivotFmt>
      <c:pivotFmt>
        <c:idx val="10"/>
        <c:spPr>
          <a:solidFill>
            <a:srgbClr val="EDE9E2"/>
          </a:solidFill>
          <a:ln w="19050">
            <a:noFill/>
          </a:ln>
          <a:effectLst/>
        </c:spPr>
      </c:pivotFmt>
      <c:pivotFmt>
        <c:idx val="11"/>
        <c:spPr>
          <a:solidFill>
            <a:srgbClr val="EDE9E2"/>
          </a:solidFill>
          <a:ln w="19050">
            <a:noFill/>
          </a:ln>
          <a:effectLst/>
        </c:spPr>
      </c:pivotFmt>
      <c:pivotFmt>
        <c:idx val="12"/>
        <c:spPr>
          <a:solidFill>
            <a:srgbClr val="EDE9E2"/>
          </a:solidFill>
          <a:ln w="19050">
            <a:noFill/>
          </a:ln>
          <a:effectLst/>
        </c:spPr>
      </c:pivotFmt>
      <c:pivotFmt>
        <c:idx val="13"/>
        <c:spPr>
          <a:solidFill>
            <a:srgbClr val="EDE9E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805D87"/>
          </a:solidFill>
          <a:ln w="19050">
            <a:noFill/>
          </a:ln>
          <a:effectLst/>
        </c:spPr>
      </c:pivotFmt>
      <c:pivotFmt>
        <c:idx val="15"/>
        <c:spPr>
          <a:solidFill>
            <a:srgbClr val="EDE9E2"/>
          </a:solidFill>
          <a:ln w="19050">
            <a:noFill/>
          </a:ln>
          <a:effectLst/>
        </c:spPr>
      </c:pivotFmt>
      <c:pivotFmt>
        <c:idx val="16"/>
        <c:spPr>
          <a:solidFill>
            <a:srgbClr val="EDE9E2"/>
          </a:solidFill>
          <a:ln w="19050">
            <a:noFill/>
          </a:ln>
          <a:effectLst/>
        </c:spPr>
      </c:pivotFmt>
      <c:pivotFmt>
        <c:idx val="17"/>
        <c:spPr>
          <a:solidFill>
            <a:srgbClr val="EDE9E2"/>
          </a:solidFill>
          <a:ln w="19050">
            <a:noFill/>
          </a:ln>
          <a:effectLst/>
        </c:spPr>
      </c:pivotFmt>
      <c:pivotFmt>
        <c:idx val="18"/>
        <c:spPr>
          <a:solidFill>
            <a:srgbClr val="EDE9E2"/>
          </a:solidFill>
          <a:ln w="19050">
            <a:noFill/>
          </a:ln>
          <a:effectLst/>
        </c:spPr>
      </c:pivotFmt>
      <c:pivotFmt>
        <c:idx val="19"/>
        <c:spPr>
          <a:solidFill>
            <a:srgbClr val="EDE9E2"/>
          </a:solidFill>
          <a:ln w="19050">
            <a:noFill/>
          </a:ln>
          <a:effectLst/>
        </c:spPr>
      </c:pivotFmt>
      <c:pivotFmt>
        <c:idx val="20"/>
        <c:spPr>
          <a:solidFill>
            <a:srgbClr val="EDE9E2"/>
          </a:solidFill>
          <a:ln w="19050">
            <a:noFill/>
          </a:ln>
          <a:effectLst/>
        </c:spPr>
      </c:pivotFmt>
      <c:pivotFmt>
        <c:idx val="21"/>
        <c:spPr>
          <a:solidFill>
            <a:srgbClr val="EDE9E2"/>
          </a:solidFill>
          <a:ln w="19050">
            <a:noFill/>
          </a:ln>
          <a:effectLst/>
        </c:spPr>
      </c:pivotFmt>
      <c:pivotFmt>
        <c:idx val="22"/>
        <c:spPr>
          <a:solidFill>
            <a:srgbClr val="805D87"/>
          </a:solidFill>
          <a:ln w="19050">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805D87"/>
          </a:solidFill>
          <a:ln w="19050">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406845816099608"/>
                  <c:h val="0.13308355205599298"/>
                </c:manualLayout>
              </c15:layout>
            </c:ext>
          </c:extLst>
        </c:dLbl>
      </c:pivotFmt>
      <c:pivotFmt>
        <c:idx val="24"/>
        <c:spPr>
          <a:solidFill>
            <a:srgbClr val="805D87"/>
          </a:solidFill>
          <a:ln w="19050">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7706811416374805"/>
                  <c:h val="0.16641688538932634"/>
                </c:manualLayout>
              </c15:layout>
            </c:ext>
          </c:extLst>
        </c:dLbl>
      </c:pivotFmt>
      <c:pivotFmt>
        <c:idx val="25"/>
        <c:spPr>
          <a:solidFill>
            <a:srgbClr val="805D87"/>
          </a:solidFill>
          <a:ln w="19050">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1146783896594965"/>
                  <c:h val="0.19975021872265966"/>
                </c:manualLayout>
              </c15:layout>
            </c:ext>
          </c:extLst>
        </c:dLbl>
      </c:pivotFmt>
      <c:pivotFmt>
        <c:idx val="26"/>
        <c:spPr>
          <a:solidFill>
            <a:srgbClr val="805D87"/>
          </a:solidFill>
          <a:ln w="19050">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6416821736292245"/>
                  <c:h val="0.19975021872265966"/>
                </c:manualLayout>
              </c15:layout>
            </c:ext>
          </c:extLst>
        </c:dLbl>
      </c:pivotFmt>
      <c:pivotFmt>
        <c:idx val="27"/>
        <c:spPr>
          <a:solidFill>
            <a:srgbClr val="805D87"/>
          </a:solidFill>
          <a:ln w="19050">
            <a:noFill/>
          </a:ln>
          <a:effectLst/>
        </c:spPr>
        <c:dLbl>
          <c:idx val="0"/>
          <c:layout>
            <c:manualLayout>
              <c:x val="-0.25771742251258839"/>
              <c:y val="0"/>
            </c:manualLayout>
          </c:layout>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856794216512406"/>
                  <c:h val="0.19975021872265966"/>
                </c:manualLayout>
              </c15:layout>
            </c:ext>
          </c:extLst>
        </c:dLbl>
      </c:pivotFmt>
      <c:pivotFmt>
        <c:idx val="28"/>
        <c:spPr>
          <a:solidFill>
            <a:srgbClr val="805D87"/>
          </a:solidFill>
          <a:ln w="19050">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6416821736292245"/>
                  <c:h val="0.19975021872265966"/>
                </c:manualLayout>
              </c15:layout>
            </c:ext>
          </c:extLst>
        </c:dLbl>
      </c:pivotFmt>
      <c:pivotFmt>
        <c:idx val="29"/>
        <c:spPr>
          <a:solidFill>
            <a:srgbClr val="805D87"/>
          </a:solidFill>
          <a:ln w="19050">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5016752936842643"/>
                  <c:h val="0.19975021872265966"/>
                </c:manualLayout>
              </c15:layout>
            </c:ext>
          </c:extLst>
        </c:dLbl>
      </c:pivotFmt>
      <c:pivotFmt>
        <c:idx val="30"/>
        <c:spPr>
          <a:solidFill>
            <a:srgbClr val="805D87"/>
          </a:solidFill>
          <a:ln w="19050">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5016752936842643"/>
                  <c:h val="0.19975021872265966"/>
                </c:manualLayout>
              </c15:layout>
            </c:ext>
          </c:extLst>
        </c:dLbl>
      </c:pivotFmt>
    </c:pivotFmts>
    <c:plotArea>
      <c:layout>
        <c:manualLayout>
          <c:layoutTarget val="inner"/>
          <c:xMode val="edge"/>
          <c:yMode val="edge"/>
          <c:x val="2.9148075240594915E-2"/>
          <c:y val="3.5915522578908413E-2"/>
          <c:w val="0.93717629046369222"/>
          <c:h val="0.94781067030082777"/>
        </c:manualLayout>
      </c:layout>
      <c:barChart>
        <c:barDir val="bar"/>
        <c:grouping val="clustered"/>
        <c:varyColors val="0"/>
        <c:ser>
          <c:idx val="0"/>
          <c:order val="0"/>
          <c:tx>
            <c:strRef>
              <c:f>pvt!$E$196</c:f>
              <c:strCache>
                <c:ptCount val="1"/>
                <c:pt idx="0">
                  <c:v>Total</c:v>
                </c:pt>
              </c:strCache>
            </c:strRef>
          </c:tx>
          <c:spPr>
            <a:solidFill>
              <a:srgbClr val="805D87"/>
            </a:solidFill>
            <a:ln w="19050">
              <a:noFill/>
            </a:ln>
            <a:effectLst/>
          </c:spPr>
          <c:invertIfNegative val="0"/>
          <c:dPt>
            <c:idx val="0"/>
            <c:invertIfNegative val="0"/>
            <c:bubble3D val="0"/>
            <c:spPr>
              <a:solidFill>
                <a:srgbClr val="805D87"/>
              </a:solidFill>
              <a:ln w="19050">
                <a:noFill/>
              </a:ln>
              <a:effectLst/>
            </c:spPr>
            <c:extLst>
              <c:ext xmlns:c16="http://schemas.microsoft.com/office/drawing/2014/chart" uri="{C3380CC4-5D6E-409C-BE32-E72D297353CC}">
                <c16:uniqueId val="{00000001-DEB8-4E7E-AF84-163F35EEBA79}"/>
              </c:ext>
            </c:extLst>
          </c:dPt>
          <c:dPt>
            <c:idx val="1"/>
            <c:invertIfNegative val="0"/>
            <c:bubble3D val="0"/>
            <c:spPr>
              <a:solidFill>
                <a:srgbClr val="805D87"/>
              </a:solidFill>
              <a:ln w="19050">
                <a:noFill/>
              </a:ln>
              <a:effectLst/>
            </c:spPr>
            <c:extLst>
              <c:ext xmlns:c16="http://schemas.microsoft.com/office/drawing/2014/chart" uri="{C3380CC4-5D6E-409C-BE32-E72D297353CC}">
                <c16:uniqueId val="{00000003-DEB8-4E7E-AF84-163F35EEBA79}"/>
              </c:ext>
            </c:extLst>
          </c:dPt>
          <c:dPt>
            <c:idx val="2"/>
            <c:invertIfNegative val="0"/>
            <c:bubble3D val="0"/>
            <c:spPr>
              <a:solidFill>
                <a:srgbClr val="805D87"/>
              </a:solidFill>
              <a:ln w="19050">
                <a:noFill/>
              </a:ln>
              <a:effectLst/>
            </c:spPr>
            <c:extLst>
              <c:ext xmlns:c16="http://schemas.microsoft.com/office/drawing/2014/chart" uri="{C3380CC4-5D6E-409C-BE32-E72D297353CC}">
                <c16:uniqueId val="{00000005-DEB8-4E7E-AF84-163F35EEBA79}"/>
              </c:ext>
            </c:extLst>
          </c:dPt>
          <c:dPt>
            <c:idx val="3"/>
            <c:invertIfNegative val="0"/>
            <c:bubble3D val="0"/>
            <c:spPr>
              <a:solidFill>
                <a:srgbClr val="805D87"/>
              </a:solidFill>
              <a:ln w="19050">
                <a:noFill/>
              </a:ln>
              <a:effectLst/>
            </c:spPr>
            <c:extLst>
              <c:ext xmlns:c16="http://schemas.microsoft.com/office/drawing/2014/chart" uri="{C3380CC4-5D6E-409C-BE32-E72D297353CC}">
                <c16:uniqueId val="{00000007-DEB8-4E7E-AF84-163F35EEBA79}"/>
              </c:ext>
            </c:extLst>
          </c:dPt>
          <c:dPt>
            <c:idx val="4"/>
            <c:invertIfNegative val="0"/>
            <c:bubble3D val="0"/>
            <c:spPr>
              <a:solidFill>
                <a:srgbClr val="805D87"/>
              </a:solidFill>
              <a:ln w="19050">
                <a:noFill/>
              </a:ln>
              <a:effectLst/>
            </c:spPr>
            <c:extLst>
              <c:ext xmlns:c16="http://schemas.microsoft.com/office/drawing/2014/chart" uri="{C3380CC4-5D6E-409C-BE32-E72D297353CC}">
                <c16:uniqueId val="{00000009-DEB8-4E7E-AF84-163F35EEBA79}"/>
              </c:ext>
            </c:extLst>
          </c:dPt>
          <c:dPt>
            <c:idx val="5"/>
            <c:invertIfNegative val="0"/>
            <c:bubble3D val="0"/>
            <c:spPr>
              <a:solidFill>
                <a:srgbClr val="805D87"/>
              </a:solidFill>
              <a:ln w="19050">
                <a:noFill/>
              </a:ln>
              <a:effectLst/>
            </c:spPr>
            <c:extLst>
              <c:ext xmlns:c16="http://schemas.microsoft.com/office/drawing/2014/chart" uri="{C3380CC4-5D6E-409C-BE32-E72D297353CC}">
                <c16:uniqueId val="{0000000B-DEB8-4E7E-AF84-163F35EEBA79}"/>
              </c:ext>
            </c:extLst>
          </c:dPt>
          <c:dPt>
            <c:idx val="6"/>
            <c:invertIfNegative val="0"/>
            <c:bubble3D val="0"/>
            <c:spPr>
              <a:solidFill>
                <a:srgbClr val="805D87"/>
              </a:solidFill>
              <a:ln w="19050">
                <a:noFill/>
              </a:ln>
              <a:effectLst/>
            </c:spPr>
            <c:extLst>
              <c:ext xmlns:c16="http://schemas.microsoft.com/office/drawing/2014/chart" uri="{C3380CC4-5D6E-409C-BE32-E72D297353CC}">
                <c16:uniqueId val="{0000000D-DEB8-4E7E-AF84-163F35EEBA79}"/>
              </c:ext>
            </c:extLst>
          </c:dPt>
          <c:dPt>
            <c:idx val="7"/>
            <c:invertIfNegative val="0"/>
            <c:bubble3D val="0"/>
            <c:spPr>
              <a:solidFill>
                <a:srgbClr val="805D87"/>
              </a:solidFill>
              <a:ln w="19050">
                <a:noFill/>
              </a:ln>
              <a:effectLst/>
            </c:spPr>
            <c:extLst>
              <c:ext xmlns:c16="http://schemas.microsoft.com/office/drawing/2014/chart" uri="{C3380CC4-5D6E-409C-BE32-E72D297353CC}">
                <c16:uniqueId val="{0000000F-DEB8-4E7E-AF84-163F35EEBA79}"/>
              </c:ext>
            </c:extLst>
          </c:dPt>
          <c:dLbls>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406845816099608"/>
                      <c:h val="0.13308355205599298"/>
                    </c:manualLayout>
                  </c15:layout>
                </c:ext>
                <c:ext xmlns:c16="http://schemas.microsoft.com/office/drawing/2014/chart" uri="{C3380CC4-5D6E-409C-BE32-E72D297353CC}">
                  <c16:uniqueId val="{00000001-DEB8-4E7E-AF84-163F35EEBA79}"/>
                </c:ext>
              </c:extLst>
            </c:dLbl>
            <c:dLbl>
              <c:idx val="1"/>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7706811416374805"/>
                      <c:h val="0.16641688538932634"/>
                    </c:manualLayout>
                  </c15:layout>
                </c:ext>
                <c:ext xmlns:c16="http://schemas.microsoft.com/office/drawing/2014/chart" uri="{C3380CC4-5D6E-409C-BE32-E72D297353CC}">
                  <c16:uniqueId val="{00000003-DEB8-4E7E-AF84-163F35EEBA79}"/>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31146783896594965"/>
                      <c:h val="0.19975021872265966"/>
                    </c:manualLayout>
                  </c15:layout>
                </c:ext>
                <c:ext xmlns:c16="http://schemas.microsoft.com/office/drawing/2014/chart" uri="{C3380CC4-5D6E-409C-BE32-E72D297353CC}">
                  <c16:uniqueId val="{00000005-DEB8-4E7E-AF84-163F35EEBA79}"/>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26416821736292245"/>
                      <c:h val="0.19975021872265966"/>
                    </c:manualLayout>
                  </c15:layout>
                </c:ext>
                <c:ext xmlns:c16="http://schemas.microsoft.com/office/drawing/2014/chart" uri="{C3380CC4-5D6E-409C-BE32-E72D297353CC}">
                  <c16:uniqueId val="{00000007-DEB8-4E7E-AF84-163F35EEBA79}"/>
                </c:ext>
              </c:extLst>
            </c:dLbl>
            <c:dLbl>
              <c:idx val="4"/>
              <c:layout>
                <c:manualLayout>
                  <c:x val="-0.25771742251258839"/>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9856794216512406"/>
                      <c:h val="0.19975021872265966"/>
                    </c:manualLayout>
                  </c15:layout>
                </c:ext>
                <c:ext xmlns:c16="http://schemas.microsoft.com/office/drawing/2014/chart" uri="{C3380CC4-5D6E-409C-BE32-E72D297353CC}">
                  <c16:uniqueId val="{00000009-DEB8-4E7E-AF84-163F35EEBA79}"/>
                </c:ext>
              </c:extLst>
            </c:dLbl>
            <c:dLbl>
              <c:idx val="5"/>
              <c:dLblPos val="inEnd"/>
              <c:showLegendKey val="0"/>
              <c:showVal val="1"/>
              <c:showCatName val="0"/>
              <c:showSerName val="0"/>
              <c:showPercent val="0"/>
              <c:showBubbleSize val="0"/>
              <c:extLst>
                <c:ext xmlns:c15="http://schemas.microsoft.com/office/drawing/2012/chart" uri="{CE6537A1-D6FC-4f65-9D91-7224C49458BB}">
                  <c15:layout>
                    <c:manualLayout>
                      <c:w val="0.26416821736292245"/>
                      <c:h val="0.19975021872265966"/>
                    </c:manualLayout>
                  </c15:layout>
                </c:ext>
                <c:ext xmlns:c16="http://schemas.microsoft.com/office/drawing/2014/chart" uri="{C3380CC4-5D6E-409C-BE32-E72D297353CC}">
                  <c16:uniqueId val="{0000000B-DEB8-4E7E-AF84-163F35EEBA79}"/>
                </c:ext>
              </c:extLst>
            </c:dLbl>
            <c:dLbl>
              <c:idx val="6"/>
              <c:dLblPos val="inEnd"/>
              <c:showLegendKey val="0"/>
              <c:showVal val="1"/>
              <c:showCatName val="0"/>
              <c:showSerName val="0"/>
              <c:showPercent val="0"/>
              <c:showBubbleSize val="0"/>
              <c:extLst>
                <c:ext xmlns:c15="http://schemas.microsoft.com/office/drawing/2012/chart" uri="{CE6537A1-D6FC-4f65-9D91-7224C49458BB}">
                  <c15:layout>
                    <c:manualLayout>
                      <c:w val="0.35016752936842643"/>
                      <c:h val="0.19975021872265966"/>
                    </c:manualLayout>
                  </c15:layout>
                </c:ext>
                <c:ext xmlns:c16="http://schemas.microsoft.com/office/drawing/2014/chart" uri="{C3380CC4-5D6E-409C-BE32-E72D297353CC}">
                  <c16:uniqueId val="{0000000D-DEB8-4E7E-AF84-163F35EEBA79}"/>
                </c:ext>
              </c:extLst>
            </c:dLbl>
            <c:dLbl>
              <c:idx val="7"/>
              <c:dLblPos val="inEnd"/>
              <c:showLegendKey val="0"/>
              <c:showVal val="1"/>
              <c:showCatName val="0"/>
              <c:showSerName val="0"/>
              <c:showPercent val="0"/>
              <c:showBubbleSize val="0"/>
              <c:extLst>
                <c:ext xmlns:c15="http://schemas.microsoft.com/office/drawing/2012/chart" uri="{CE6537A1-D6FC-4f65-9D91-7224C49458BB}">
                  <c15:layout>
                    <c:manualLayout>
                      <c:w val="0.35016752936842643"/>
                      <c:h val="0.19975021872265966"/>
                    </c:manualLayout>
                  </c15:layout>
                </c:ext>
                <c:ext xmlns:c16="http://schemas.microsoft.com/office/drawing/2014/chart" uri="{C3380CC4-5D6E-409C-BE32-E72D297353CC}">
                  <c16:uniqueId val="{0000000F-DEB8-4E7E-AF84-163F35EEBA79}"/>
                </c:ext>
              </c:extLst>
            </c:dLbl>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pvt!$D$197:$D$204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pvt!$E$197:$E$204</c:f>
              <c:numCache>
                <c:formatCode>_(* #,##0_);_(* \(#,##0\);_(* "-"??_);_(@_)</c:formatCode>
                <c:ptCount val="8"/>
                <c:pt idx="0">
                  <c:v>267868.2</c:v>
                </c:pt>
                <c:pt idx="1">
                  <c:v>106047.11</c:v>
                </c:pt>
                <c:pt idx="2">
                  <c:v>167357.26</c:v>
                </c:pt>
                <c:pt idx="3">
                  <c:v>234507.32</c:v>
                </c:pt>
                <c:pt idx="4">
                  <c:v>95744.6</c:v>
                </c:pt>
                <c:pt idx="5">
                  <c:v>163022.37</c:v>
                </c:pt>
                <c:pt idx="6">
                  <c:v>99984.57</c:v>
                </c:pt>
                <c:pt idx="7">
                  <c:v>131261.75</c:v>
                </c:pt>
              </c:numCache>
            </c:numRef>
          </c:val>
          <c:extLst>
            <c:ext xmlns:c16="http://schemas.microsoft.com/office/drawing/2014/chart" uri="{C3380CC4-5D6E-409C-BE32-E72D297353CC}">
              <c16:uniqueId val="{00000010-DEB8-4E7E-AF84-163F35EEBA79}"/>
            </c:ext>
          </c:extLst>
        </c:ser>
        <c:dLbls>
          <c:showLegendKey val="0"/>
          <c:showVal val="0"/>
          <c:showCatName val="0"/>
          <c:showSerName val="0"/>
          <c:showPercent val="0"/>
          <c:showBubbleSize val="0"/>
        </c:dLbls>
        <c:gapWidth val="100"/>
        <c:axId val="698065936"/>
        <c:axId val="698069296"/>
      </c:barChart>
      <c:valAx>
        <c:axId val="698069296"/>
        <c:scaling>
          <c:orientation val="minMax"/>
        </c:scaling>
        <c:delete val="1"/>
        <c:axPos val="b"/>
        <c:numFmt formatCode="_(* #,##0_);_(* \(#,##0\);_(* &quot;-&quot;??_);_(@_)" sourceLinked="1"/>
        <c:majorTickMark val="out"/>
        <c:minorTickMark val="none"/>
        <c:tickLblPos val="nextTo"/>
        <c:crossAx val="698065936"/>
        <c:crosses val="autoZero"/>
        <c:crossBetween val="between"/>
      </c:valAx>
      <c:catAx>
        <c:axId val="6980659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6929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[Hend Abd El-Ghafour - Northwind.xlsx]pvt!Discount/ cat</c:name>
    <c:fmtId val="6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a:t>Category</a:t>
            </a:r>
          </a:p>
          <a:p>
            <a:pPr>
              <a:defRPr/>
            </a:pPr>
            <a:r>
              <a:rPr lang="en-US" sz="1300"/>
              <a:t>Discount</a:t>
            </a:r>
          </a:p>
        </c:rich>
      </c:tx>
      <c:layout>
        <c:manualLayout>
          <c:xMode val="edge"/>
          <c:yMode val="edge"/>
          <c:x val="0.69490931474123019"/>
          <c:y val="9.4723097112860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DE9E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805D87"/>
          </a:solidFill>
          <a:ln w="19050">
            <a:noFill/>
          </a:ln>
          <a:effectLst/>
        </c:spPr>
      </c:pivotFmt>
      <c:pivotFmt>
        <c:idx val="6"/>
        <c:spPr>
          <a:solidFill>
            <a:srgbClr val="EDE9E2"/>
          </a:solidFill>
          <a:ln w="19050">
            <a:noFill/>
          </a:ln>
          <a:effectLst/>
        </c:spPr>
      </c:pivotFmt>
      <c:pivotFmt>
        <c:idx val="7"/>
        <c:spPr>
          <a:solidFill>
            <a:srgbClr val="EDE9E2"/>
          </a:solidFill>
          <a:ln w="19050">
            <a:noFill/>
          </a:ln>
          <a:effectLst/>
        </c:spPr>
      </c:pivotFmt>
      <c:pivotFmt>
        <c:idx val="8"/>
        <c:spPr>
          <a:solidFill>
            <a:srgbClr val="EDE9E2"/>
          </a:solidFill>
          <a:ln w="19050">
            <a:noFill/>
          </a:ln>
          <a:effectLst/>
        </c:spPr>
      </c:pivotFmt>
      <c:pivotFmt>
        <c:idx val="9"/>
        <c:spPr>
          <a:solidFill>
            <a:srgbClr val="EDE9E2"/>
          </a:solidFill>
          <a:ln w="19050">
            <a:noFill/>
          </a:ln>
          <a:effectLst/>
        </c:spPr>
      </c:pivotFmt>
      <c:pivotFmt>
        <c:idx val="10"/>
        <c:spPr>
          <a:solidFill>
            <a:srgbClr val="EDE9E2"/>
          </a:solidFill>
          <a:ln w="19050">
            <a:noFill/>
          </a:ln>
          <a:effectLst/>
        </c:spPr>
      </c:pivotFmt>
      <c:pivotFmt>
        <c:idx val="11"/>
        <c:spPr>
          <a:solidFill>
            <a:srgbClr val="EDE9E2"/>
          </a:solidFill>
          <a:ln w="19050">
            <a:noFill/>
          </a:ln>
          <a:effectLst/>
        </c:spPr>
      </c:pivotFmt>
      <c:pivotFmt>
        <c:idx val="12"/>
        <c:spPr>
          <a:solidFill>
            <a:srgbClr val="EDE9E2"/>
          </a:solidFill>
          <a:ln w="19050">
            <a:noFill/>
          </a:ln>
          <a:effectLst/>
        </c:spPr>
      </c:pivotFmt>
      <c:pivotFmt>
        <c:idx val="13"/>
        <c:spPr>
          <a:solidFill>
            <a:srgbClr val="EDE9E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805D87"/>
          </a:solidFill>
          <a:ln w="19050">
            <a:noFill/>
          </a:ln>
          <a:effectLst/>
        </c:spPr>
      </c:pivotFmt>
      <c:pivotFmt>
        <c:idx val="15"/>
        <c:spPr>
          <a:solidFill>
            <a:srgbClr val="EDE9E2"/>
          </a:solidFill>
          <a:ln w="19050">
            <a:noFill/>
          </a:ln>
          <a:effectLst/>
        </c:spPr>
      </c:pivotFmt>
      <c:pivotFmt>
        <c:idx val="16"/>
        <c:spPr>
          <a:solidFill>
            <a:srgbClr val="EDE9E2"/>
          </a:solidFill>
          <a:ln w="19050">
            <a:noFill/>
          </a:ln>
          <a:effectLst/>
        </c:spPr>
      </c:pivotFmt>
      <c:pivotFmt>
        <c:idx val="17"/>
        <c:spPr>
          <a:solidFill>
            <a:srgbClr val="EDE9E2"/>
          </a:solidFill>
          <a:ln w="19050">
            <a:noFill/>
          </a:ln>
          <a:effectLst/>
        </c:spPr>
      </c:pivotFmt>
      <c:pivotFmt>
        <c:idx val="18"/>
        <c:spPr>
          <a:solidFill>
            <a:srgbClr val="EDE9E2"/>
          </a:solidFill>
          <a:ln w="19050">
            <a:noFill/>
          </a:ln>
          <a:effectLst/>
        </c:spPr>
      </c:pivotFmt>
      <c:pivotFmt>
        <c:idx val="19"/>
        <c:spPr>
          <a:solidFill>
            <a:srgbClr val="EDE9E2"/>
          </a:solidFill>
          <a:ln w="19050">
            <a:noFill/>
          </a:ln>
          <a:effectLst/>
        </c:spPr>
      </c:pivotFmt>
      <c:pivotFmt>
        <c:idx val="20"/>
        <c:spPr>
          <a:solidFill>
            <a:srgbClr val="EDE9E2"/>
          </a:solidFill>
          <a:ln w="19050">
            <a:noFill/>
          </a:ln>
          <a:effectLst/>
        </c:spPr>
      </c:pivotFmt>
      <c:pivotFmt>
        <c:idx val="21"/>
        <c:spPr>
          <a:solidFill>
            <a:srgbClr val="EDE9E2"/>
          </a:solidFill>
          <a:ln w="19050">
            <a:noFill/>
          </a:ln>
          <a:effectLst/>
        </c:spPr>
      </c:pivotFmt>
      <c:pivotFmt>
        <c:idx val="22"/>
        <c:spPr>
          <a:solidFill>
            <a:srgbClr val="805D87"/>
          </a:solidFill>
          <a:ln w="19050">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805D87"/>
          </a:solidFill>
          <a:ln w="19050">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266838936154653"/>
                  <c:h val="0.13308355205599301"/>
                </c:manualLayout>
              </c15:layout>
            </c:ext>
          </c:extLst>
        </c:dLbl>
      </c:pivotFmt>
      <c:pivotFmt>
        <c:idx val="24"/>
        <c:spPr>
          <a:solidFill>
            <a:srgbClr val="805D87"/>
          </a:solidFill>
          <a:ln w="19050">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6861885104919159"/>
                  <c:h val="9.4361329833770768E-2"/>
                </c:manualLayout>
              </c15:layout>
            </c:ext>
          </c:extLst>
        </c:dLbl>
      </c:pivotFmt>
      <c:pivotFmt>
        <c:idx val="25"/>
        <c:spPr>
          <a:solidFill>
            <a:srgbClr val="805D87"/>
          </a:solidFill>
          <a:ln w="19050">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711902304781561"/>
                  <c:h val="7.2139107611548556E-2"/>
                </c:manualLayout>
              </c15:layout>
            </c:ext>
          </c:extLst>
        </c:dLbl>
      </c:pivotFmt>
      <c:pivotFmt>
        <c:idx val="26"/>
        <c:spPr>
          <a:solidFill>
            <a:srgbClr val="805D87"/>
          </a:solidFill>
          <a:ln w="19050">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556828616237209"/>
                  <c:h val="0.19975021872265966"/>
                </c:manualLayout>
              </c15:layout>
            </c:ext>
          </c:extLst>
        </c:dLbl>
      </c:pivotFmt>
      <c:pivotFmt>
        <c:idx val="27"/>
        <c:spPr>
          <a:solidFill>
            <a:srgbClr val="805D87"/>
          </a:solidFill>
          <a:ln w="19050">
            <a:noFill/>
          </a:ln>
          <a:effectLst/>
        </c:spPr>
        <c:dLbl>
          <c:idx val="0"/>
          <c:layout>
            <c:manualLayout>
              <c:x val="-0.20252330107343389"/>
              <c:y val="2.1872265961661622E-7"/>
            </c:manualLayout>
          </c:layout>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31888544891641"/>
                  <c:h val="5.5472440944881886E-2"/>
                </c:manualLayout>
              </c15:layout>
            </c:ext>
          </c:extLst>
        </c:dLbl>
      </c:pivotFmt>
      <c:pivotFmt>
        <c:idx val="28"/>
        <c:spPr>
          <a:solidFill>
            <a:srgbClr val="805D87"/>
          </a:solidFill>
          <a:ln w="19050">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1146783896594965"/>
                  <c:h val="0.19975021872265966"/>
                </c:manualLayout>
              </c15:layout>
            </c:ext>
          </c:extLst>
        </c:dLbl>
      </c:pivotFmt>
      <c:pivotFmt>
        <c:idx val="29"/>
        <c:spPr>
          <a:solidFill>
            <a:srgbClr val="805D87"/>
          </a:solidFill>
          <a:ln w="19050">
            <a:noFill/>
          </a:ln>
          <a:effectLst/>
        </c:spPr>
        <c:dLbl>
          <c:idx val="0"/>
          <c:layout>
            <c:manualLayout>
              <c:x val="-0.2349878720655274"/>
              <c:y val="2.187226596420789E-7"/>
            </c:manualLayout>
          </c:layout>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141898864809076"/>
                  <c:h val="7.7694663167104105E-2"/>
                </c:manualLayout>
              </c15:layout>
            </c:ext>
          </c:extLst>
        </c:dLbl>
      </c:pivotFmt>
      <c:pivotFmt>
        <c:idx val="30"/>
        <c:spPr>
          <a:solidFill>
            <a:srgbClr val="805D87"/>
          </a:solidFill>
          <a:ln w="19050">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8996801096457364"/>
                  <c:h val="0.19975021872265966"/>
                </c:manualLayout>
              </c15:layout>
            </c:ext>
          </c:extLst>
        </c:dLbl>
      </c:pivotFmt>
    </c:pivotFmts>
    <c:plotArea>
      <c:layout>
        <c:manualLayout>
          <c:layoutTarget val="inner"/>
          <c:xMode val="edge"/>
          <c:yMode val="edge"/>
          <c:x val="2.7587480062714158E-2"/>
          <c:y val="2.6294669897032094E-2"/>
          <c:w val="0.87341043464854651"/>
          <c:h val="0.97175154788343765"/>
        </c:manualLayout>
      </c:layout>
      <c:barChart>
        <c:barDir val="bar"/>
        <c:grouping val="clustered"/>
        <c:varyColors val="0"/>
        <c:ser>
          <c:idx val="0"/>
          <c:order val="0"/>
          <c:tx>
            <c:strRef>
              <c:f>pvt!$B$196</c:f>
              <c:strCache>
                <c:ptCount val="1"/>
                <c:pt idx="0">
                  <c:v>Total</c:v>
                </c:pt>
              </c:strCache>
            </c:strRef>
          </c:tx>
          <c:spPr>
            <a:solidFill>
              <a:srgbClr val="805D87"/>
            </a:solidFill>
            <a:ln w="19050">
              <a:noFill/>
            </a:ln>
            <a:effectLst/>
          </c:spPr>
          <c:invertIfNegative val="0"/>
          <c:dPt>
            <c:idx val="0"/>
            <c:invertIfNegative val="0"/>
            <c:bubble3D val="0"/>
            <c:spPr>
              <a:solidFill>
                <a:srgbClr val="805D87"/>
              </a:solidFill>
              <a:ln w="19050">
                <a:noFill/>
              </a:ln>
              <a:effectLst/>
            </c:spPr>
            <c:extLst>
              <c:ext xmlns:c16="http://schemas.microsoft.com/office/drawing/2014/chart" uri="{C3380CC4-5D6E-409C-BE32-E72D297353CC}">
                <c16:uniqueId val="{00000001-9485-466B-9C93-1CE6B15B7ECA}"/>
              </c:ext>
            </c:extLst>
          </c:dPt>
          <c:dPt>
            <c:idx val="1"/>
            <c:invertIfNegative val="0"/>
            <c:bubble3D val="0"/>
            <c:spPr>
              <a:solidFill>
                <a:srgbClr val="805D87"/>
              </a:solidFill>
              <a:ln w="19050">
                <a:noFill/>
              </a:ln>
              <a:effectLst/>
            </c:spPr>
            <c:extLst>
              <c:ext xmlns:c16="http://schemas.microsoft.com/office/drawing/2014/chart" uri="{C3380CC4-5D6E-409C-BE32-E72D297353CC}">
                <c16:uniqueId val="{00000003-9485-466B-9C93-1CE6B15B7ECA}"/>
              </c:ext>
            </c:extLst>
          </c:dPt>
          <c:dPt>
            <c:idx val="2"/>
            <c:invertIfNegative val="0"/>
            <c:bubble3D val="0"/>
            <c:spPr>
              <a:solidFill>
                <a:srgbClr val="805D87"/>
              </a:solidFill>
              <a:ln w="19050">
                <a:noFill/>
              </a:ln>
              <a:effectLst/>
            </c:spPr>
            <c:extLst>
              <c:ext xmlns:c16="http://schemas.microsoft.com/office/drawing/2014/chart" uri="{C3380CC4-5D6E-409C-BE32-E72D297353CC}">
                <c16:uniqueId val="{00000005-9485-466B-9C93-1CE6B15B7ECA}"/>
              </c:ext>
            </c:extLst>
          </c:dPt>
          <c:dPt>
            <c:idx val="3"/>
            <c:invertIfNegative val="0"/>
            <c:bubble3D val="0"/>
            <c:spPr>
              <a:solidFill>
                <a:srgbClr val="805D87"/>
              </a:solidFill>
              <a:ln w="19050">
                <a:noFill/>
              </a:ln>
              <a:effectLst/>
            </c:spPr>
            <c:extLst>
              <c:ext xmlns:c16="http://schemas.microsoft.com/office/drawing/2014/chart" uri="{C3380CC4-5D6E-409C-BE32-E72D297353CC}">
                <c16:uniqueId val="{00000007-9485-466B-9C93-1CE6B15B7ECA}"/>
              </c:ext>
            </c:extLst>
          </c:dPt>
          <c:dPt>
            <c:idx val="4"/>
            <c:invertIfNegative val="0"/>
            <c:bubble3D val="0"/>
            <c:spPr>
              <a:solidFill>
                <a:srgbClr val="805D87"/>
              </a:solidFill>
              <a:ln w="19050">
                <a:noFill/>
              </a:ln>
              <a:effectLst/>
            </c:spPr>
            <c:extLst>
              <c:ext xmlns:c16="http://schemas.microsoft.com/office/drawing/2014/chart" uri="{C3380CC4-5D6E-409C-BE32-E72D297353CC}">
                <c16:uniqueId val="{00000009-9485-466B-9C93-1CE6B15B7ECA}"/>
              </c:ext>
            </c:extLst>
          </c:dPt>
          <c:dPt>
            <c:idx val="5"/>
            <c:invertIfNegative val="0"/>
            <c:bubble3D val="0"/>
            <c:spPr>
              <a:solidFill>
                <a:srgbClr val="805D87"/>
              </a:solidFill>
              <a:ln w="19050">
                <a:noFill/>
              </a:ln>
              <a:effectLst/>
            </c:spPr>
            <c:extLst>
              <c:ext xmlns:c16="http://schemas.microsoft.com/office/drawing/2014/chart" uri="{C3380CC4-5D6E-409C-BE32-E72D297353CC}">
                <c16:uniqueId val="{0000000B-9485-466B-9C93-1CE6B15B7ECA}"/>
              </c:ext>
            </c:extLst>
          </c:dPt>
          <c:dPt>
            <c:idx val="6"/>
            <c:invertIfNegative val="0"/>
            <c:bubble3D val="0"/>
            <c:spPr>
              <a:solidFill>
                <a:srgbClr val="805D87"/>
              </a:solidFill>
              <a:ln w="19050">
                <a:noFill/>
              </a:ln>
              <a:effectLst/>
            </c:spPr>
            <c:extLst>
              <c:ext xmlns:c16="http://schemas.microsoft.com/office/drawing/2014/chart" uri="{C3380CC4-5D6E-409C-BE32-E72D297353CC}">
                <c16:uniqueId val="{0000000D-9485-466B-9C93-1CE6B15B7ECA}"/>
              </c:ext>
            </c:extLst>
          </c:dPt>
          <c:dPt>
            <c:idx val="7"/>
            <c:invertIfNegative val="0"/>
            <c:bubble3D val="0"/>
            <c:spPr>
              <a:solidFill>
                <a:srgbClr val="805D87"/>
              </a:solidFill>
              <a:ln w="19050">
                <a:noFill/>
              </a:ln>
              <a:effectLst/>
            </c:spPr>
            <c:extLst>
              <c:ext xmlns:c16="http://schemas.microsoft.com/office/drawing/2014/chart" uri="{C3380CC4-5D6E-409C-BE32-E72D297353CC}">
                <c16:uniqueId val="{0000000F-9485-466B-9C93-1CE6B15B7ECA}"/>
              </c:ext>
            </c:extLst>
          </c:dPt>
          <c:dLbls>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266838936154653"/>
                      <c:h val="0.13308355205599301"/>
                    </c:manualLayout>
                  </c15:layout>
                </c:ext>
                <c:ext xmlns:c16="http://schemas.microsoft.com/office/drawing/2014/chart" uri="{C3380CC4-5D6E-409C-BE32-E72D297353CC}">
                  <c16:uniqueId val="{00000001-9485-466B-9C93-1CE6B15B7ECA}"/>
                </c:ext>
              </c:extLst>
            </c:dLbl>
            <c:dLbl>
              <c:idx val="1"/>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6861885104919159"/>
                      <c:h val="9.4361329833770768E-2"/>
                    </c:manualLayout>
                  </c15:layout>
                </c:ext>
                <c:ext xmlns:c16="http://schemas.microsoft.com/office/drawing/2014/chart" uri="{C3380CC4-5D6E-409C-BE32-E72D297353CC}">
                  <c16:uniqueId val="{00000003-9485-466B-9C93-1CE6B15B7ECA}"/>
                </c:ext>
              </c:extLst>
            </c:dLbl>
            <c:dLbl>
              <c:idx val="2"/>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711902304781561"/>
                      <c:h val="7.2139107611548556E-2"/>
                    </c:manualLayout>
                  </c15:layout>
                </c:ext>
                <c:ext xmlns:c16="http://schemas.microsoft.com/office/drawing/2014/chart" uri="{C3380CC4-5D6E-409C-BE32-E72D297353CC}">
                  <c16:uniqueId val="{00000005-9485-466B-9C93-1CE6B15B7ECA}"/>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25556828616237209"/>
                      <c:h val="0.19975021872265966"/>
                    </c:manualLayout>
                  </c15:layout>
                </c:ext>
                <c:ext xmlns:c16="http://schemas.microsoft.com/office/drawing/2014/chart" uri="{C3380CC4-5D6E-409C-BE32-E72D297353CC}">
                  <c16:uniqueId val="{00000007-9485-466B-9C93-1CE6B15B7ECA}"/>
                </c:ext>
              </c:extLst>
            </c:dLbl>
            <c:dLbl>
              <c:idx val="4"/>
              <c:layout>
                <c:manualLayout>
                  <c:x val="-0.20252330107343389"/>
                  <c:y val="2.1872265961661622E-7"/>
                </c:manualLayout>
              </c:layout>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31888544891641"/>
                      <c:h val="5.5472440944881886E-2"/>
                    </c:manualLayout>
                  </c15:layout>
                </c:ext>
                <c:ext xmlns:c16="http://schemas.microsoft.com/office/drawing/2014/chart" uri="{C3380CC4-5D6E-409C-BE32-E72D297353CC}">
                  <c16:uniqueId val="{00000009-9485-466B-9C93-1CE6B15B7ECA}"/>
                </c:ext>
              </c:extLst>
            </c:dLbl>
            <c:dLbl>
              <c:idx val="5"/>
              <c:dLblPos val="inEnd"/>
              <c:showLegendKey val="0"/>
              <c:showVal val="1"/>
              <c:showCatName val="0"/>
              <c:showSerName val="0"/>
              <c:showPercent val="0"/>
              <c:showBubbleSize val="0"/>
              <c:extLst>
                <c:ext xmlns:c15="http://schemas.microsoft.com/office/drawing/2012/chart" uri="{CE6537A1-D6FC-4f65-9D91-7224C49458BB}">
                  <c15:layout>
                    <c:manualLayout>
                      <c:w val="0.31146783896594965"/>
                      <c:h val="0.19975021872265966"/>
                    </c:manualLayout>
                  </c15:layout>
                </c:ext>
                <c:ext xmlns:c16="http://schemas.microsoft.com/office/drawing/2014/chart" uri="{C3380CC4-5D6E-409C-BE32-E72D297353CC}">
                  <c16:uniqueId val="{0000000B-9485-466B-9C93-1CE6B15B7ECA}"/>
                </c:ext>
              </c:extLst>
            </c:dLbl>
            <c:dLbl>
              <c:idx val="6"/>
              <c:layout>
                <c:manualLayout>
                  <c:x val="-0.2349878720655274"/>
                  <c:y val="2.187226596420789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141898864809076"/>
                      <c:h val="7.7694663167104105E-2"/>
                    </c:manualLayout>
                  </c15:layout>
                </c:ext>
                <c:ext xmlns:c16="http://schemas.microsoft.com/office/drawing/2014/chart" uri="{C3380CC4-5D6E-409C-BE32-E72D297353CC}">
                  <c16:uniqueId val="{0000000D-9485-466B-9C93-1CE6B15B7ECA}"/>
                </c:ext>
              </c:extLst>
            </c:dLbl>
            <c:dLbl>
              <c:idx val="7"/>
              <c:dLblPos val="inEnd"/>
              <c:showLegendKey val="0"/>
              <c:showVal val="1"/>
              <c:showCatName val="0"/>
              <c:showSerName val="0"/>
              <c:showPercent val="0"/>
              <c:showBubbleSize val="0"/>
              <c:extLst>
                <c:ext xmlns:c15="http://schemas.microsoft.com/office/drawing/2012/chart" uri="{CE6537A1-D6FC-4f65-9D91-7224C49458BB}">
                  <c15:layout>
                    <c:manualLayout>
                      <c:w val="0.28996801096457364"/>
                      <c:h val="0.19975021872265966"/>
                    </c:manualLayout>
                  </c15:layout>
                </c:ext>
                <c:ext xmlns:c16="http://schemas.microsoft.com/office/drawing/2014/chart" uri="{C3380CC4-5D6E-409C-BE32-E72D297353CC}">
                  <c16:uniqueId val="{0000000F-9485-466B-9C93-1CE6B15B7ECA}"/>
                </c:ext>
              </c:extLst>
            </c:dLbl>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pvt!$A$197:$A$204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pvt!$B$197:$B$204</c:f>
              <c:numCache>
                <c:formatCode>_(* #,##0_);_(* \(#,##0\);_(* "-"??_);_(@_)</c:formatCode>
                <c:ptCount val="8"/>
                <c:pt idx="0">
                  <c:v>18658.79</c:v>
                </c:pt>
                <c:pt idx="1">
                  <c:v>7647.7</c:v>
                </c:pt>
                <c:pt idx="2">
                  <c:v>9741.9500000000007</c:v>
                </c:pt>
                <c:pt idx="3">
                  <c:v>16823.25</c:v>
                </c:pt>
                <c:pt idx="4">
                  <c:v>4982.2299999999996</c:v>
                </c:pt>
                <c:pt idx="5">
                  <c:v>15166.46</c:v>
                </c:pt>
                <c:pt idx="6">
                  <c:v>5284.02</c:v>
                </c:pt>
                <c:pt idx="7">
                  <c:v>10361.370000000001</c:v>
                </c:pt>
              </c:numCache>
            </c:numRef>
          </c:val>
          <c:extLst>
            <c:ext xmlns:c16="http://schemas.microsoft.com/office/drawing/2014/chart" uri="{C3380CC4-5D6E-409C-BE32-E72D297353CC}">
              <c16:uniqueId val="{00000010-9485-466B-9C93-1CE6B15B7ECA}"/>
            </c:ext>
          </c:extLst>
        </c:ser>
        <c:dLbls>
          <c:showLegendKey val="0"/>
          <c:showVal val="0"/>
          <c:showCatName val="0"/>
          <c:showSerName val="0"/>
          <c:showPercent val="0"/>
          <c:showBubbleSize val="0"/>
        </c:dLbls>
        <c:gapWidth val="100"/>
        <c:axId val="463498080"/>
        <c:axId val="463495680"/>
      </c:barChart>
      <c:valAx>
        <c:axId val="463495680"/>
        <c:scaling>
          <c:orientation val="minMax"/>
        </c:scaling>
        <c:delete val="1"/>
        <c:axPos val="b"/>
        <c:numFmt formatCode="_(* #,##0_);_(* \(#,##0\);_(* &quot;-&quot;??_);_(@_)" sourceLinked="1"/>
        <c:majorTickMark val="out"/>
        <c:minorTickMark val="none"/>
        <c:tickLblPos val="nextTo"/>
        <c:crossAx val="463498080"/>
        <c:crosses val="autoZero"/>
        <c:crossBetween val="between"/>
      </c:valAx>
      <c:catAx>
        <c:axId val="4634980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49568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[Hend Abd El-Ghafour - Northwind.xlsx]pvt!net p / cat</c:name>
    <c:fmtId val="6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a:t>Category</a:t>
            </a:r>
          </a:p>
          <a:p>
            <a:pPr>
              <a:defRPr/>
            </a:pPr>
            <a:r>
              <a:rPr lang="en-US" sz="1300"/>
              <a:t>N.Revenue</a:t>
            </a:r>
          </a:p>
        </c:rich>
      </c:tx>
      <c:layout>
        <c:manualLayout>
          <c:xMode val="edge"/>
          <c:yMode val="edge"/>
          <c:x val="0.52081738480606599"/>
          <c:y val="5.5193350831146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DE9E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805D87"/>
          </a:solidFill>
          <a:ln w="19050">
            <a:noFill/>
          </a:ln>
          <a:effectLst/>
        </c:spPr>
      </c:pivotFmt>
      <c:pivotFmt>
        <c:idx val="6"/>
        <c:spPr>
          <a:solidFill>
            <a:srgbClr val="EDE9E2"/>
          </a:solidFill>
          <a:ln w="19050">
            <a:noFill/>
          </a:ln>
          <a:effectLst/>
        </c:spPr>
      </c:pivotFmt>
      <c:pivotFmt>
        <c:idx val="7"/>
        <c:spPr>
          <a:solidFill>
            <a:srgbClr val="EDE9E2"/>
          </a:solidFill>
          <a:ln w="19050">
            <a:noFill/>
          </a:ln>
          <a:effectLst/>
        </c:spPr>
      </c:pivotFmt>
      <c:pivotFmt>
        <c:idx val="8"/>
        <c:spPr>
          <a:solidFill>
            <a:srgbClr val="EDE9E2"/>
          </a:solidFill>
          <a:ln w="19050">
            <a:noFill/>
          </a:ln>
          <a:effectLst/>
        </c:spPr>
      </c:pivotFmt>
      <c:pivotFmt>
        <c:idx val="9"/>
        <c:spPr>
          <a:solidFill>
            <a:srgbClr val="EDE9E2"/>
          </a:solidFill>
          <a:ln w="19050">
            <a:noFill/>
          </a:ln>
          <a:effectLst/>
        </c:spPr>
      </c:pivotFmt>
      <c:pivotFmt>
        <c:idx val="10"/>
        <c:spPr>
          <a:solidFill>
            <a:srgbClr val="EDE9E2"/>
          </a:solidFill>
          <a:ln w="19050">
            <a:noFill/>
          </a:ln>
          <a:effectLst/>
        </c:spPr>
      </c:pivotFmt>
      <c:pivotFmt>
        <c:idx val="11"/>
        <c:spPr>
          <a:solidFill>
            <a:srgbClr val="EDE9E2"/>
          </a:solidFill>
          <a:ln w="19050">
            <a:noFill/>
          </a:ln>
          <a:effectLst/>
        </c:spPr>
      </c:pivotFmt>
      <c:pivotFmt>
        <c:idx val="12"/>
        <c:spPr>
          <a:solidFill>
            <a:srgbClr val="EDE9E2"/>
          </a:solidFill>
          <a:ln w="19050">
            <a:noFill/>
          </a:ln>
          <a:effectLst/>
        </c:spPr>
      </c:pivotFmt>
      <c:pivotFmt>
        <c:idx val="13"/>
        <c:spPr>
          <a:solidFill>
            <a:srgbClr val="EDE9E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805D87"/>
          </a:solidFill>
          <a:ln w="19050">
            <a:noFill/>
          </a:ln>
          <a:effectLst/>
        </c:spPr>
      </c:pivotFmt>
      <c:pivotFmt>
        <c:idx val="15"/>
        <c:spPr>
          <a:solidFill>
            <a:srgbClr val="EDE9E2"/>
          </a:solidFill>
          <a:ln w="19050">
            <a:noFill/>
          </a:ln>
          <a:effectLst/>
        </c:spPr>
      </c:pivotFmt>
      <c:pivotFmt>
        <c:idx val="16"/>
        <c:spPr>
          <a:solidFill>
            <a:srgbClr val="EDE9E2"/>
          </a:solidFill>
          <a:ln w="19050">
            <a:noFill/>
          </a:ln>
          <a:effectLst/>
        </c:spPr>
      </c:pivotFmt>
      <c:pivotFmt>
        <c:idx val="17"/>
        <c:spPr>
          <a:solidFill>
            <a:srgbClr val="EDE9E2"/>
          </a:solidFill>
          <a:ln w="19050">
            <a:noFill/>
          </a:ln>
          <a:effectLst/>
        </c:spPr>
      </c:pivotFmt>
      <c:pivotFmt>
        <c:idx val="18"/>
        <c:spPr>
          <a:solidFill>
            <a:srgbClr val="EDE9E2"/>
          </a:solidFill>
          <a:ln w="19050">
            <a:noFill/>
          </a:ln>
          <a:effectLst/>
        </c:spPr>
      </c:pivotFmt>
      <c:pivotFmt>
        <c:idx val="19"/>
        <c:spPr>
          <a:solidFill>
            <a:srgbClr val="EDE9E2"/>
          </a:solidFill>
          <a:ln w="19050">
            <a:noFill/>
          </a:ln>
          <a:effectLst/>
        </c:spPr>
      </c:pivotFmt>
      <c:pivotFmt>
        <c:idx val="20"/>
        <c:spPr>
          <a:solidFill>
            <a:srgbClr val="EDE9E2"/>
          </a:solidFill>
          <a:ln w="19050">
            <a:noFill/>
          </a:ln>
          <a:effectLst/>
        </c:spPr>
      </c:pivotFmt>
      <c:pivotFmt>
        <c:idx val="21"/>
        <c:spPr>
          <a:solidFill>
            <a:srgbClr val="EDE9E2"/>
          </a:solidFill>
          <a:ln w="19050">
            <a:noFill/>
          </a:ln>
          <a:effectLst/>
        </c:spPr>
      </c:pivotFmt>
      <c:pivotFmt>
        <c:idx val="22"/>
        <c:spPr>
          <a:solidFill>
            <a:srgbClr val="805D87"/>
          </a:solidFill>
          <a:ln w="19050">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805D87"/>
          </a:solidFill>
          <a:ln w="19050">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938801399825021"/>
                  <c:h val="0.14399059492563429"/>
                </c:manualLayout>
              </c15:layout>
            </c:ext>
          </c:extLst>
        </c:dLbl>
      </c:pivotFmt>
      <c:pivotFmt>
        <c:idx val="24"/>
        <c:spPr>
          <a:solidFill>
            <a:srgbClr val="805D87"/>
          </a:solidFill>
          <a:ln w="19050">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9249999999999996"/>
                  <c:h val="6.9364526549565916E-2"/>
                </c:manualLayout>
              </c15:layout>
            </c:ext>
          </c:extLst>
        </c:dLbl>
      </c:pivotFmt>
      <c:pivotFmt>
        <c:idx val="25"/>
        <c:spPr>
          <a:solidFill>
            <a:srgbClr val="805D87"/>
          </a:solidFill>
          <a:ln w="19050">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46864555993000884"/>
                  <c:h val="0.13330683424187359"/>
                </c:manualLayout>
              </c15:layout>
            </c:ext>
          </c:extLst>
        </c:dLbl>
      </c:pivotFmt>
      <c:pivotFmt>
        <c:idx val="26"/>
        <c:spPr>
          <a:solidFill>
            <a:srgbClr val="805D87"/>
          </a:solidFill>
          <a:ln w="19050">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49642333770778652"/>
                  <c:h val="0.10659743253247189"/>
                </c:manualLayout>
              </c15:layout>
            </c:ext>
          </c:extLst>
        </c:dLbl>
      </c:pivotFmt>
      <c:pivotFmt>
        <c:idx val="27"/>
        <c:spPr>
          <a:solidFill>
            <a:srgbClr val="805D87"/>
          </a:solidFill>
          <a:ln w="19050">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5083333333333333"/>
                  <c:h val="6.9364526549565916E-2"/>
                </c:manualLayout>
              </c15:layout>
            </c:ext>
          </c:extLst>
        </c:dLbl>
      </c:pivotFmt>
      <c:pivotFmt>
        <c:idx val="28"/>
        <c:spPr>
          <a:solidFill>
            <a:srgbClr val="805D87"/>
          </a:solidFill>
          <a:ln w="19050">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019788932633421"/>
                  <c:h val="0.19206751800255736"/>
                </c:manualLayout>
              </c15:layout>
            </c:ext>
          </c:extLst>
        </c:dLbl>
      </c:pivotFmt>
      <c:pivotFmt>
        <c:idx val="29"/>
        <c:spPr>
          <a:solidFill>
            <a:srgbClr val="805D87"/>
          </a:solidFill>
          <a:ln w="19050">
            <a:noFill/>
          </a:ln>
          <a:effectLst/>
        </c:spPr>
      </c:pivotFmt>
      <c:pivotFmt>
        <c:idx val="30"/>
        <c:spPr>
          <a:solidFill>
            <a:srgbClr val="805D87"/>
          </a:solidFill>
          <a:ln w="19050">
            <a:noFill/>
          </a:ln>
          <a:effectLst/>
        </c:spPr>
        <c:dLbl>
          <c:idx val="0"/>
          <c:layout>
            <c:manualLayout>
              <c:x val="-0.3316842556138816"/>
              <c:y val="0"/>
            </c:manualLayout>
          </c:layout>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538795931758532"/>
                  <c:h val="0.1719724409448819"/>
                </c:manualLayout>
              </c15:layout>
            </c:ext>
          </c:extLst>
        </c:dLbl>
      </c:pivotFmt>
    </c:pivotFmts>
    <c:plotArea>
      <c:layout>
        <c:manualLayout>
          <c:layoutTarget val="inner"/>
          <c:xMode val="edge"/>
          <c:yMode val="edge"/>
          <c:x val="3.6819772528433957E-2"/>
          <c:y val="2.6384682683895284E-2"/>
          <c:w val="0.92931539807524055"/>
          <c:h val="0.95184988895618816"/>
        </c:manualLayout>
      </c:layout>
      <c:barChart>
        <c:barDir val="bar"/>
        <c:grouping val="clustered"/>
        <c:varyColors val="0"/>
        <c:ser>
          <c:idx val="0"/>
          <c:order val="0"/>
          <c:tx>
            <c:strRef>
              <c:f>pvt!$H$196</c:f>
              <c:strCache>
                <c:ptCount val="1"/>
                <c:pt idx="0">
                  <c:v>Total</c:v>
                </c:pt>
              </c:strCache>
            </c:strRef>
          </c:tx>
          <c:spPr>
            <a:solidFill>
              <a:srgbClr val="805D87"/>
            </a:solidFill>
            <a:ln w="19050">
              <a:noFill/>
            </a:ln>
            <a:effectLst/>
          </c:spPr>
          <c:invertIfNegative val="0"/>
          <c:dPt>
            <c:idx val="0"/>
            <c:invertIfNegative val="0"/>
            <c:bubble3D val="0"/>
            <c:spPr>
              <a:solidFill>
                <a:srgbClr val="805D87"/>
              </a:solidFill>
              <a:ln w="19050">
                <a:noFill/>
              </a:ln>
              <a:effectLst/>
            </c:spPr>
            <c:extLst>
              <c:ext xmlns:c16="http://schemas.microsoft.com/office/drawing/2014/chart" uri="{C3380CC4-5D6E-409C-BE32-E72D297353CC}">
                <c16:uniqueId val="{00000001-32E8-4DF6-AF79-F8985751A31C}"/>
              </c:ext>
            </c:extLst>
          </c:dPt>
          <c:dPt>
            <c:idx val="1"/>
            <c:invertIfNegative val="0"/>
            <c:bubble3D val="0"/>
            <c:spPr>
              <a:solidFill>
                <a:srgbClr val="805D87"/>
              </a:solidFill>
              <a:ln w="19050">
                <a:noFill/>
              </a:ln>
              <a:effectLst/>
            </c:spPr>
            <c:extLst>
              <c:ext xmlns:c16="http://schemas.microsoft.com/office/drawing/2014/chart" uri="{C3380CC4-5D6E-409C-BE32-E72D297353CC}">
                <c16:uniqueId val="{00000003-32E8-4DF6-AF79-F8985751A31C}"/>
              </c:ext>
            </c:extLst>
          </c:dPt>
          <c:dPt>
            <c:idx val="2"/>
            <c:invertIfNegative val="0"/>
            <c:bubble3D val="0"/>
            <c:spPr>
              <a:solidFill>
                <a:srgbClr val="805D87"/>
              </a:solidFill>
              <a:ln w="19050">
                <a:noFill/>
              </a:ln>
              <a:effectLst/>
            </c:spPr>
            <c:extLst>
              <c:ext xmlns:c16="http://schemas.microsoft.com/office/drawing/2014/chart" uri="{C3380CC4-5D6E-409C-BE32-E72D297353CC}">
                <c16:uniqueId val="{00000005-32E8-4DF6-AF79-F8985751A31C}"/>
              </c:ext>
            </c:extLst>
          </c:dPt>
          <c:dPt>
            <c:idx val="3"/>
            <c:invertIfNegative val="0"/>
            <c:bubble3D val="0"/>
            <c:spPr>
              <a:solidFill>
                <a:srgbClr val="805D87"/>
              </a:solidFill>
              <a:ln w="19050">
                <a:noFill/>
              </a:ln>
              <a:effectLst/>
            </c:spPr>
            <c:extLst>
              <c:ext xmlns:c16="http://schemas.microsoft.com/office/drawing/2014/chart" uri="{C3380CC4-5D6E-409C-BE32-E72D297353CC}">
                <c16:uniqueId val="{00000007-32E8-4DF6-AF79-F8985751A31C}"/>
              </c:ext>
            </c:extLst>
          </c:dPt>
          <c:dPt>
            <c:idx val="4"/>
            <c:invertIfNegative val="0"/>
            <c:bubble3D val="0"/>
            <c:spPr>
              <a:solidFill>
                <a:srgbClr val="805D87"/>
              </a:solidFill>
              <a:ln w="19050">
                <a:noFill/>
              </a:ln>
              <a:effectLst/>
            </c:spPr>
            <c:extLst>
              <c:ext xmlns:c16="http://schemas.microsoft.com/office/drawing/2014/chart" uri="{C3380CC4-5D6E-409C-BE32-E72D297353CC}">
                <c16:uniqueId val="{00000009-32E8-4DF6-AF79-F8985751A31C}"/>
              </c:ext>
            </c:extLst>
          </c:dPt>
          <c:dPt>
            <c:idx val="5"/>
            <c:invertIfNegative val="0"/>
            <c:bubble3D val="0"/>
            <c:spPr>
              <a:solidFill>
                <a:srgbClr val="805D87"/>
              </a:solidFill>
              <a:ln w="19050">
                <a:noFill/>
              </a:ln>
              <a:effectLst/>
            </c:spPr>
            <c:extLst>
              <c:ext xmlns:c16="http://schemas.microsoft.com/office/drawing/2014/chart" uri="{C3380CC4-5D6E-409C-BE32-E72D297353CC}">
                <c16:uniqueId val="{0000000B-32E8-4DF6-AF79-F8985751A31C}"/>
              </c:ext>
            </c:extLst>
          </c:dPt>
          <c:dPt>
            <c:idx val="6"/>
            <c:invertIfNegative val="0"/>
            <c:bubble3D val="0"/>
            <c:spPr>
              <a:solidFill>
                <a:srgbClr val="805D87"/>
              </a:solidFill>
              <a:ln w="19050">
                <a:noFill/>
              </a:ln>
              <a:effectLst/>
            </c:spPr>
            <c:extLst>
              <c:ext xmlns:c16="http://schemas.microsoft.com/office/drawing/2014/chart" uri="{C3380CC4-5D6E-409C-BE32-E72D297353CC}">
                <c16:uniqueId val="{0000000D-32E8-4DF6-AF79-F8985751A31C}"/>
              </c:ext>
            </c:extLst>
          </c:dPt>
          <c:dPt>
            <c:idx val="7"/>
            <c:invertIfNegative val="0"/>
            <c:bubble3D val="0"/>
            <c:spPr>
              <a:solidFill>
                <a:srgbClr val="805D87"/>
              </a:solidFill>
              <a:ln w="19050">
                <a:noFill/>
              </a:ln>
              <a:effectLst/>
            </c:spPr>
            <c:extLst>
              <c:ext xmlns:c16="http://schemas.microsoft.com/office/drawing/2014/chart" uri="{C3380CC4-5D6E-409C-BE32-E72D297353CC}">
                <c16:uniqueId val="{0000000F-32E8-4DF6-AF79-F8985751A31C}"/>
              </c:ext>
            </c:extLst>
          </c:dPt>
          <c:dLbls>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938801399825021"/>
                      <c:h val="0.14399059492563429"/>
                    </c:manualLayout>
                  </c15:layout>
                </c:ext>
                <c:ext xmlns:c16="http://schemas.microsoft.com/office/drawing/2014/chart" uri="{C3380CC4-5D6E-409C-BE32-E72D297353CC}">
                  <c16:uniqueId val="{00000001-32E8-4DF6-AF79-F8985751A31C}"/>
                </c:ext>
              </c:extLst>
            </c:dLbl>
            <c:dLbl>
              <c:idx val="1"/>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9249999999999996"/>
                      <c:h val="6.9364526549565916E-2"/>
                    </c:manualLayout>
                  </c15:layout>
                </c:ext>
                <c:ext xmlns:c16="http://schemas.microsoft.com/office/drawing/2014/chart" uri="{C3380CC4-5D6E-409C-BE32-E72D297353CC}">
                  <c16:uniqueId val="{00000003-32E8-4DF6-AF79-F8985751A31C}"/>
                </c:ext>
              </c:extLst>
            </c:dLbl>
            <c:dLbl>
              <c:idx val="2"/>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46864555993000884"/>
                      <c:h val="0.13330683424187359"/>
                    </c:manualLayout>
                  </c15:layout>
                </c:ext>
                <c:ext xmlns:c16="http://schemas.microsoft.com/office/drawing/2014/chart" uri="{C3380CC4-5D6E-409C-BE32-E72D297353CC}">
                  <c16:uniqueId val="{00000005-32E8-4DF6-AF79-F8985751A31C}"/>
                </c:ext>
              </c:extLst>
            </c:dLbl>
            <c:dLbl>
              <c:idx val="3"/>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49642333770778652"/>
                      <c:h val="0.10659743253247189"/>
                    </c:manualLayout>
                  </c15:layout>
                </c:ext>
                <c:ext xmlns:c16="http://schemas.microsoft.com/office/drawing/2014/chart" uri="{C3380CC4-5D6E-409C-BE32-E72D297353CC}">
                  <c16:uniqueId val="{00000007-32E8-4DF6-AF79-F8985751A31C}"/>
                </c:ext>
              </c:extLst>
            </c:dLbl>
            <c:dLbl>
              <c:idx val="4"/>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5083333333333333"/>
                      <c:h val="6.9364526549565916E-2"/>
                    </c:manualLayout>
                  </c15:layout>
                </c:ext>
                <c:ext xmlns:c16="http://schemas.microsoft.com/office/drawing/2014/chart" uri="{C3380CC4-5D6E-409C-BE32-E72D297353CC}">
                  <c16:uniqueId val="{00000009-32E8-4DF6-AF79-F8985751A31C}"/>
                </c:ext>
              </c:extLst>
            </c:dLbl>
            <c:dLbl>
              <c:idx val="5"/>
              <c:dLblPos val="inEnd"/>
              <c:showLegendKey val="0"/>
              <c:showVal val="1"/>
              <c:showCatName val="0"/>
              <c:showSerName val="0"/>
              <c:showPercent val="0"/>
              <c:showBubbleSize val="0"/>
              <c:extLst>
                <c:ext xmlns:c15="http://schemas.microsoft.com/office/drawing/2012/chart" uri="{CE6537A1-D6FC-4f65-9D91-7224C49458BB}">
                  <c15:layout>
                    <c:manualLayout>
                      <c:w val="0.3019788932633421"/>
                      <c:h val="0.19206751800255736"/>
                    </c:manualLayout>
                  </c15:layout>
                </c:ext>
                <c:ext xmlns:c16="http://schemas.microsoft.com/office/drawing/2014/chart" uri="{C3380CC4-5D6E-409C-BE32-E72D297353CC}">
                  <c16:uniqueId val="{0000000B-32E8-4DF6-AF79-F8985751A31C}"/>
                </c:ext>
              </c:extLst>
            </c:dLbl>
            <c:dLbl>
              <c:idx val="7"/>
              <c:layout>
                <c:manualLayout>
                  <c:x val="-0.3316842556138816"/>
                  <c:y val="0"/>
                </c:manualLayout>
              </c:layout>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538795931758532"/>
                      <c:h val="0.1719724409448819"/>
                    </c:manualLayout>
                  </c15:layout>
                </c:ext>
                <c:ext xmlns:c16="http://schemas.microsoft.com/office/drawing/2014/chart" uri="{C3380CC4-5D6E-409C-BE32-E72D297353CC}">
                  <c16:uniqueId val="{0000000F-32E8-4DF6-AF79-F8985751A31C}"/>
                </c:ext>
              </c:extLst>
            </c:dLbl>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pvt!$G$197:$G$204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pvt!$H$197:$H$204</c:f>
              <c:numCache>
                <c:formatCode>_(* #,##0_);_(* \(#,##0\);_(* "-"??_);_(@_)</c:formatCode>
                <c:ptCount val="8"/>
                <c:pt idx="0">
                  <c:v>18750.990000000002</c:v>
                </c:pt>
                <c:pt idx="1">
                  <c:v>7423.46</c:v>
                </c:pt>
                <c:pt idx="2">
                  <c:v>11715.2</c:v>
                </c:pt>
                <c:pt idx="3">
                  <c:v>16415.650000000001</c:v>
                </c:pt>
                <c:pt idx="4">
                  <c:v>6702.13</c:v>
                </c:pt>
                <c:pt idx="5">
                  <c:v>11411.61</c:v>
                </c:pt>
                <c:pt idx="6">
                  <c:v>6998.96</c:v>
                </c:pt>
                <c:pt idx="7">
                  <c:v>9188.44</c:v>
                </c:pt>
              </c:numCache>
            </c:numRef>
          </c:val>
          <c:extLst>
            <c:ext xmlns:c16="http://schemas.microsoft.com/office/drawing/2014/chart" uri="{C3380CC4-5D6E-409C-BE32-E72D297353CC}">
              <c16:uniqueId val="{00000010-32E8-4DF6-AF79-F8985751A31C}"/>
            </c:ext>
          </c:extLst>
        </c:ser>
        <c:dLbls>
          <c:showLegendKey val="0"/>
          <c:showVal val="1"/>
          <c:showCatName val="0"/>
          <c:showSerName val="0"/>
          <c:showPercent val="0"/>
          <c:showBubbleSize val="0"/>
        </c:dLbls>
        <c:gapWidth val="100"/>
        <c:axId val="2090446432"/>
        <c:axId val="2090445952"/>
      </c:barChart>
      <c:valAx>
        <c:axId val="2090445952"/>
        <c:scaling>
          <c:orientation val="minMax"/>
        </c:scaling>
        <c:delete val="1"/>
        <c:axPos val="b"/>
        <c:numFmt formatCode="_(* #,##0_);_(* \(#,##0\);_(* &quot;-&quot;??_);_(@_)" sourceLinked="1"/>
        <c:majorTickMark val="out"/>
        <c:minorTickMark val="none"/>
        <c:tickLblPos val="nextTo"/>
        <c:crossAx val="2090446432"/>
        <c:crosses val="autoZero"/>
        <c:crossBetween val="between"/>
      </c:valAx>
      <c:catAx>
        <c:axId val="2090446432"/>
        <c:scaling>
          <c:orientation val="minMax"/>
        </c:scaling>
        <c:delete val="1"/>
        <c:axPos val="l"/>
        <c:numFmt formatCode="General" sourceLinked="1"/>
        <c:majorTickMark val="out"/>
        <c:minorTickMark val="none"/>
        <c:tickLblPos val="nextTo"/>
        <c:crossAx val="20904459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[Hend Abd El-Ghafour - Northwind.xlsx]pvt!Freight/C</c:name>
    <c:fmtId val="6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a:t>Category</a:t>
            </a:r>
          </a:p>
          <a:p>
            <a:pPr>
              <a:defRPr/>
            </a:pPr>
            <a:r>
              <a:rPr lang="en-US" sz="1300"/>
              <a:t>Freight</a:t>
            </a:r>
          </a:p>
        </c:rich>
      </c:tx>
      <c:layout>
        <c:manualLayout>
          <c:xMode val="edge"/>
          <c:yMode val="edge"/>
          <c:x val="0.54286091010432969"/>
          <c:y val="8.6289151356080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DE9E2"/>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05D87"/>
          </a:solidFill>
          <a:ln w="19050">
            <a:solidFill>
              <a:schemeClr val="lt1"/>
            </a:solid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EDE9E2"/>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05D87"/>
          </a:solidFill>
          <a:ln w="19050">
            <a:solidFill>
              <a:schemeClr val="lt1"/>
            </a:solid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DE9E2"/>
          </a:solidFill>
          <a:ln w="19050">
            <a:solidFill>
              <a:schemeClr val="lt1"/>
            </a:solidFill>
          </a:ln>
          <a:effectLst/>
        </c:spPr>
      </c:pivotFmt>
      <c:pivotFmt>
        <c:idx val="5"/>
        <c:spPr>
          <a:solidFill>
            <a:srgbClr val="EDE9E2"/>
          </a:solidFill>
          <a:ln w="19050">
            <a:solidFill>
              <a:schemeClr val="lt1"/>
            </a:solidFill>
          </a:ln>
          <a:effectLst/>
        </c:spPr>
      </c:pivotFmt>
      <c:pivotFmt>
        <c:idx val="6"/>
        <c:spPr>
          <a:solidFill>
            <a:srgbClr val="EDE9E2"/>
          </a:solidFill>
          <a:ln w="19050">
            <a:solidFill>
              <a:schemeClr val="lt1"/>
            </a:solidFill>
          </a:ln>
          <a:effectLst/>
        </c:spPr>
      </c:pivotFmt>
      <c:pivotFmt>
        <c:idx val="7"/>
        <c:spPr>
          <a:solidFill>
            <a:srgbClr val="EDE9E2"/>
          </a:solidFill>
          <a:ln w="19050">
            <a:solidFill>
              <a:schemeClr val="lt1"/>
            </a:solidFill>
          </a:ln>
          <a:effectLst/>
        </c:spPr>
      </c:pivotFmt>
      <c:pivotFmt>
        <c:idx val="8"/>
        <c:spPr>
          <a:solidFill>
            <a:srgbClr val="EDE9E2"/>
          </a:solidFill>
          <a:ln w="19050">
            <a:solidFill>
              <a:schemeClr val="lt1"/>
            </a:solidFill>
          </a:ln>
          <a:effectLst/>
        </c:spPr>
      </c:pivotFmt>
      <c:pivotFmt>
        <c:idx val="9"/>
        <c:spPr>
          <a:solidFill>
            <a:srgbClr val="EDE9E2"/>
          </a:solidFill>
          <a:ln w="19050">
            <a:solidFill>
              <a:schemeClr val="lt1"/>
            </a:solidFill>
          </a:ln>
          <a:effectLst/>
        </c:spPr>
      </c:pivotFmt>
      <c:pivotFmt>
        <c:idx val="10"/>
        <c:spPr>
          <a:solidFill>
            <a:srgbClr val="EDE9E2"/>
          </a:solidFill>
          <a:ln w="19050">
            <a:solidFill>
              <a:schemeClr val="lt1"/>
            </a:solidFill>
          </a:ln>
          <a:effectLst/>
        </c:spPr>
      </c:pivotFmt>
      <c:pivotFmt>
        <c:idx val="11"/>
        <c:spPr>
          <a:solidFill>
            <a:srgbClr val="EDE9E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EDE9E2"/>
          </a:solidFill>
          <a:ln w="19050">
            <a:solidFill>
              <a:schemeClr val="lt1"/>
            </a:solidFill>
          </a:ln>
          <a:effectLst/>
        </c:spPr>
      </c:pivotFmt>
      <c:pivotFmt>
        <c:idx val="13"/>
        <c:spPr>
          <a:solidFill>
            <a:srgbClr val="805D87"/>
          </a:solidFill>
          <a:ln w="19050">
            <a:solidFill>
              <a:schemeClr val="lt1"/>
            </a:solidFill>
          </a:ln>
          <a:effectLst/>
        </c:spPr>
      </c:pivotFmt>
      <c:pivotFmt>
        <c:idx val="14"/>
        <c:spPr>
          <a:solidFill>
            <a:srgbClr val="EDE9E2"/>
          </a:solidFill>
          <a:ln w="19050">
            <a:solidFill>
              <a:schemeClr val="lt1"/>
            </a:solidFill>
          </a:ln>
          <a:effectLst/>
        </c:spPr>
      </c:pivotFmt>
      <c:pivotFmt>
        <c:idx val="15"/>
        <c:spPr>
          <a:solidFill>
            <a:srgbClr val="EDE9E2"/>
          </a:solidFill>
          <a:ln w="19050">
            <a:solidFill>
              <a:schemeClr val="lt1"/>
            </a:solidFill>
          </a:ln>
          <a:effectLst/>
        </c:spPr>
      </c:pivotFmt>
      <c:pivotFmt>
        <c:idx val="16"/>
        <c:spPr>
          <a:solidFill>
            <a:srgbClr val="EDE9E2"/>
          </a:solidFill>
          <a:ln w="19050">
            <a:solidFill>
              <a:schemeClr val="lt1"/>
            </a:solidFill>
          </a:ln>
          <a:effectLst/>
        </c:spPr>
      </c:pivotFmt>
      <c:pivotFmt>
        <c:idx val="17"/>
        <c:spPr>
          <a:solidFill>
            <a:srgbClr val="EDE9E2"/>
          </a:solidFill>
          <a:ln w="19050">
            <a:solidFill>
              <a:schemeClr val="lt1"/>
            </a:solidFill>
          </a:ln>
          <a:effectLst/>
        </c:spPr>
      </c:pivotFmt>
      <c:pivotFmt>
        <c:idx val="18"/>
        <c:spPr>
          <a:solidFill>
            <a:srgbClr val="EDE9E2"/>
          </a:solidFill>
          <a:ln w="19050">
            <a:solidFill>
              <a:schemeClr val="lt1"/>
            </a:solidFill>
          </a:ln>
          <a:effectLst/>
        </c:spPr>
      </c:pivotFmt>
      <c:pivotFmt>
        <c:idx val="19"/>
        <c:spPr>
          <a:solidFill>
            <a:srgbClr val="EDE9E2"/>
          </a:solidFill>
          <a:ln w="19050">
            <a:solidFill>
              <a:schemeClr val="lt1"/>
            </a:solidFill>
          </a:ln>
          <a:effectLst/>
        </c:spPr>
      </c:pivotFmt>
      <c:pivotFmt>
        <c:idx val="20"/>
        <c:spPr>
          <a:solidFill>
            <a:srgbClr val="EDE9E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EDE9E2"/>
          </a:solidFill>
          <a:ln w="19050">
            <a:solidFill>
              <a:schemeClr val="lt1"/>
            </a:solidFill>
          </a:ln>
          <a:effectLst/>
        </c:spPr>
      </c:pivotFmt>
      <c:pivotFmt>
        <c:idx val="22"/>
        <c:spPr>
          <a:solidFill>
            <a:srgbClr val="EDE9E2"/>
          </a:solidFill>
          <a:ln w="19050">
            <a:solidFill>
              <a:schemeClr val="lt1"/>
            </a:solidFill>
          </a:ln>
          <a:effectLst/>
        </c:spPr>
      </c:pivotFmt>
      <c:pivotFmt>
        <c:idx val="23"/>
        <c:spPr>
          <a:solidFill>
            <a:srgbClr val="EDE9E2"/>
          </a:solidFill>
          <a:ln w="19050">
            <a:solidFill>
              <a:schemeClr val="lt1"/>
            </a:solidFill>
          </a:ln>
          <a:effectLst/>
        </c:spPr>
      </c:pivotFmt>
      <c:pivotFmt>
        <c:idx val="24"/>
        <c:spPr>
          <a:solidFill>
            <a:srgbClr val="805D87"/>
          </a:solidFill>
          <a:ln w="19050">
            <a:solidFill>
              <a:schemeClr val="lt1"/>
            </a:solidFill>
          </a:ln>
          <a:effectLst/>
        </c:spPr>
      </c:pivotFmt>
      <c:pivotFmt>
        <c:idx val="25"/>
        <c:spPr>
          <a:solidFill>
            <a:srgbClr val="EDE9E2"/>
          </a:solidFill>
          <a:ln w="19050">
            <a:solidFill>
              <a:schemeClr val="lt1"/>
            </a:solidFill>
          </a:ln>
          <a:effectLst/>
        </c:spPr>
      </c:pivotFmt>
      <c:pivotFmt>
        <c:idx val="26"/>
        <c:spPr>
          <a:solidFill>
            <a:srgbClr val="EDE9E2"/>
          </a:solidFill>
          <a:ln w="19050">
            <a:solidFill>
              <a:schemeClr val="lt1"/>
            </a:solidFill>
          </a:ln>
          <a:effectLst/>
        </c:spPr>
      </c:pivotFmt>
      <c:pivotFmt>
        <c:idx val="27"/>
        <c:spPr>
          <a:solidFill>
            <a:srgbClr val="EDE9E2"/>
          </a:solidFill>
          <a:ln w="19050">
            <a:solidFill>
              <a:schemeClr val="lt1"/>
            </a:solidFill>
          </a:ln>
          <a:effectLst/>
        </c:spPr>
      </c:pivotFmt>
      <c:pivotFmt>
        <c:idx val="28"/>
        <c:spPr>
          <a:solidFill>
            <a:srgbClr val="EDE9E2"/>
          </a:solidFill>
          <a:ln w="19050">
            <a:solidFill>
              <a:schemeClr val="lt1"/>
            </a:solidFill>
          </a:ln>
          <a:effectLst/>
        </c:spPr>
      </c:pivotFmt>
      <c:pivotFmt>
        <c:idx val="29"/>
        <c:spPr>
          <a:solidFill>
            <a:srgbClr val="805D87"/>
          </a:solidFill>
          <a:ln w="19050">
            <a:solidFill>
              <a:schemeClr val="lt1"/>
            </a:solid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805D87"/>
          </a:solidFill>
          <a:ln w="19050">
            <a:solidFill>
              <a:schemeClr val="lt1"/>
            </a:solid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618113385046969"/>
                  <c:h val="0.15530577427821524"/>
                </c:manualLayout>
              </c15:layout>
            </c:ext>
          </c:extLst>
        </c:dLbl>
      </c:pivotFmt>
      <c:pivotFmt>
        <c:idx val="31"/>
        <c:spPr>
          <a:solidFill>
            <a:srgbClr val="805D87"/>
          </a:solidFill>
          <a:ln w="19050">
            <a:solidFill>
              <a:schemeClr val="lt1"/>
            </a:solid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9330741451522702"/>
                  <c:h val="0.19975021872265966"/>
                </c:manualLayout>
              </c15:layout>
            </c:ext>
          </c:extLst>
        </c:dLbl>
      </c:pivotFmt>
      <c:pivotFmt>
        <c:idx val="32"/>
        <c:spPr>
          <a:solidFill>
            <a:srgbClr val="805D87"/>
          </a:solidFill>
          <a:ln w="19050">
            <a:solidFill>
              <a:schemeClr val="lt1"/>
            </a:solid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090554525204921"/>
                  <c:h val="0.19975021872265966"/>
                </c:manualLayout>
              </c15:layout>
            </c:ext>
          </c:extLst>
        </c:dLbl>
      </c:pivotFmt>
      <c:pivotFmt>
        <c:idx val="33"/>
        <c:spPr>
          <a:solidFill>
            <a:srgbClr val="805D87"/>
          </a:solidFill>
          <a:ln w="19050">
            <a:solidFill>
              <a:schemeClr val="lt1"/>
            </a:solid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8280872251171701"/>
                  <c:h val="0.19975021872265966"/>
                </c:manualLayout>
              </c15:layout>
            </c:ext>
          </c:extLst>
        </c:dLbl>
      </c:pivotFmt>
      <c:pivotFmt>
        <c:idx val="34"/>
        <c:spPr>
          <a:solidFill>
            <a:srgbClr val="805D87"/>
          </a:solidFill>
          <a:ln w="19050">
            <a:solidFill>
              <a:schemeClr val="lt1"/>
            </a:solid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9330741451522702"/>
                  <c:h val="0.19975021872265966"/>
                </c:manualLayout>
              </c15:layout>
            </c:ext>
          </c:extLst>
        </c:dLbl>
      </c:pivotFmt>
      <c:pivotFmt>
        <c:idx val="35"/>
        <c:spPr>
          <a:solidFill>
            <a:srgbClr val="805D87"/>
          </a:solidFill>
          <a:ln w="19050">
            <a:solidFill>
              <a:schemeClr val="lt1"/>
            </a:solid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618113385046969"/>
                  <c:h val="0.19975021872265966"/>
                </c:manualLayout>
              </c15:layout>
            </c:ext>
          </c:extLst>
        </c:dLbl>
      </c:pivotFmt>
      <c:pivotFmt>
        <c:idx val="36"/>
        <c:spPr>
          <a:solidFill>
            <a:srgbClr val="805D87"/>
          </a:solidFill>
          <a:ln w="19050">
            <a:solidFill>
              <a:schemeClr val="lt1"/>
            </a:solid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9330741451522702"/>
                  <c:h val="0.19975021872265966"/>
                </c:manualLayout>
              </c15:layout>
            </c:ext>
          </c:extLst>
        </c:dLbl>
      </c:pivotFmt>
      <c:pivotFmt>
        <c:idx val="37"/>
        <c:spPr>
          <a:solidFill>
            <a:srgbClr val="805D87"/>
          </a:solidFill>
          <a:ln w="19050">
            <a:solidFill>
              <a:schemeClr val="lt1"/>
            </a:solid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090554525204921"/>
                  <c:h val="0.13308355205599298"/>
                </c:manualLayout>
              </c15:layout>
            </c:ext>
          </c:extLst>
        </c:dLbl>
      </c:pivotFmt>
    </c:pivotFmts>
    <c:plotArea>
      <c:layout>
        <c:manualLayout>
          <c:layoutTarget val="inner"/>
          <c:xMode val="edge"/>
          <c:yMode val="edge"/>
          <c:x val="4.1157680810731991E-2"/>
          <c:y val="8.2983377077865291E-4"/>
          <c:w val="0.95884231918926799"/>
          <c:h val="0.9852349586109429"/>
        </c:manualLayout>
      </c:layout>
      <c:barChart>
        <c:barDir val="bar"/>
        <c:grouping val="clustered"/>
        <c:varyColors val="0"/>
        <c:ser>
          <c:idx val="0"/>
          <c:order val="0"/>
          <c:tx>
            <c:strRef>
              <c:f>pvt!$K$196</c:f>
              <c:strCache>
                <c:ptCount val="1"/>
                <c:pt idx="0">
                  <c:v>Total</c:v>
                </c:pt>
              </c:strCache>
            </c:strRef>
          </c:tx>
          <c:spPr>
            <a:solidFill>
              <a:srgbClr val="805D87"/>
            </a:solidFill>
            <a:ln w="19050">
              <a:solidFill>
                <a:schemeClr val="lt1"/>
              </a:solidFill>
            </a:ln>
            <a:effectLst/>
          </c:spPr>
          <c:invertIfNegative val="0"/>
          <c:dPt>
            <c:idx val="0"/>
            <c:invertIfNegative val="0"/>
            <c:bubble3D val="0"/>
            <c:spPr>
              <a:solidFill>
                <a:srgbClr val="805D87"/>
              </a:solidFill>
              <a:ln w="19050">
                <a:solidFill>
                  <a:schemeClr val="lt1"/>
                </a:solidFill>
              </a:ln>
              <a:effectLst/>
            </c:spPr>
            <c:extLst>
              <c:ext xmlns:c16="http://schemas.microsoft.com/office/drawing/2014/chart" uri="{C3380CC4-5D6E-409C-BE32-E72D297353CC}">
                <c16:uniqueId val="{00000001-DBC8-443E-8531-02B03442ABCA}"/>
              </c:ext>
            </c:extLst>
          </c:dPt>
          <c:dPt>
            <c:idx val="1"/>
            <c:invertIfNegative val="0"/>
            <c:bubble3D val="0"/>
            <c:spPr>
              <a:solidFill>
                <a:srgbClr val="805D87"/>
              </a:solidFill>
              <a:ln w="19050">
                <a:solidFill>
                  <a:schemeClr val="lt1"/>
                </a:solidFill>
              </a:ln>
              <a:effectLst/>
            </c:spPr>
            <c:extLst>
              <c:ext xmlns:c16="http://schemas.microsoft.com/office/drawing/2014/chart" uri="{C3380CC4-5D6E-409C-BE32-E72D297353CC}">
                <c16:uniqueId val="{00000003-DBC8-443E-8531-02B03442ABCA}"/>
              </c:ext>
            </c:extLst>
          </c:dPt>
          <c:dPt>
            <c:idx val="2"/>
            <c:invertIfNegative val="0"/>
            <c:bubble3D val="0"/>
            <c:spPr>
              <a:solidFill>
                <a:srgbClr val="805D87"/>
              </a:solidFill>
              <a:ln w="19050">
                <a:solidFill>
                  <a:schemeClr val="lt1"/>
                </a:solidFill>
              </a:ln>
              <a:effectLst/>
            </c:spPr>
            <c:extLst>
              <c:ext xmlns:c16="http://schemas.microsoft.com/office/drawing/2014/chart" uri="{C3380CC4-5D6E-409C-BE32-E72D297353CC}">
                <c16:uniqueId val="{00000005-DBC8-443E-8531-02B03442ABCA}"/>
              </c:ext>
            </c:extLst>
          </c:dPt>
          <c:dPt>
            <c:idx val="3"/>
            <c:invertIfNegative val="0"/>
            <c:bubble3D val="0"/>
            <c:spPr>
              <a:solidFill>
                <a:srgbClr val="805D87"/>
              </a:solidFill>
              <a:ln w="19050">
                <a:solidFill>
                  <a:schemeClr val="lt1"/>
                </a:solidFill>
              </a:ln>
              <a:effectLst/>
            </c:spPr>
            <c:extLst>
              <c:ext xmlns:c16="http://schemas.microsoft.com/office/drawing/2014/chart" uri="{C3380CC4-5D6E-409C-BE32-E72D297353CC}">
                <c16:uniqueId val="{00000007-DBC8-443E-8531-02B03442ABCA}"/>
              </c:ext>
            </c:extLst>
          </c:dPt>
          <c:dPt>
            <c:idx val="4"/>
            <c:invertIfNegative val="0"/>
            <c:bubble3D val="0"/>
            <c:spPr>
              <a:solidFill>
                <a:srgbClr val="805D87"/>
              </a:solidFill>
              <a:ln w="19050">
                <a:solidFill>
                  <a:schemeClr val="lt1"/>
                </a:solidFill>
              </a:ln>
              <a:effectLst/>
            </c:spPr>
            <c:extLst>
              <c:ext xmlns:c16="http://schemas.microsoft.com/office/drawing/2014/chart" uri="{C3380CC4-5D6E-409C-BE32-E72D297353CC}">
                <c16:uniqueId val="{00000009-DBC8-443E-8531-02B03442ABCA}"/>
              </c:ext>
            </c:extLst>
          </c:dPt>
          <c:dPt>
            <c:idx val="5"/>
            <c:invertIfNegative val="0"/>
            <c:bubble3D val="0"/>
            <c:spPr>
              <a:solidFill>
                <a:srgbClr val="805D87"/>
              </a:solidFill>
              <a:ln w="19050">
                <a:solidFill>
                  <a:schemeClr val="lt1"/>
                </a:solidFill>
              </a:ln>
              <a:effectLst/>
            </c:spPr>
            <c:extLst>
              <c:ext xmlns:c16="http://schemas.microsoft.com/office/drawing/2014/chart" uri="{C3380CC4-5D6E-409C-BE32-E72D297353CC}">
                <c16:uniqueId val="{0000000B-DBC8-443E-8531-02B03442ABCA}"/>
              </c:ext>
            </c:extLst>
          </c:dPt>
          <c:dPt>
            <c:idx val="6"/>
            <c:invertIfNegative val="0"/>
            <c:bubble3D val="0"/>
            <c:spPr>
              <a:solidFill>
                <a:srgbClr val="805D87"/>
              </a:solidFill>
              <a:ln w="19050">
                <a:solidFill>
                  <a:schemeClr val="lt1"/>
                </a:solidFill>
              </a:ln>
              <a:effectLst/>
            </c:spPr>
            <c:extLst>
              <c:ext xmlns:c16="http://schemas.microsoft.com/office/drawing/2014/chart" uri="{C3380CC4-5D6E-409C-BE32-E72D297353CC}">
                <c16:uniqueId val="{0000000D-DBC8-443E-8531-02B03442ABCA}"/>
              </c:ext>
            </c:extLst>
          </c:dPt>
          <c:dPt>
            <c:idx val="7"/>
            <c:invertIfNegative val="0"/>
            <c:bubble3D val="0"/>
            <c:spPr>
              <a:solidFill>
                <a:srgbClr val="805D87"/>
              </a:solidFill>
              <a:ln w="19050">
                <a:solidFill>
                  <a:schemeClr val="lt1"/>
                </a:solidFill>
              </a:ln>
              <a:effectLst/>
            </c:spPr>
            <c:extLst>
              <c:ext xmlns:c16="http://schemas.microsoft.com/office/drawing/2014/chart" uri="{C3380CC4-5D6E-409C-BE32-E72D297353CC}">
                <c16:uniqueId val="{0000000F-DBC8-443E-8531-02B03442ABCA}"/>
              </c:ext>
            </c:extLst>
          </c:dPt>
          <c:dLbls>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618113385046969"/>
                      <c:h val="0.15530577427821524"/>
                    </c:manualLayout>
                  </c15:layout>
                </c:ext>
                <c:ext xmlns:c16="http://schemas.microsoft.com/office/drawing/2014/chart" uri="{C3380CC4-5D6E-409C-BE32-E72D297353CC}">
                  <c16:uniqueId val="{00000001-DBC8-443E-8531-02B03442ABCA}"/>
                </c:ext>
              </c:extLst>
            </c:dLbl>
            <c:dLbl>
              <c:idx val="1"/>
              <c:dLblPos val="inEnd"/>
              <c:showLegendKey val="0"/>
              <c:showVal val="1"/>
              <c:showCatName val="0"/>
              <c:showSerName val="0"/>
              <c:showPercent val="0"/>
              <c:showBubbleSize val="0"/>
              <c:extLst>
                <c:ext xmlns:c15="http://schemas.microsoft.com/office/drawing/2012/chart" uri="{CE6537A1-D6FC-4f65-9D91-7224C49458BB}">
                  <c15:layout>
                    <c:manualLayout>
                      <c:w val="0.29330741451522702"/>
                      <c:h val="0.19975021872265966"/>
                    </c:manualLayout>
                  </c15:layout>
                </c:ext>
                <c:ext xmlns:c16="http://schemas.microsoft.com/office/drawing/2014/chart" uri="{C3380CC4-5D6E-409C-BE32-E72D297353CC}">
                  <c16:uniqueId val="{00000003-DBC8-443E-8531-02B03442ABCA}"/>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3090554525204921"/>
                      <c:h val="0.19975021872265966"/>
                    </c:manualLayout>
                  </c15:layout>
                </c:ext>
                <c:ext xmlns:c16="http://schemas.microsoft.com/office/drawing/2014/chart" uri="{C3380CC4-5D6E-409C-BE32-E72D297353CC}">
                  <c16:uniqueId val="{00000005-DBC8-443E-8531-02B03442ABCA}"/>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28280872251171701"/>
                      <c:h val="0.19975021872265966"/>
                    </c:manualLayout>
                  </c15:layout>
                </c:ext>
                <c:ext xmlns:c16="http://schemas.microsoft.com/office/drawing/2014/chart" uri="{C3380CC4-5D6E-409C-BE32-E72D297353CC}">
                  <c16:uniqueId val="{00000007-DBC8-443E-8531-02B03442ABCA}"/>
                </c:ext>
              </c:extLst>
            </c:dLbl>
            <c:dLbl>
              <c:idx val="4"/>
              <c:dLblPos val="inEnd"/>
              <c:showLegendKey val="0"/>
              <c:showVal val="1"/>
              <c:showCatName val="0"/>
              <c:showSerName val="0"/>
              <c:showPercent val="0"/>
              <c:showBubbleSize val="0"/>
              <c:extLst>
                <c:ext xmlns:c15="http://schemas.microsoft.com/office/drawing/2012/chart" uri="{CE6537A1-D6FC-4f65-9D91-7224C49458BB}">
                  <c15:layout>
                    <c:manualLayout>
                      <c:w val="0.29330741451522702"/>
                      <c:h val="0.19975021872265966"/>
                    </c:manualLayout>
                  </c15:layout>
                </c:ext>
                <c:ext xmlns:c16="http://schemas.microsoft.com/office/drawing/2014/chart" uri="{C3380CC4-5D6E-409C-BE32-E72D297353CC}">
                  <c16:uniqueId val="{00000009-DBC8-443E-8531-02B03442ABCA}"/>
                </c:ext>
              </c:extLst>
            </c:dLbl>
            <c:dLbl>
              <c:idx val="5"/>
              <c:dLblPos val="inEnd"/>
              <c:showLegendKey val="0"/>
              <c:showVal val="1"/>
              <c:showCatName val="0"/>
              <c:showSerName val="0"/>
              <c:showPercent val="0"/>
              <c:showBubbleSize val="0"/>
              <c:extLst>
                <c:ext xmlns:c15="http://schemas.microsoft.com/office/drawing/2012/chart" uri="{CE6537A1-D6FC-4f65-9D91-7224C49458BB}">
                  <c15:layout>
                    <c:manualLayout>
                      <c:w val="0.2618113385046969"/>
                      <c:h val="0.19975021872265966"/>
                    </c:manualLayout>
                  </c15:layout>
                </c:ext>
                <c:ext xmlns:c16="http://schemas.microsoft.com/office/drawing/2014/chart" uri="{C3380CC4-5D6E-409C-BE32-E72D297353CC}">
                  <c16:uniqueId val="{0000000B-DBC8-443E-8531-02B03442ABCA}"/>
                </c:ext>
              </c:extLst>
            </c:dLbl>
            <c:dLbl>
              <c:idx val="6"/>
              <c:dLblPos val="inEnd"/>
              <c:showLegendKey val="0"/>
              <c:showVal val="1"/>
              <c:showCatName val="0"/>
              <c:showSerName val="0"/>
              <c:showPercent val="0"/>
              <c:showBubbleSize val="0"/>
              <c:extLst>
                <c:ext xmlns:c15="http://schemas.microsoft.com/office/drawing/2012/chart" uri="{CE6537A1-D6FC-4f65-9D91-7224C49458BB}">
                  <c15:layout>
                    <c:manualLayout>
                      <c:w val="0.29330741451522702"/>
                      <c:h val="0.19975021872265966"/>
                    </c:manualLayout>
                  </c15:layout>
                </c:ext>
                <c:ext xmlns:c16="http://schemas.microsoft.com/office/drawing/2014/chart" uri="{C3380CC4-5D6E-409C-BE32-E72D297353CC}">
                  <c16:uniqueId val="{0000000D-DBC8-443E-8531-02B03442ABCA}"/>
                </c:ext>
              </c:extLst>
            </c:dLbl>
            <c:dLbl>
              <c:idx val="7"/>
              <c:numFmt formatCode="_(&quot;$&quot;* #,##0.00_);_(&quot;$&quot;* \(#,##0.00\);_(&quot;$&quot;* &quot;-&quot;??_);_(@_)"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090554525204921"/>
                      <c:h val="0.13308355205599298"/>
                    </c:manualLayout>
                  </c15:layout>
                </c:ext>
                <c:ext xmlns:c16="http://schemas.microsoft.com/office/drawing/2014/chart" uri="{C3380CC4-5D6E-409C-BE32-E72D297353CC}">
                  <c16:uniqueId val="{0000000F-DBC8-443E-8531-02B03442ABCA}"/>
                </c:ext>
              </c:extLst>
            </c:dLbl>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pvt!$J$197:$J$204</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pvt!$K$197:$K$204</c:f>
              <c:numCache>
                <c:formatCode>_(* #,##0_);_(* \(#,##0\);_(* "-"??_);_(@_)</c:formatCode>
                <c:ptCount val="8"/>
                <c:pt idx="0">
                  <c:v>4124.26</c:v>
                </c:pt>
                <c:pt idx="1">
                  <c:v>2147.6799999999998</c:v>
                </c:pt>
                <c:pt idx="2">
                  <c:v>3232.72</c:v>
                </c:pt>
                <c:pt idx="3">
                  <c:v>4095.45</c:v>
                </c:pt>
                <c:pt idx="4">
                  <c:v>1819.78</c:v>
                </c:pt>
                <c:pt idx="5">
                  <c:v>2010.9</c:v>
                </c:pt>
                <c:pt idx="6">
                  <c:v>1454.76</c:v>
                </c:pt>
                <c:pt idx="7">
                  <c:v>2909.71</c:v>
                </c:pt>
              </c:numCache>
            </c:numRef>
          </c:val>
          <c:extLst>
            <c:ext xmlns:c16="http://schemas.microsoft.com/office/drawing/2014/chart" uri="{C3380CC4-5D6E-409C-BE32-E72D297353CC}">
              <c16:uniqueId val="{00000010-DBC8-443E-8531-02B03442ABCA}"/>
            </c:ext>
          </c:extLst>
        </c:ser>
        <c:dLbls>
          <c:showLegendKey val="0"/>
          <c:showVal val="0"/>
          <c:showCatName val="0"/>
          <c:showSerName val="0"/>
          <c:showPercent val="0"/>
          <c:showBubbleSize val="0"/>
        </c:dLbls>
        <c:gapWidth val="100"/>
        <c:axId val="616349248"/>
        <c:axId val="616326688"/>
      </c:barChart>
      <c:valAx>
        <c:axId val="616326688"/>
        <c:scaling>
          <c:orientation val="minMax"/>
        </c:scaling>
        <c:delete val="1"/>
        <c:axPos val="b"/>
        <c:numFmt formatCode="_(* #,##0_);_(* \(#,##0\);_(* &quot;-&quot;??_);_(@_)" sourceLinked="1"/>
        <c:majorTickMark val="out"/>
        <c:minorTickMark val="none"/>
        <c:tickLblPos val="nextTo"/>
        <c:crossAx val="616349248"/>
        <c:crosses val="autoZero"/>
        <c:crossBetween val="between"/>
      </c:valAx>
      <c:catAx>
        <c:axId val="616349248"/>
        <c:scaling>
          <c:orientation val="minMax"/>
        </c:scaling>
        <c:delete val="1"/>
        <c:axPos val="l"/>
        <c:numFmt formatCode="General" sourceLinked="1"/>
        <c:majorTickMark val="out"/>
        <c:minorTickMark val="none"/>
        <c:tickLblPos val="nextTo"/>
        <c:crossAx val="6163266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[Hend Abd El-Ghafour - Northwind.xlsx]pvt!Avg ns / E</c:name>
    <c:fmtId val="48"/>
  </c:pivotSource>
  <c:chart>
    <c:title>
      <c:tx>
        <c:rich>
          <a:bodyPr rot="0" spcFirstLastPara="1" vertOverflow="ellipsis" vert="horz" wrap="square" anchor="ctr" anchorCtr="1"/>
          <a:lstStyle/>
          <a:p>
            <a:pPr>
              <a:defRPr sz="1400" b="0" i="0" u="none" strike="noStrike" kern="1200" spc="0" baseline="0">
                <a:solidFill>
                  <a:schemeClr val="accent3">
                    <a:lumMod val="75000"/>
                  </a:schemeClr>
                </a:solidFill>
                <a:latin typeface="+mn-lt"/>
                <a:ea typeface="+mn-ea"/>
                <a:cs typeface="+mn-cs"/>
              </a:defRPr>
            </a:pPr>
            <a:r>
              <a:rPr lang="en-US">
                <a:solidFill>
                  <a:schemeClr val="accent3">
                    <a:lumMod val="75000"/>
                  </a:schemeClr>
                </a:solidFill>
              </a:rPr>
              <a:t>Average Sales / Employee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3">
                  <a:lumMod val="75000"/>
                </a:schemeClr>
              </a:solidFill>
              <a:latin typeface="+mn-lt"/>
              <a:ea typeface="+mn-ea"/>
              <a:cs typeface="+mn-cs"/>
            </a:defRPr>
          </a:pPr>
          <a:endParaRPr lang="en-US"/>
        </a:p>
      </c:txPr>
    </c:title>
    <c:autoTitleDeleted val="0"/>
    <c:pivotFmts>
      <c:pivotFmt>
        <c:idx val="0"/>
        <c:spPr>
          <a:solidFill>
            <a:schemeClr val="accent1"/>
          </a:solidFill>
          <a:ln w="28575" cap="rnd">
            <a:solidFill>
              <a:srgbClr val="805D87"/>
            </a:solidFill>
            <a:round/>
          </a:ln>
          <a:effectLst/>
        </c:spPr>
        <c:marker>
          <c:symbol val="circle"/>
          <c:size val="5"/>
          <c:spPr>
            <a:solidFill>
              <a:srgbClr val="F9BDC2"/>
            </a:solidFill>
            <a:ln w="9525">
              <a:solidFill>
                <a:srgbClr val="805D87"/>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805D87"/>
            </a:solidFill>
            <a:round/>
          </a:ln>
          <a:effectLst/>
        </c:spPr>
        <c:marker>
          <c:symbol val="circle"/>
          <c:size val="5"/>
          <c:spPr>
            <a:solidFill>
              <a:srgbClr val="F9BDC2"/>
            </a:solidFill>
            <a:ln w="9525">
              <a:solidFill>
                <a:srgbClr val="805D87"/>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805D87"/>
            </a:solidFill>
            <a:round/>
          </a:ln>
          <a:effectLst/>
        </c:spPr>
        <c:marker>
          <c:symbol val="circle"/>
          <c:size val="5"/>
          <c:spPr>
            <a:solidFill>
              <a:srgbClr val="F9BDC2"/>
            </a:solidFill>
            <a:ln w="9525">
              <a:solidFill>
                <a:srgbClr val="805D87"/>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619149399574E-2"/>
          <c:y val="0.15782407407407409"/>
          <c:w val="0.94261721504221252"/>
          <c:h val="0.52093321668124815"/>
        </c:manualLayout>
      </c:layout>
      <c:lineChart>
        <c:grouping val="standard"/>
        <c:varyColors val="0"/>
        <c:ser>
          <c:idx val="0"/>
          <c:order val="0"/>
          <c:tx>
            <c:strRef>
              <c:f>pvt!$E$133</c:f>
              <c:strCache>
                <c:ptCount val="1"/>
                <c:pt idx="0">
                  <c:v>Total</c:v>
                </c:pt>
              </c:strCache>
            </c:strRef>
          </c:tx>
          <c:spPr>
            <a:ln w="28575" cap="rnd">
              <a:solidFill>
                <a:srgbClr val="805D87"/>
              </a:solidFill>
              <a:round/>
            </a:ln>
            <a:effectLst/>
          </c:spPr>
          <c:marker>
            <c:symbol val="circle"/>
            <c:size val="5"/>
            <c:spPr>
              <a:solidFill>
                <a:srgbClr val="F9BDC2"/>
              </a:solidFill>
              <a:ln w="9525">
                <a:solidFill>
                  <a:srgbClr val="805D87"/>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pvt!$D$134:$D$142</c:f>
              <c:strCache>
                <c:ptCount val="9"/>
                <c:pt idx="0">
                  <c:v>Mrs. M. Peacock</c:v>
                </c:pt>
                <c:pt idx="1">
                  <c:v>Ms. J. Leverling</c:v>
                </c:pt>
                <c:pt idx="2">
                  <c:v>Ms. N. Davolio</c:v>
                </c:pt>
                <c:pt idx="3">
                  <c:v>Dr. A. Fuller</c:v>
                </c:pt>
                <c:pt idx="4">
                  <c:v>Mr. R. King</c:v>
                </c:pt>
                <c:pt idx="5">
                  <c:v>Ms. L. Callahan</c:v>
                </c:pt>
                <c:pt idx="6">
                  <c:v>Ms. A. Dodsworth</c:v>
                </c:pt>
                <c:pt idx="7">
                  <c:v>Mr. S. Buchanan</c:v>
                </c:pt>
                <c:pt idx="8">
                  <c:v>Mr. M. Suyama</c:v>
                </c:pt>
              </c:strCache>
            </c:strRef>
          </c:cat>
          <c:val>
            <c:numRef>
              <c:f>pvt!$E$134:$E$142</c:f>
              <c:numCache>
                <c:formatCode>_(* #,##0.00_);_(* \(#,##0.00\);_(* "-"??_);_(@_)</c:formatCode>
                <c:ptCount val="9"/>
                <c:pt idx="0">
                  <c:v>9703.7854166666675</c:v>
                </c:pt>
                <c:pt idx="1">
                  <c:v>9218.7663636363632</c:v>
                </c:pt>
                <c:pt idx="2">
                  <c:v>7684.3059999999996</c:v>
                </c:pt>
                <c:pt idx="3">
                  <c:v>6939.0733333333337</c:v>
                </c:pt>
                <c:pt idx="4">
                  <c:v>5416.0104347826091</c:v>
                </c:pt>
                <c:pt idx="5">
                  <c:v>5285.9291666666668</c:v>
                </c:pt>
                <c:pt idx="6">
                  <c:v>4068.8463157894739</c:v>
                </c:pt>
                <c:pt idx="7">
                  <c:v>3821.7944444444447</c:v>
                </c:pt>
                <c:pt idx="8">
                  <c:v>3359.6881818181819</c:v>
                </c:pt>
              </c:numCache>
            </c:numRef>
          </c:val>
          <c:smooth val="0"/>
          <c:extLst>
            <c:ext xmlns:c16="http://schemas.microsoft.com/office/drawing/2014/chart" uri="{C3380CC4-5D6E-409C-BE32-E72D297353CC}">
              <c16:uniqueId val="{00000000-7FB7-4586-AF40-8273C39930D9}"/>
            </c:ext>
          </c:extLst>
        </c:ser>
        <c:dLbls>
          <c:dLblPos val="t"/>
          <c:showLegendKey val="0"/>
          <c:showVal val="1"/>
          <c:showCatName val="0"/>
          <c:showSerName val="0"/>
          <c:showPercent val="0"/>
          <c:showBubbleSize val="0"/>
        </c:dLbls>
        <c:marker val="1"/>
        <c:smooth val="0"/>
        <c:axId val="469133887"/>
        <c:axId val="469144927"/>
      </c:lineChart>
      <c:catAx>
        <c:axId val="469133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3">
                    <a:lumMod val="75000"/>
                  </a:schemeClr>
                </a:solidFill>
                <a:latin typeface="+mn-lt"/>
                <a:ea typeface="+mn-ea"/>
                <a:cs typeface="+mn-cs"/>
              </a:defRPr>
            </a:pPr>
            <a:endParaRPr lang="en-US"/>
          </a:p>
        </c:txPr>
        <c:crossAx val="469144927"/>
        <c:crosses val="autoZero"/>
        <c:auto val="1"/>
        <c:lblAlgn val="ctr"/>
        <c:lblOffset val="100"/>
        <c:noMultiLvlLbl val="0"/>
      </c:catAx>
      <c:valAx>
        <c:axId val="469144927"/>
        <c:scaling>
          <c:orientation val="minMax"/>
        </c:scaling>
        <c:delete val="1"/>
        <c:axPos val="l"/>
        <c:numFmt formatCode="_(* #,##0.00_);_(* \(#,##0.00\);_(* &quot;-&quot;??_);_(@_)" sourceLinked="1"/>
        <c:majorTickMark val="none"/>
        <c:minorTickMark val="none"/>
        <c:tickLblPos val="nextTo"/>
        <c:crossAx val="469133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[Hend Abd El-Ghafour - Northwind.xlsx]pvt!Monthly S of E</c:name>
    <c:fmtId val="5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Employees Monthly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F9BDC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BBC8E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805D8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EDE9E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5E6B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A9C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B4A9C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F9BDC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BBC8E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805D8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EDE9E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5E6B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B4A9C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F9BDC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BBC8E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805D8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EDE9E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5E6B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057464875714061E-2"/>
          <c:y val="6.1925486451818952E-2"/>
          <c:w val="0.78640629921259841"/>
          <c:h val="0.80301295528717787"/>
        </c:manualLayout>
      </c:layout>
      <c:barChart>
        <c:barDir val="col"/>
        <c:grouping val="clustered"/>
        <c:varyColors val="0"/>
        <c:ser>
          <c:idx val="0"/>
          <c:order val="0"/>
          <c:tx>
            <c:strRef>
              <c:f>pvt!$C$169:$C$170</c:f>
              <c:strCache>
                <c:ptCount val="1"/>
                <c:pt idx="0">
                  <c:v>Dr. A. Fuller</c:v>
                </c:pt>
              </c:strCache>
            </c:strRef>
          </c:tx>
          <c:spPr>
            <a:solidFill>
              <a:srgbClr val="B4A9C8"/>
            </a:solidFill>
            <a:ln>
              <a:noFill/>
            </a:ln>
            <a:effectLst/>
          </c:spPr>
          <c:invertIfNegative val="0"/>
          <c:cat>
            <c:multiLvlStrRef>
              <c:f>pvt!$A$171:$B$193</c:f>
              <c:multiLvlStrCache>
                <c:ptCount val="23"/>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lvl>
                <c:lvl>
                  <c:pt idx="0">
                    <c:v>1996</c:v>
                  </c:pt>
                  <c:pt idx="6">
                    <c:v>1997</c:v>
                  </c:pt>
                  <c:pt idx="18">
                    <c:v>1998</c:v>
                  </c:pt>
                </c:lvl>
              </c:multiLvlStrCache>
            </c:multiLvlStrRef>
          </c:cat>
          <c:val>
            <c:numRef>
              <c:f>pvt!$C$171:$C$193</c:f>
              <c:numCache>
                <c:formatCode>0</c:formatCode>
                <c:ptCount val="23"/>
                <c:pt idx="0">
                  <c:v>1176</c:v>
                </c:pt>
                <c:pt idx="1">
                  <c:v>1814</c:v>
                </c:pt>
                <c:pt idx="2">
                  <c:v>2950.8</c:v>
                </c:pt>
                <c:pt idx="3">
                  <c:v>5725.7</c:v>
                </c:pt>
                <c:pt idx="4">
                  <c:v>4759</c:v>
                </c:pt>
                <c:pt idx="5">
                  <c:v>6409.2</c:v>
                </c:pt>
                <c:pt idx="6">
                  <c:v>3150.2</c:v>
                </c:pt>
                <c:pt idx="7">
                  <c:v>1584</c:v>
                </c:pt>
                <c:pt idx="8">
                  <c:v>2905.1</c:v>
                </c:pt>
                <c:pt idx="9">
                  <c:v>14019.3</c:v>
                </c:pt>
                <c:pt idx="10">
                  <c:v>4589.6000000000004</c:v>
                </c:pt>
                <c:pt idx="11">
                  <c:v>7058.6</c:v>
                </c:pt>
                <c:pt idx="12">
                  <c:v>10320</c:v>
                </c:pt>
                <c:pt idx="13">
                  <c:v>57.5</c:v>
                </c:pt>
                <c:pt idx="14">
                  <c:v>9622.25</c:v>
                </c:pt>
                <c:pt idx="15">
                  <c:v>10164.799999999999</c:v>
                </c:pt>
                <c:pt idx="16">
                  <c:v>3652.5</c:v>
                </c:pt>
                <c:pt idx="17">
                  <c:v>7834.75</c:v>
                </c:pt>
                <c:pt idx="18">
                  <c:v>4693.95</c:v>
                </c:pt>
                <c:pt idx="19">
                  <c:v>26056.9</c:v>
                </c:pt>
                <c:pt idx="20">
                  <c:v>14350.56</c:v>
                </c:pt>
                <c:pt idx="21">
                  <c:v>32681.05</c:v>
                </c:pt>
                <c:pt idx="22">
                  <c:v>2173.5</c:v>
                </c:pt>
              </c:numCache>
            </c:numRef>
          </c:val>
          <c:extLst>
            <c:ext xmlns:c16="http://schemas.microsoft.com/office/drawing/2014/chart" uri="{C3380CC4-5D6E-409C-BE32-E72D297353CC}">
              <c16:uniqueId val="{00000000-AD7F-4F03-8526-8E3666DEF610}"/>
            </c:ext>
          </c:extLst>
        </c:ser>
        <c:ser>
          <c:idx val="1"/>
          <c:order val="1"/>
          <c:tx>
            <c:strRef>
              <c:f>pvt!$D$169:$D$170</c:f>
              <c:strCache>
                <c:ptCount val="1"/>
                <c:pt idx="0">
                  <c:v>Mr. M. Suyama</c:v>
                </c:pt>
              </c:strCache>
            </c:strRef>
          </c:tx>
          <c:spPr>
            <a:solidFill>
              <a:srgbClr val="F9BDC2"/>
            </a:solidFill>
            <a:ln>
              <a:noFill/>
            </a:ln>
            <a:effectLst/>
          </c:spPr>
          <c:invertIfNegative val="0"/>
          <c:cat>
            <c:multiLvlStrRef>
              <c:f>pvt!$A$171:$B$193</c:f>
              <c:multiLvlStrCache>
                <c:ptCount val="23"/>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lvl>
                <c:lvl>
                  <c:pt idx="0">
                    <c:v>1996</c:v>
                  </c:pt>
                  <c:pt idx="6">
                    <c:v>1997</c:v>
                  </c:pt>
                  <c:pt idx="18">
                    <c:v>1998</c:v>
                  </c:pt>
                </c:lvl>
              </c:multiLvlStrCache>
            </c:multiLvlStrRef>
          </c:cat>
          <c:val>
            <c:numRef>
              <c:f>pvt!$D$171:$D$193</c:f>
              <c:numCache>
                <c:formatCode>0</c:formatCode>
                <c:ptCount val="23"/>
                <c:pt idx="0">
                  <c:v>2587.9</c:v>
                </c:pt>
                <c:pt idx="1">
                  <c:v>2595.4</c:v>
                </c:pt>
                <c:pt idx="2">
                  <c:v>4465.6000000000004</c:v>
                </c:pt>
                <c:pt idx="3">
                  <c:v>0</c:v>
                </c:pt>
                <c:pt idx="4">
                  <c:v>2299.8000000000002</c:v>
                </c:pt>
                <c:pt idx="5">
                  <c:v>5782.4</c:v>
                </c:pt>
                <c:pt idx="6">
                  <c:v>1500</c:v>
                </c:pt>
                <c:pt idx="7">
                  <c:v>1351.6</c:v>
                </c:pt>
                <c:pt idx="8">
                  <c:v>1258.2</c:v>
                </c:pt>
                <c:pt idx="9">
                  <c:v>9690.74</c:v>
                </c:pt>
                <c:pt idx="10">
                  <c:v>751.7</c:v>
                </c:pt>
                <c:pt idx="11">
                  <c:v>4228.3</c:v>
                </c:pt>
                <c:pt idx="12">
                  <c:v>1301</c:v>
                </c:pt>
                <c:pt idx="13">
                  <c:v>3982.25</c:v>
                </c:pt>
                <c:pt idx="14">
                  <c:v>671.35</c:v>
                </c:pt>
                <c:pt idx="15">
                  <c:v>6690.9</c:v>
                </c:pt>
                <c:pt idx="16">
                  <c:v>6566.05</c:v>
                </c:pt>
                <c:pt idx="17">
                  <c:v>7999.91</c:v>
                </c:pt>
                <c:pt idx="18">
                  <c:v>1975.6</c:v>
                </c:pt>
                <c:pt idx="19">
                  <c:v>1953.4</c:v>
                </c:pt>
                <c:pt idx="20">
                  <c:v>5206</c:v>
                </c:pt>
                <c:pt idx="21">
                  <c:v>5340</c:v>
                </c:pt>
                <c:pt idx="22">
                  <c:v>0</c:v>
                </c:pt>
              </c:numCache>
            </c:numRef>
          </c:val>
          <c:extLst>
            <c:ext xmlns:c16="http://schemas.microsoft.com/office/drawing/2014/chart" uri="{C3380CC4-5D6E-409C-BE32-E72D297353CC}">
              <c16:uniqueId val="{00000001-AD7F-4F03-8526-8E3666DEF610}"/>
            </c:ext>
          </c:extLst>
        </c:ser>
        <c:ser>
          <c:idx val="2"/>
          <c:order val="2"/>
          <c:tx>
            <c:strRef>
              <c:f>pvt!$E$169:$E$170</c:f>
              <c:strCache>
                <c:ptCount val="1"/>
                <c:pt idx="0">
                  <c:v>Mr. R. King</c:v>
                </c:pt>
              </c:strCache>
            </c:strRef>
          </c:tx>
          <c:spPr>
            <a:solidFill>
              <a:srgbClr val="BBC8E2"/>
            </a:solidFill>
            <a:ln>
              <a:noFill/>
            </a:ln>
            <a:effectLst/>
          </c:spPr>
          <c:invertIfNegative val="0"/>
          <c:cat>
            <c:multiLvlStrRef>
              <c:f>pvt!$A$171:$B$193</c:f>
              <c:multiLvlStrCache>
                <c:ptCount val="23"/>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lvl>
                <c:lvl>
                  <c:pt idx="0">
                    <c:v>1996</c:v>
                  </c:pt>
                  <c:pt idx="6">
                    <c:v>1997</c:v>
                  </c:pt>
                  <c:pt idx="18">
                    <c:v>1998</c:v>
                  </c:pt>
                </c:lvl>
              </c:multiLvlStrCache>
            </c:multiLvlStrRef>
          </c:cat>
          <c:val>
            <c:numRef>
              <c:f>pvt!$E$171:$E$193</c:f>
              <c:numCache>
                <c:formatCode>0</c:formatCode>
                <c:ptCount val="23"/>
                <c:pt idx="0">
                  <c:v>0</c:v>
                </c:pt>
                <c:pt idx="1">
                  <c:v>479.4</c:v>
                </c:pt>
                <c:pt idx="2">
                  <c:v>1330.8</c:v>
                </c:pt>
                <c:pt idx="3">
                  <c:v>4577.2</c:v>
                </c:pt>
                <c:pt idx="4">
                  <c:v>11717.4</c:v>
                </c:pt>
                <c:pt idx="5">
                  <c:v>0</c:v>
                </c:pt>
                <c:pt idx="6">
                  <c:v>13703.4</c:v>
                </c:pt>
                <c:pt idx="7">
                  <c:v>3891</c:v>
                </c:pt>
                <c:pt idx="8">
                  <c:v>3867.2</c:v>
                </c:pt>
                <c:pt idx="9">
                  <c:v>5707.35</c:v>
                </c:pt>
                <c:pt idx="10">
                  <c:v>6041.25</c:v>
                </c:pt>
                <c:pt idx="11">
                  <c:v>2082</c:v>
                </c:pt>
                <c:pt idx="12">
                  <c:v>6144.6</c:v>
                </c:pt>
                <c:pt idx="13">
                  <c:v>7853.05</c:v>
                </c:pt>
                <c:pt idx="14">
                  <c:v>13839.29</c:v>
                </c:pt>
                <c:pt idx="15">
                  <c:v>642</c:v>
                </c:pt>
                <c:pt idx="16">
                  <c:v>1990</c:v>
                </c:pt>
                <c:pt idx="17">
                  <c:v>928</c:v>
                </c:pt>
                <c:pt idx="18">
                  <c:v>6610</c:v>
                </c:pt>
                <c:pt idx="19">
                  <c:v>6795.55</c:v>
                </c:pt>
                <c:pt idx="20">
                  <c:v>7130.8</c:v>
                </c:pt>
                <c:pt idx="21">
                  <c:v>34792.65</c:v>
                </c:pt>
                <c:pt idx="22">
                  <c:v>1173.05</c:v>
                </c:pt>
              </c:numCache>
            </c:numRef>
          </c:val>
          <c:extLst>
            <c:ext xmlns:c16="http://schemas.microsoft.com/office/drawing/2014/chart" uri="{C3380CC4-5D6E-409C-BE32-E72D297353CC}">
              <c16:uniqueId val="{00000002-AD7F-4F03-8526-8E3666DEF610}"/>
            </c:ext>
          </c:extLst>
        </c:ser>
        <c:ser>
          <c:idx val="3"/>
          <c:order val="3"/>
          <c:tx>
            <c:strRef>
              <c:f>pvt!$F$169:$F$170</c:f>
              <c:strCache>
                <c:ptCount val="1"/>
                <c:pt idx="0">
                  <c:v>Mr. S. Buchanan</c:v>
                </c:pt>
              </c:strCache>
            </c:strRef>
          </c:tx>
          <c:spPr>
            <a:solidFill>
              <a:schemeClr val="bg1">
                <a:lumMod val="75000"/>
              </a:schemeClr>
            </a:solidFill>
            <a:ln>
              <a:noFill/>
            </a:ln>
            <a:effectLst/>
          </c:spPr>
          <c:invertIfNegative val="0"/>
          <c:cat>
            <c:multiLvlStrRef>
              <c:f>pvt!$A$171:$B$193</c:f>
              <c:multiLvlStrCache>
                <c:ptCount val="23"/>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lvl>
                <c:lvl>
                  <c:pt idx="0">
                    <c:v>1996</c:v>
                  </c:pt>
                  <c:pt idx="6">
                    <c:v>1997</c:v>
                  </c:pt>
                  <c:pt idx="18">
                    <c:v>1998</c:v>
                  </c:pt>
                </c:lvl>
              </c:multiLvlStrCache>
            </c:multiLvlStrRef>
          </c:cat>
          <c:val>
            <c:numRef>
              <c:f>pvt!$F$171:$F$193</c:f>
              <c:numCache>
                <c:formatCode>0</c:formatCode>
                <c:ptCount val="23"/>
                <c:pt idx="0">
                  <c:v>1741.2</c:v>
                </c:pt>
                <c:pt idx="1">
                  <c:v>0</c:v>
                </c:pt>
                <c:pt idx="2">
                  <c:v>1420</c:v>
                </c:pt>
                <c:pt idx="3">
                  <c:v>1470</c:v>
                </c:pt>
                <c:pt idx="4">
                  <c:v>4106.3999999999996</c:v>
                </c:pt>
                <c:pt idx="5">
                  <c:v>13227.6</c:v>
                </c:pt>
                <c:pt idx="6">
                  <c:v>0</c:v>
                </c:pt>
                <c:pt idx="7">
                  <c:v>0</c:v>
                </c:pt>
                <c:pt idx="8">
                  <c:v>2634.4</c:v>
                </c:pt>
                <c:pt idx="9">
                  <c:v>0</c:v>
                </c:pt>
                <c:pt idx="10">
                  <c:v>5127.5</c:v>
                </c:pt>
                <c:pt idx="11">
                  <c:v>3124.9</c:v>
                </c:pt>
                <c:pt idx="12">
                  <c:v>6475.4</c:v>
                </c:pt>
                <c:pt idx="13">
                  <c:v>3636.7</c:v>
                </c:pt>
                <c:pt idx="14">
                  <c:v>2091.6999999999998</c:v>
                </c:pt>
                <c:pt idx="15">
                  <c:v>8365.2000000000007</c:v>
                </c:pt>
                <c:pt idx="16">
                  <c:v>509.75</c:v>
                </c:pt>
                <c:pt idx="17">
                  <c:v>629.5</c:v>
                </c:pt>
                <c:pt idx="18">
                  <c:v>12280.5</c:v>
                </c:pt>
                <c:pt idx="19">
                  <c:v>5872.4</c:v>
                </c:pt>
                <c:pt idx="20">
                  <c:v>2644.6</c:v>
                </c:pt>
                <c:pt idx="21">
                  <c:v>210</c:v>
                </c:pt>
                <c:pt idx="22">
                  <c:v>0</c:v>
                </c:pt>
              </c:numCache>
            </c:numRef>
          </c:val>
          <c:extLst>
            <c:ext xmlns:c16="http://schemas.microsoft.com/office/drawing/2014/chart" uri="{C3380CC4-5D6E-409C-BE32-E72D297353CC}">
              <c16:uniqueId val="{00000003-AD7F-4F03-8526-8E3666DEF610}"/>
            </c:ext>
          </c:extLst>
        </c:ser>
        <c:ser>
          <c:idx val="4"/>
          <c:order val="4"/>
          <c:tx>
            <c:strRef>
              <c:f>pvt!$G$169:$G$170</c:f>
              <c:strCache>
                <c:ptCount val="1"/>
                <c:pt idx="0">
                  <c:v>Mrs. M. Peacock</c:v>
                </c:pt>
              </c:strCache>
            </c:strRef>
          </c:tx>
          <c:spPr>
            <a:solidFill>
              <a:srgbClr val="805D87"/>
            </a:solidFill>
            <a:ln>
              <a:noFill/>
            </a:ln>
            <a:effectLst/>
          </c:spPr>
          <c:invertIfNegative val="0"/>
          <c:cat>
            <c:multiLvlStrRef>
              <c:f>pvt!$A$171:$B$193</c:f>
              <c:multiLvlStrCache>
                <c:ptCount val="23"/>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lvl>
                <c:lvl>
                  <c:pt idx="0">
                    <c:v>1996</c:v>
                  </c:pt>
                  <c:pt idx="6">
                    <c:v>1997</c:v>
                  </c:pt>
                  <c:pt idx="18">
                    <c:v>1998</c:v>
                  </c:pt>
                </c:lvl>
              </c:multiLvlStrCache>
            </c:multiLvlStrRef>
          </c:cat>
          <c:val>
            <c:numRef>
              <c:f>pvt!$G$171:$G$193</c:f>
              <c:numCache>
                <c:formatCode>0</c:formatCode>
                <c:ptCount val="23"/>
                <c:pt idx="0">
                  <c:v>12988.9</c:v>
                </c:pt>
                <c:pt idx="1">
                  <c:v>3670.5</c:v>
                </c:pt>
                <c:pt idx="2">
                  <c:v>3575.1</c:v>
                </c:pt>
                <c:pt idx="3">
                  <c:v>14422.1</c:v>
                </c:pt>
                <c:pt idx="4">
                  <c:v>12017.4</c:v>
                </c:pt>
                <c:pt idx="5">
                  <c:v>6440.8</c:v>
                </c:pt>
                <c:pt idx="6">
                  <c:v>25620.1</c:v>
                </c:pt>
                <c:pt idx="7">
                  <c:v>13530.3</c:v>
                </c:pt>
                <c:pt idx="8">
                  <c:v>5644.8</c:v>
                </c:pt>
                <c:pt idx="9">
                  <c:v>14333.15</c:v>
                </c:pt>
                <c:pt idx="10">
                  <c:v>7573.2</c:v>
                </c:pt>
                <c:pt idx="11">
                  <c:v>4232.3999999999996</c:v>
                </c:pt>
                <c:pt idx="12">
                  <c:v>6104.8</c:v>
                </c:pt>
                <c:pt idx="13">
                  <c:v>16766.79</c:v>
                </c:pt>
                <c:pt idx="14">
                  <c:v>8147.63</c:v>
                </c:pt>
                <c:pt idx="15">
                  <c:v>10996.53</c:v>
                </c:pt>
                <c:pt idx="16">
                  <c:v>7684.75</c:v>
                </c:pt>
                <c:pt idx="17">
                  <c:v>18843.25</c:v>
                </c:pt>
                <c:pt idx="18">
                  <c:v>21029.3</c:v>
                </c:pt>
                <c:pt idx="19">
                  <c:v>11325.05</c:v>
                </c:pt>
                <c:pt idx="20">
                  <c:v>8835.39</c:v>
                </c:pt>
                <c:pt idx="21">
                  <c:v>10130.209999999999</c:v>
                </c:pt>
                <c:pt idx="22">
                  <c:v>6275</c:v>
                </c:pt>
              </c:numCache>
            </c:numRef>
          </c:val>
          <c:extLst>
            <c:ext xmlns:c16="http://schemas.microsoft.com/office/drawing/2014/chart" uri="{C3380CC4-5D6E-409C-BE32-E72D297353CC}">
              <c16:uniqueId val="{00000004-AD7F-4F03-8526-8E3666DEF610}"/>
            </c:ext>
          </c:extLst>
        </c:ser>
        <c:ser>
          <c:idx val="5"/>
          <c:order val="5"/>
          <c:tx>
            <c:strRef>
              <c:f>pvt!$H$169:$H$170</c:f>
              <c:strCache>
                <c:ptCount val="1"/>
                <c:pt idx="0">
                  <c:v>Ms. A. Dodsworth</c:v>
                </c:pt>
              </c:strCache>
            </c:strRef>
          </c:tx>
          <c:spPr>
            <a:solidFill>
              <a:srgbClr val="EDE9E2"/>
            </a:solidFill>
            <a:ln>
              <a:noFill/>
            </a:ln>
            <a:effectLst/>
          </c:spPr>
          <c:invertIfNegative val="0"/>
          <c:cat>
            <c:multiLvlStrRef>
              <c:f>pvt!$A$171:$B$193</c:f>
              <c:multiLvlStrCache>
                <c:ptCount val="23"/>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lvl>
                <c:lvl>
                  <c:pt idx="0">
                    <c:v>1996</c:v>
                  </c:pt>
                  <c:pt idx="6">
                    <c:v>1997</c:v>
                  </c:pt>
                  <c:pt idx="18">
                    <c:v>1998</c:v>
                  </c:pt>
                </c:lvl>
              </c:multiLvlStrCache>
            </c:multiLvlStrRef>
          </c:cat>
          <c:val>
            <c:numRef>
              <c:f>pvt!$H$171:$H$193</c:f>
              <c:numCache>
                <c:formatCode>0</c:formatCode>
                <c:ptCount val="23"/>
                <c:pt idx="0">
                  <c:v>4955.3</c:v>
                </c:pt>
                <c:pt idx="1">
                  <c:v>0</c:v>
                </c:pt>
                <c:pt idx="2">
                  <c:v>0</c:v>
                </c:pt>
                <c:pt idx="3">
                  <c:v>6244.4</c:v>
                </c:pt>
                <c:pt idx="4">
                  <c:v>0</c:v>
                </c:pt>
                <c:pt idx="5">
                  <c:v>166</c:v>
                </c:pt>
                <c:pt idx="6">
                  <c:v>1208.5</c:v>
                </c:pt>
                <c:pt idx="7">
                  <c:v>0</c:v>
                </c:pt>
                <c:pt idx="8">
                  <c:v>1770.8</c:v>
                </c:pt>
                <c:pt idx="9">
                  <c:v>611</c:v>
                </c:pt>
                <c:pt idx="10">
                  <c:v>139.80000000000001</c:v>
                </c:pt>
                <c:pt idx="11">
                  <c:v>3761.5</c:v>
                </c:pt>
                <c:pt idx="12">
                  <c:v>28</c:v>
                </c:pt>
                <c:pt idx="13">
                  <c:v>1928</c:v>
                </c:pt>
                <c:pt idx="14">
                  <c:v>10412.4</c:v>
                </c:pt>
                <c:pt idx="15">
                  <c:v>378</c:v>
                </c:pt>
                <c:pt idx="16">
                  <c:v>7398.05</c:v>
                </c:pt>
                <c:pt idx="17">
                  <c:v>1941.5</c:v>
                </c:pt>
                <c:pt idx="18">
                  <c:v>5627.14</c:v>
                </c:pt>
                <c:pt idx="19">
                  <c:v>19325.509999999998</c:v>
                </c:pt>
                <c:pt idx="20">
                  <c:v>7566.6</c:v>
                </c:pt>
                <c:pt idx="21">
                  <c:v>9501.5</c:v>
                </c:pt>
                <c:pt idx="22">
                  <c:v>0</c:v>
                </c:pt>
              </c:numCache>
            </c:numRef>
          </c:val>
          <c:extLst>
            <c:ext xmlns:c16="http://schemas.microsoft.com/office/drawing/2014/chart" uri="{C3380CC4-5D6E-409C-BE32-E72D297353CC}">
              <c16:uniqueId val="{00000005-AD7F-4F03-8526-8E3666DEF610}"/>
            </c:ext>
          </c:extLst>
        </c:ser>
        <c:ser>
          <c:idx val="6"/>
          <c:order val="6"/>
          <c:tx>
            <c:strRef>
              <c:f>pvt!$I$169:$I$170</c:f>
              <c:strCache>
                <c:ptCount val="1"/>
                <c:pt idx="0">
                  <c:v>Ms. J. Leverling</c:v>
                </c:pt>
              </c:strCache>
            </c:strRef>
          </c:tx>
          <c:spPr>
            <a:solidFill>
              <a:schemeClr val="bg2">
                <a:lumMod val="50000"/>
              </a:schemeClr>
            </a:solidFill>
            <a:ln>
              <a:noFill/>
            </a:ln>
            <a:effectLst/>
          </c:spPr>
          <c:invertIfNegative val="0"/>
          <c:cat>
            <c:multiLvlStrRef>
              <c:f>pvt!$A$171:$B$193</c:f>
              <c:multiLvlStrCache>
                <c:ptCount val="23"/>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lvl>
                <c:lvl>
                  <c:pt idx="0">
                    <c:v>1996</c:v>
                  </c:pt>
                  <c:pt idx="6">
                    <c:v>1997</c:v>
                  </c:pt>
                  <c:pt idx="18">
                    <c:v>1998</c:v>
                  </c:pt>
                </c:lvl>
              </c:multiLvlStrCache>
            </c:multiLvlStrRef>
          </c:cat>
          <c:val>
            <c:numRef>
              <c:f>pvt!$I$171:$I$193</c:f>
              <c:numCache>
                <c:formatCode>0</c:formatCode>
                <c:ptCount val="23"/>
                <c:pt idx="0">
                  <c:v>2998.2</c:v>
                </c:pt>
                <c:pt idx="1">
                  <c:v>3557.2</c:v>
                </c:pt>
                <c:pt idx="2">
                  <c:v>1762</c:v>
                </c:pt>
                <c:pt idx="3">
                  <c:v>4317.6000000000004</c:v>
                </c:pt>
                <c:pt idx="4">
                  <c:v>3838</c:v>
                </c:pt>
                <c:pt idx="5">
                  <c:v>2758.8</c:v>
                </c:pt>
                <c:pt idx="6">
                  <c:v>7477.9</c:v>
                </c:pt>
                <c:pt idx="7">
                  <c:v>10581.3</c:v>
                </c:pt>
                <c:pt idx="8">
                  <c:v>11599.4</c:v>
                </c:pt>
                <c:pt idx="9">
                  <c:v>10297.35</c:v>
                </c:pt>
                <c:pt idx="10">
                  <c:v>18639.8</c:v>
                </c:pt>
                <c:pt idx="11">
                  <c:v>5871.6</c:v>
                </c:pt>
                <c:pt idx="12">
                  <c:v>1109.1500000000001</c:v>
                </c:pt>
                <c:pt idx="13">
                  <c:v>5881.8</c:v>
                </c:pt>
                <c:pt idx="14">
                  <c:v>3595.5</c:v>
                </c:pt>
                <c:pt idx="15">
                  <c:v>8572.75</c:v>
                </c:pt>
                <c:pt idx="16">
                  <c:v>9668.06</c:v>
                </c:pt>
                <c:pt idx="17">
                  <c:v>18494</c:v>
                </c:pt>
                <c:pt idx="18">
                  <c:v>27833.35</c:v>
                </c:pt>
                <c:pt idx="19">
                  <c:v>21540.240000000002</c:v>
                </c:pt>
                <c:pt idx="20">
                  <c:v>18358.349999999999</c:v>
                </c:pt>
                <c:pt idx="21">
                  <c:v>14298.95</c:v>
                </c:pt>
                <c:pt idx="22">
                  <c:v>0</c:v>
                </c:pt>
              </c:numCache>
            </c:numRef>
          </c:val>
          <c:extLst>
            <c:ext xmlns:c16="http://schemas.microsoft.com/office/drawing/2014/chart" uri="{C3380CC4-5D6E-409C-BE32-E72D297353CC}">
              <c16:uniqueId val="{00000006-AD7F-4F03-8526-8E3666DEF610}"/>
            </c:ext>
          </c:extLst>
        </c:ser>
        <c:ser>
          <c:idx val="7"/>
          <c:order val="7"/>
          <c:tx>
            <c:strRef>
              <c:f>pvt!$J$169:$J$170</c:f>
              <c:strCache>
                <c:ptCount val="1"/>
                <c:pt idx="0">
                  <c:v>Ms. L. Callahan</c:v>
                </c:pt>
              </c:strCache>
            </c:strRef>
          </c:tx>
          <c:spPr>
            <a:solidFill>
              <a:schemeClr val="accent5">
                <a:lumMod val="60000"/>
                <a:lumOff val="40000"/>
              </a:schemeClr>
            </a:solidFill>
            <a:ln>
              <a:noFill/>
            </a:ln>
            <a:effectLst/>
          </c:spPr>
          <c:invertIfNegative val="0"/>
          <c:cat>
            <c:multiLvlStrRef>
              <c:f>pvt!$A$171:$B$193</c:f>
              <c:multiLvlStrCache>
                <c:ptCount val="23"/>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lvl>
                <c:lvl>
                  <c:pt idx="0">
                    <c:v>1996</c:v>
                  </c:pt>
                  <c:pt idx="6">
                    <c:v>1997</c:v>
                  </c:pt>
                  <c:pt idx="18">
                    <c:v>1998</c:v>
                  </c:pt>
                </c:lvl>
              </c:multiLvlStrCache>
            </c:multiLvlStrRef>
          </c:cat>
          <c:val>
            <c:numRef>
              <c:f>pvt!$J$171:$J$193</c:f>
              <c:numCache>
                <c:formatCode>0</c:formatCode>
                <c:ptCount val="23"/>
                <c:pt idx="0">
                  <c:v>1726</c:v>
                </c:pt>
                <c:pt idx="1">
                  <c:v>8485.7999999999993</c:v>
                </c:pt>
                <c:pt idx="2">
                  <c:v>5248</c:v>
                </c:pt>
                <c:pt idx="3">
                  <c:v>385.2</c:v>
                </c:pt>
                <c:pt idx="4">
                  <c:v>704.8</c:v>
                </c:pt>
                <c:pt idx="5">
                  <c:v>6611.6</c:v>
                </c:pt>
                <c:pt idx="6">
                  <c:v>6701.1</c:v>
                </c:pt>
                <c:pt idx="7">
                  <c:v>7764.4</c:v>
                </c:pt>
                <c:pt idx="8">
                  <c:v>4806.1000000000004</c:v>
                </c:pt>
                <c:pt idx="9">
                  <c:v>800.5</c:v>
                </c:pt>
                <c:pt idx="10">
                  <c:v>4792.6000000000004</c:v>
                </c:pt>
                <c:pt idx="11">
                  <c:v>2616.0500000000002</c:v>
                </c:pt>
                <c:pt idx="12">
                  <c:v>3984.1</c:v>
                </c:pt>
                <c:pt idx="13">
                  <c:v>4756.5</c:v>
                </c:pt>
                <c:pt idx="14">
                  <c:v>2891.4</c:v>
                </c:pt>
                <c:pt idx="15">
                  <c:v>11598.17</c:v>
                </c:pt>
                <c:pt idx="16">
                  <c:v>4337.5</c:v>
                </c:pt>
                <c:pt idx="17">
                  <c:v>4728.1000000000004</c:v>
                </c:pt>
                <c:pt idx="18">
                  <c:v>12092.75</c:v>
                </c:pt>
                <c:pt idx="19">
                  <c:v>106</c:v>
                </c:pt>
                <c:pt idx="20">
                  <c:v>20885.7</c:v>
                </c:pt>
                <c:pt idx="21">
                  <c:v>14055.3</c:v>
                </c:pt>
                <c:pt idx="22">
                  <c:v>3223.36</c:v>
                </c:pt>
              </c:numCache>
            </c:numRef>
          </c:val>
          <c:extLst>
            <c:ext xmlns:c16="http://schemas.microsoft.com/office/drawing/2014/chart" uri="{C3380CC4-5D6E-409C-BE32-E72D297353CC}">
              <c16:uniqueId val="{00000007-AD7F-4F03-8526-8E3666DEF610}"/>
            </c:ext>
          </c:extLst>
        </c:ser>
        <c:ser>
          <c:idx val="8"/>
          <c:order val="8"/>
          <c:tx>
            <c:strRef>
              <c:f>pvt!$K$169:$K$170</c:f>
              <c:strCache>
                <c:ptCount val="1"/>
                <c:pt idx="0">
                  <c:v>Ms. N. Davolio</c:v>
                </c:pt>
              </c:strCache>
            </c:strRef>
          </c:tx>
          <c:spPr>
            <a:solidFill>
              <a:srgbClr val="5E6B91"/>
            </a:solidFill>
            <a:ln>
              <a:noFill/>
            </a:ln>
            <a:effectLst/>
          </c:spPr>
          <c:invertIfNegative val="0"/>
          <c:cat>
            <c:multiLvlStrRef>
              <c:f>pvt!$A$171:$B$193</c:f>
              <c:multiLvlStrCache>
                <c:ptCount val="23"/>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lvl>
                <c:lvl>
                  <c:pt idx="0">
                    <c:v>1996</c:v>
                  </c:pt>
                  <c:pt idx="6">
                    <c:v>1997</c:v>
                  </c:pt>
                  <c:pt idx="18">
                    <c:v>1998</c:v>
                  </c:pt>
                </c:lvl>
              </c:multiLvlStrCache>
            </c:multiLvlStrRef>
          </c:cat>
          <c:val>
            <c:numRef>
              <c:f>pvt!$K$171:$K$193</c:f>
              <c:numCache>
                <c:formatCode>0</c:formatCode>
                <c:ptCount val="23"/>
                <c:pt idx="0">
                  <c:v>2018.6</c:v>
                </c:pt>
                <c:pt idx="1">
                  <c:v>6007.1</c:v>
                </c:pt>
                <c:pt idx="2">
                  <c:v>6883.7</c:v>
                </c:pt>
                <c:pt idx="3">
                  <c:v>4061.4</c:v>
                </c:pt>
                <c:pt idx="4">
                  <c:v>10261.200000000001</c:v>
                </c:pt>
                <c:pt idx="5">
                  <c:v>9557</c:v>
                </c:pt>
                <c:pt idx="6">
                  <c:v>7331.6</c:v>
                </c:pt>
                <c:pt idx="7">
                  <c:v>2504.6</c:v>
                </c:pt>
                <c:pt idx="8">
                  <c:v>5493.9</c:v>
                </c:pt>
                <c:pt idx="9">
                  <c:v>240</c:v>
                </c:pt>
                <c:pt idx="10">
                  <c:v>9168.25</c:v>
                </c:pt>
                <c:pt idx="11">
                  <c:v>6112.65</c:v>
                </c:pt>
                <c:pt idx="12">
                  <c:v>19997.88</c:v>
                </c:pt>
                <c:pt idx="13">
                  <c:v>5119.1000000000004</c:v>
                </c:pt>
                <c:pt idx="14">
                  <c:v>8461.5</c:v>
                </c:pt>
                <c:pt idx="15">
                  <c:v>12920.15</c:v>
                </c:pt>
                <c:pt idx="16">
                  <c:v>4106.7</c:v>
                </c:pt>
                <c:pt idx="17">
                  <c:v>16077.25</c:v>
                </c:pt>
                <c:pt idx="18">
                  <c:v>8712.1299999999992</c:v>
                </c:pt>
                <c:pt idx="19">
                  <c:v>11586.9</c:v>
                </c:pt>
                <c:pt idx="20">
                  <c:v>24847.45</c:v>
                </c:pt>
                <c:pt idx="21">
                  <c:v>13620.9</c:v>
                </c:pt>
                <c:pt idx="22">
                  <c:v>7053.75</c:v>
                </c:pt>
              </c:numCache>
            </c:numRef>
          </c:val>
          <c:extLst>
            <c:ext xmlns:c16="http://schemas.microsoft.com/office/drawing/2014/chart" uri="{C3380CC4-5D6E-409C-BE32-E72D297353CC}">
              <c16:uniqueId val="{00000008-AD7F-4F03-8526-8E3666DEF610}"/>
            </c:ext>
          </c:extLst>
        </c:ser>
        <c:dLbls>
          <c:showLegendKey val="0"/>
          <c:showVal val="0"/>
          <c:showCatName val="0"/>
          <c:showSerName val="0"/>
          <c:showPercent val="0"/>
          <c:showBubbleSize val="0"/>
        </c:dLbls>
        <c:gapWidth val="219"/>
        <c:overlap val="-27"/>
        <c:axId val="715925424"/>
        <c:axId val="715925904"/>
      </c:barChart>
      <c:catAx>
        <c:axId val="71592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925904"/>
        <c:crosses val="autoZero"/>
        <c:auto val="1"/>
        <c:lblAlgn val="ctr"/>
        <c:lblOffset val="100"/>
        <c:noMultiLvlLbl val="0"/>
      </c:catAx>
      <c:valAx>
        <c:axId val="71592590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925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[Hend Abd El-Ghafour - Northwind.xlsx]pvt!o/E</c:name>
    <c:fmtId val="5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805D8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5400" cap="rnd">
            <a:solidFill>
              <a:srgbClr val="BBC8E2"/>
            </a:solidFill>
            <a:round/>
          </a:ln>
          <a:effectLst/>
        </c:spPr>
        <c:marker>
          <c:symbol val="circle"/>
          <c:size val="5"/>
          <c:spPr>
            <a:solidFill>
              <a:srgbClr val="BBC8E2"/>
            </a:solidFill>
            <a:ln w="9525">
              <a:solidFill>
                <a:srgbClr val="BBC8E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71667357369803"/>
          <c:y val="0.16980009077812641"/>
          <c:w val="0.74867219229175286"/>
          <c:h val="0.56549602352337536"/>
        </c:manualLayout>
      </c:layout>
      <c:barChart>
        <c:barDir val="col"/>
        <c:grouping val="clustered"/>
        <c:varyColors val="0"/>
        <c:ser>
          <c:idx val="1"/>
          <c:order val="1"/>
          <c:tx>
            <c:strRef>
              <c:f>pvt!$C$145</c:f>
              <c:strCache>
                <c:ptCount val="1"/>
                <c:pt idx="0">
                  <c:v>Net Sales </c:v>
                </c:pt>
              </c:strCache>
            </c:strRef>
          </c:tx>
          <c:spPr>
            <a:solidFill>
              <a:srgbClr val="805D87"/>
            </a:solidFill>
            <a:ln>
              <a:noFill/>
            </a:ln>
            <a:effectLst/>
          </c:spPr>
          <c:invertIfNegative val="0"/>
          <c:cat>
            <c:strRef>
              <c:f>pvt!$A$146:$A$154</c:f>
              <c:strCache>
                <c:ptCount val="9"/>
                <c:pt idx="0">
                  <c:v>Peacock</c:v>
                </c:pt>
                <c:pt idx="1">
                  <c:v>Leverling</c:v>
                </c:pt>
                <c:pt idx="2">
                  <c:v>Davolio</c:v>
                </c:pt>
                <c:pt idx="3">
                  <c:v>Fuller</c:v>
                </c:pt>
                <c:pt idx="4">
                  <c:v>Calahan</c:v>
                </c:pt>
                <c:pt idx="5">
                  <c:v>King</c:v>
                </c:pt>
                <c:pt idx="6">
                  <c:v>Dodsworth</c:v>
                </c:pt>
                <c:pt idx="7">
                  <c:v>Suyama</c:v>
                </c:pt>
                <c:pt idx="8">
                  <c:v>Buchanan</c:v>
                </c:pt>
              </c:strCache>
            </c:strRef>
          </c:cat>
          <c:val>
            <c:numRef>
              <c:f>pvt!$C$146:$C$154</c:f>
              <c:numCache>
                <c:formatCode>_(* #,##0_);_(* \(#,##0\);_(* "-"??_);_(@_)</c:formatCode>
                <c:ptCount val="9"/>
                <c:pt idx="0">
                  <c:v>232890.85</c:v>
                </c:pt>
                <c:pt idx="1">
                  <c:v>202812.86</c:v>
                </c:pt>
                <c:pt idx="2">
                  <c:v>192107.65</c:v>
                </c:pt>
                <c:pt idx="3">
                  <c:v>166537.76</c:v>
                </c:pt>
                <c:pt idx="4">
                  <c:v>126862.3</c:v>
                </c:pt>
                <c:pt idx="5">
                  <c:v>124568.24</c:v>
                </c:pt>
                <c:pt idx="6">
                  <c:v>77308.08</c:v>
                </c:pt>
                <c:pt idx="7">
                  <c:v>73913.14</c:v>
                </c:pt>
                <c:pt idx="8">
                  <c:v>68792.3</c:v>
                </c:pt>
              </c:numCache>
            </c:numRef>
          </c:val>
          <c:extLst>
            <c:ext xmlns:c16="http://schemas.microsoft.com/office/drawing/2014/chart" uri="{C3380CC4-5D6E-409C-BE32-E72D297353CC}">
              <c16:uniqueId val="{00000001-4EEF-44D8-9F38-F66F976A81C9}"/>
            </c:ext>
          </c:extLst>
        </c:ser>
        <c:dLbls>
          <c:showLegendKey val="0"/>
          <c:showVal val="0"/>
          <c:showCatName val="0"/>
          <c:showSerName val="0"/>
          <c:showPercent val="0"/>
          <c:showBubbleSize val="0"/>
        </c:dLbls>
        <c:gapWidth val="200"/>
        <c:overlap val="-25"/>
        <c:axId val="469142527"/>
        <c:axId val="469144447"/>
      </c:barChart>
      <c:lineChart>
        <c:grouping val="standard"/>
        <c:varyColors val="0"/>
        <c:ser>
          <c:idx val="0"/>
          <c:order val="0"/>
          <c:tx>
            <c:strRef>
              <c:f>pvt!$B$145</c:f>
              <c:strCache>
                <c:ptCount val="1"/>
                <c:pt idx="0">
                  <c:v># Orders</c:v>
                </c:pt>
              </c:strCache>
            </c:strRef>
          </c:tx>
          <c:spPr>
            <a:ln w="25400" cap="rnd">
              <a:solidFill>
                <a:srgbClr val="BBC8E2"/>
              </a:solidFill>
              <a:round/>
            </a:ln>
            <a:effectLst/>
          </c:spPr>
          <c:marker>
            <c:symbol val="circle"/>
            <c:size val="5"/>
            <c:spPr>
              <a:solidFill>
                <a:srgbClr val="BBC8E2"/>
              </a:solidFill>
              <a:ln w="9525">
                <a:solidFill>
                  <a:srgbClr val="BBC8E2"/>
                </a:solidFill>
              </a:ln>
              <a:effectLst/>
            </c:spPr>
          </c:marker>
          <c:cat>
            <c:strRef>
              <c:f>pvt!$A$146:$A$154</c:f>
              <c:strCache>
                <c:ptCount val="9"/>
                <c:pt idx="0">
                  <c:v>Peacock</c:v>
                </c:pt>
                <c:pt idx="1">
                  <c:v>Leverling</c:v>
                </c:pt>
                <c:pt idx="2">
                  <c:v>Davolio</c:v>
                </c:pt>
                <c:pt idx="3">
                  <c:v>Fuller</c:v>
                </c:pt>
                <c:pt idx="4">
                  <c:v>Calahan</c:v>
                </c:pt>
                <c:pt idx="5">
                  <c:v>King</c:v>
                </c:pt>
                <c:pt idx="6">
                  <c:v>Dodsworth</c:v>
                </c:pt>
                <c:pt idx="7">
                  <c:v>Suyama</c:v>
                </c:pt>
                <c:pt idx="8">
                  <c:v>Buchanan</c:v>
                </c:pt>
              </c:strCache>
            </c:strRef>
          </c:cat>
          <c:val>
            <c:numRef>
              <c:f>pvt!$B$146:$B$154</c:f>
              <c:numCache>
                <c:formatCode>General</c:formatCode>
                <c:ptCount val="9"/>
                <c:pt idx="0">
                  <c:v>156</c:v>
                </c:pt>
                <c:pt idx="1">
                  <c:v>127</c:v>
                </c:pt>
                <c:pt idx="2">
                  <c:v>123</c:v>
                </c:pt>
                <c:pt idx="3">
                  <c:v>96</c:v>
                </c:pt>
                <c:pt idx="4">
                  <c:v>104</c:v>
                </c:pt>
                <c:pt idx="5">
                  <c:v>72</c:v>
                </c:pt>
                <c:pt idx="6">
                  <c:v>43</c:v>
                </c:pt>
                <c:pt idx="7">
                  <c:v>67</c:v>
                </c:pt>
                <c:pt idx="8">
                  <c:v>42</c:v>
                </c:pt>
              </c:numCache>
            </c:numRef>
          </c:val>
          <c:smooth val="0"/>
          <c:extLst>
            <c:ext xmlns:c16="http://schemas.microsoft.com/office/drawing/2014/chart" uri="{C3380CC4-5D6E-409C-BE32-E72D297353CC}">
              <c16:uniqueId val="{00000000-4EEF-44D8-9F38-F66F976A81C9}"/>
            </c:ext>
          </c:extLst>
        </c:ser>
        <c:dLbls>
          <c:showLegendKey val="0"/>
          <c:showVal val="0"/>
          <c:showCatName val="0"/>
          <c:showSerName val="0"/>
          <c:showPercent val="0"/>
          <c:showBubbleSize val="0"/>
        </c:dLbls>
        <c:marker val="1"/>
        <c:smooth val="0"/>
        <c:axId val="2062318224"/>
        <c:axId val="2062318704"/>
      </c:lineChart>
      <c:catAx>
        <c:axId val="4691425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144447"/>
        <c:crosses val="autoZero"/>
        <c:auto val="1"/>
        <c:lblAlgn val="ctr"/>
        <c:lblOffset val="100"/>
        <c:noMultiLvlLbl val="0"/>
      </c:catAx>
      <c:valAx>
        <c:axId val="469144447"/>
        <c:scaling>
          <c:orientation val="minMax"/>
        </c:scaling>
        <c:delete val="0"/>
        <c:axPos val="l"/>
        <c:title>
          <c:tx>
            <c:rich>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solidFill>
                      <a:srgbClr val="805D87"/>
                    </a:solidFill>
                  </a:rPr>
                  <a:t>Net Sales</a:t>
                </a:r>
              </a:p>
            </c:rich>
          </c:tx>
          <c:layout>
            <c:manualLayout>
              <c:xMode val="edge"/>
              <c:yMode val="edge"/>
              <c:x val="3.2313773278340209E-2"/>
              <c:y val="4.2239240642864856E-2"/>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75000"/>
                  </a:schemeClr>
                </a:solidFill>
                <a:latin typeface="+mn-lt"/>
                <a:ea typeface="+mn-ea"/>
                <a:cs typeface="+mn-cs"/>
              </a:defRPr>
            </a:pPr>
            <a:endParaRPr lang="en-US"/>
          </a:p>
        </c:txPr>
        <c:crossAx val="469142527"/>
        <c:crosses val="autoZero"/>
        <c:crossBetween val="between"/>
      </c:valAx>
      <c:valAx>
        <c:axId val="2062318704"/>
        <c:scaling>
          <c:orientation val="minMax"/>
        </c:scaling>
        <c:delete val="0"/>
        <c:axPos val="r"/>
        <c:title>
          <c:tx>
            <c:rich>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solidFill>
                      <a:schemeClr val="accent5">
                        <a:lumMod val="60000"/>
                        <a:lumOff val="40000"/>
                      </a:schemeClr>
                    </a:solidFill>
                  </a:rPr>
                  <a:t># Orders</a:t>
                </a:r>
              </a:p>
            </c:rich>
          </c:tx>
          <c:layout>
            <c:manualLayout>
              <c:xMode val="edge"/>
              <c:yMode val="edge"/>
              <c:x val="0.83378952630921133"/>
              <c:y val="3.5273073742494519E-2"/>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75000"/>
                  </a:schemeClr>
                </a:solidFill>
                <a:latin typeface="+mn-lt"/>
                <a:ea typeface="+mn-ea"/>
                <a:cs typeface="+mn-cs"/>
              </a:defRPr>
            </a:pPr>
            <a:endParaRPr lang="en-US"/>
          </a:p>
        </c:txPr>
        <c:crossAx val="2062318224"/>
        <c:crosses val="max"/>
        <c:crossBetween val="between"/>
      </c:valAx>
      <c:catAx>
        <c:axId val="2062318224"/>
        <c:scaling>
          <c:orientation val="minMax"/>
        </c:scaling>
        <c:delete val="1"/>
        <c:axPos val="b"/>
        <c:numFmt formatCode="General" sourceLinked="1"/>
        <c:majorTickMark val="out"/>
        <c:minorTickMark val="none"/>
        <c:tickLblPos val="nextTo"/>
        <c:crossAx val="206231870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[Hend Abd El-Ghafour - Northwind.xlsx]pvt!Delayed - Delivered</c:name>
    <c:fmtId val="6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000" b="1">
                <a:solidFill>
                  <a:srgbClr val="5E6B91"/>
                </a:solidFill>
              </a:rPr>
              <a:t>On-Time</a:t>
            </a:r>
          </a:p>
        </c:rich>
      </c:tx>
      <c:layout>
        <c:manualLayout>
          <c:xMode val="edge"/>
          <c:yMode val="edge"/>
          <c:x val="3.2084294727527919E-2"/>
          <c:y val="4.6136101499423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E6B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5400" cap="rnd">
            <a:solidFill>
              <a:srgbClr val="F9BDC2"/>
            </a:solidFill>
            <a:round/>
          </a:ln>
          <a:effectLst/>
        </c:spPr>
        <c:marker>
          <c:symbol val="circle"/>
          <c:size val="5"/>
          <c:spPr>
            <a:solidFill>
              <a:srgbClr val="F9BDC2"/>
            </a:solidFill>
            <a:ln w="9525">
              <a:solidFill>
                <a:srgbClr val="F9BDC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91768316666538"/>
          <c:y val="0.17108645510220313"/>
          <c:w val="0.76371764850619894"/>
          <c:h val="0.58302513322198357"/>
        </c:manualLayout>
      </c:layout>
      <c:barChart>
        <c:barDir val="col"/>
        <c:grouping val="clustered"/>
        <c:varyColors val="0"/>
        <c:ser>
          <c:idx val="0"/>
          <c:order val="0"/>
          <c:tx>
            <c:strRef>
              <c:f>pvt!$F$145</c:f>
              <c:strCache>
                <c:ptCount val="1"/>
                <c:pt idx="0">
                  <c:v>Delivered Orders</c:v>
                </c:pt>
              </c:strCache>
            </c:strRef>
          </c:tx>
          <c:spPr>
            <a:solidFill>
              <a:srgbClr val="5E6B91"/>
            </a:solidFill>
            <a:ln>
              <a:noFill/>
            </a:ln>
            <a:effectLst/>
          </c:spPr>
          <c:invertIfNegative val="0"/>
          <c:cat>
            <c:strRef>
              <c:f>pvt!$E$146:$E$154</c:f>
              <c:strCache>
                <c:ptCount val="9"/>
                <c:pt idx="0">
                  <c:v>Peacock</c:v>
                </c:pt>
                <c:pt idx="1">
                  <c:v>Levering</c:v>
                </c:pt>
                <c:pt idx="2">
                  <c:v>Davolio</c:v>
                </c:pt>
                <c:pt idx="3">
                  <c:v>Calahan</c:v>
                </c:pt>
                <c:pt idx="4">
                  <c:v>Fuller</c:v>
                </c:pt>
                <c:pt idx="5">
                  <c:v>King</c:v>
                </c:pt>
                <c:pt idx="6">
                  <c:v>Suyama</c:v>
                </c:pt>
                <c:pt idx="7">
                  <c:v>Dodsworth</c:v>
                </c:pt>
                <c:pt idx="8">
                  <c:v>Buchanan</c:v>
                </c:pt>
              </c:strCache>
            </c:strRef>
          </c:cat>
          <c:val>
            <c:numRef>
              <c:f>pvt!$F$146:$F$154</c:f>
              <c:numCache>
                <c:formatCode>General</c:formatCode>
                <c:ptCount val="9"/>
                <c:pt idx="0">
                  <c:v>151</c:v>
                </c:pt>
                <c:pt idx="1">
                  <c:v>127</c:v>
                </c:pt>
                <c:pt idx="2">
                  <c:v>120</c:v>
                </c:pt>
                <c:pt idx="3">
                  <c:v>100</c:v>
                </c:pt>
                <c:pt idx="4">
                  <c:v>93</c:v>
                </c:pt>
                <c:pt idx="5">
                  <c:v>69</c:v>
                </c:pt>
                <c:pt idx="6">
                  <c:v>65</c:v>
                </c:pt>
                <c:pt idx="7">
                  <c:v>42</c:v>
                </c:pt>
                <c:pt idx="8">
                  <c:v>42</c:v>
                </c:pt>
              </c:numCache>
            </c:numRef>
          </c:val>
          <c:extLst>
            <c:ext xmlns:c16="http://schemas.microsoft.com/office/drawing/2014/chart" uri="{C3380CC4-5D6E-409C-BE32-E72D297353CC}">
              <c16:uniqueId val="{00000000-AB9D-4751-BC5F-CC697CE11565}"/>
            </c:ext>
          </c:extLst>
        </c:ser>
        <c:dLbls>
          <c:showLegendKey val="0"/>
          <c:showVal val="0"/>
          <c:showCatName val="0"/>
          <c:showSerName val="0"/>
          <c:showPercent val="0"/>
          <c:showBubbleSize val="0"/>
        </c:dLbls>
        <c:gapWidth val="200"/>
        <c:overlap val="-25"/>
        <c:axId val="448413135"/>
        <c:axId val="448410735"/>
      </c:barChart>
      <c:lineChart>
        <c:grouping val="standard"/>
        <c:varyColors val="0"/>
        <c:ser>
          <c:idx val="1"/>
          <c:order val="1"/>
          <c:tx>
            <c:strRef>
              <c:f>pvt!$G$145</c:f>
              <c:strCache>
                <c:ptCount val="1"/>
                <c:pt idx="0">
                  <c:v>Delayed Orders</c:v>
                </c:pt>
              </c:strCache>
            </c:strRef>
          </c:tx>
          <c:spPr>
            <a:ln w="25400" cap="rnd">
              <a:solidFill>
                <a:srgbClr val="F9BDC2"/>
              </a:solidFill>
              <a:round/>
            </a:ln>
            <a:effectLst/>
          </c:spPr>
          <c:marker>
            <c:symbol val="circle"/>
            <c:size val="5"/>
            <c:spPr>
              <a:solidFill>
                <a:srgbClr val="F9BDC2"/>
              </a:solidFill>
              <a:ln w="9525">
                <a:solidFill>
                  <a:srgbClr val="F9BDC2"/>
                </a:solidFill>
              </a:ln>
              <a:effectLst/>
            </c:spPr>
          </c:marker>
          <c:cat>
            <c:strRef>
              <c:f>pvt!$E$146:$E$154</c:f>
              <c:strCache>
                <c:ptCount val="9"/>
                <c:pt idx="0">
                  <c:v>Peacock</c:v>
                </c:pt>
                <c:pt idx="1">
                  <c:v>Levering</c:v>
                </c:pt>
                <c:pt idx="2">
                  <c:v>Davolio</c:v>
                </c:pt>
                <c:pt idx="3">
                  <c:v>Calahan</c:v>
                </c:pt>
                <c:pt idx="4">
                  <c:v>Fuller</c:v>
                </c:pt>
                <c:pt idx="5">
                  <c:v>King</c:v>
                </c:pt>
                <c:pt idx="6">
                  <c:v>Suyama</c:v>
                </c:pt>
                <c:pt idx="7">
                  <c:v>Dodsworth</c:v>
                </c:pt>
                <c:pt idx="8">
                  <c:v>Buchanan</c:v>
                </c:pt>
              </c:strCache>
            </c:strRef>
          </c:cat>
          <c:val>
            <c:numRef>
              <c:f>pvt!$G$146:$G$154</c:f>
              <c:numCache>
                <c:formatCode>General</c:formatCode>
                <c:ptCount val="9"/>
                <c:pt idx="0">
                  <c:v>5</c:v>
                </c:pt>
                <c:pt idx="1">
                  <c:v>0</c:v>
                </c:pt>
                <c:pt idx="2">
                  <c:v>3</c:v>
                </c:pt>
                <c:pt idx="3">
                  <c:v>4</c:v>
                </c:pt>
                <c:pt idx="4">
                  <c:v>3</c:v>
                </c:pt>
                <c:pt idx="5">
                  <c:v>3</c:v>
                </c:pt>
                <c:pt idx="6">
                  <c:v>2</c:v>
                </c:pt>
                <c:pt idx="7">
                  <c:v>1</c:v>
                </c:pt>
                <c:pt idx="8">
                  <c:v>0</c:v>
                </c:pt>
              </c:numCache>
            </c:numRef>
          </c:val>
          <c:smooth val="0"/>
          <c:extLst>
            <c:ext xmlns:c16="http://schemas.microsoft.com/office/drawing/2014/chart" uri="{C3380CC4-5D6E-409C-BE32-E72D297353CC}">
              <c16:uniqueId val="{00000001-AB9D-4751-BC5F-CC697CE11565}"/>
            </c:ext>
          </c:extLst>
        </c:ser>
        <c:dLbls>
          <c:showLegendKey val="0"/>
          <c:showVal val="0"/>
          <c:showCatName val="0"/>
          <c:showSerName val="0"/>
          <c:showPercent val="0"/>
          <c:showBubbleSize val="0"/>
        </c:dLbls>
        <c:marker val="1"/>
        <c:smooth val="0"/>
        <c:axId val="287547631"/>
        <c:axId val="287549551"/>
      </c:lineChart>
      <c:catAx>
        <c:axId val="44841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410735"/>
        <c:crosses val="autoZero"/>
        <c:auto val="1"/>
        <c:lblAlgn val="ctr"/>
        <c:lblOffset val="100"/>
        <c:noMultiLvlLbl val="0"/>
      </c:catAx>
      <c:valAx>
        <c:axId val="4484107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75000"/>
                  </a:schemeClr>
                </a:solidFill>
                <a:latin typeface="+mn-lt"/>
                <a:ea typeface="+mn-ea"/>
                <a:cs typeface="+mn-cs"/>
              </a:defRPr>
            </a:pPr>
            <a:endParaRPr lang="en-US"/>
          </a:p>
        </c:txPr>
        <c:crossAx val="448413135"/>
        <c:crosses val="autoZero"/>
        <c:crossBetween val="between"/>
      </c:valAx>
      <c:valAx>
        <c:axId val="287549551"/>
        <c:scaling>
          <c:orientation val="minMax"/>
        </c:scaling>
        <c:delete val="0"/>
        <c:axPos val="r"/>
        <c:title>
          <c:tx>
            <c:rich>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solidFill>
                      <a:srgbClr val="F9BDC2"/>
                    </a:solidFill>
                  </a:rPr>
                  <a:t>Delayed </a:t>
                </a:r>
              </a:p>
            </c:rich>
          </c:tx>
          <c:layout>
            <c:manualLayout>
              <c:xMode val="edge"/>
              <c:yMode val="edge"/>
              <c:x val="0.82905085329218253"/>
              <c:y val="5.0027881462914023E-2"/>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75000"/>
                  </a:schemeClr>
                </a:solidFill>
                <a:latin typeface="+mn-lt"/>
                <a:ea typeface="+mn-ea"/>
                <a:cs typeface="+mn-cs"/>
              </a:defRPr>
            </a:pPr>
            <a:endParaRPr lang="en-US"/>
          </a:p>
        </c:txPr>
        <c:crossAx val="287547631"/>
        <c:crosses val="max"/>
        <c:crossBetween val="between"/>
      </c:valAx>
      <c:catAx>
        <c:axId val="287547631"/>
        <c:scaling>
          <c:orientation val="minMax"/>
        </c:scaling>
        <c:delete val="1"/>
        <c:axPos val="b"/>
        <c:numFmt formatCode="General" sourceLinked="1"/>
        <c:majorTickMark val="out"/>
        <c:minorTickMark val="none"/>
        <c:tickLblPos val="nextTo"/>
        <c:crossAx val="28754955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[Hend Abd El-Ghafour - Northwind.xlsx]pvt!Shipping Cost / Company</c:name>
    <c:fmtId val="7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 Costs / Shipping Campanies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3">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05D87"/>
          </a:solidFill>
          <a:ln>
            <a:noFill/>
          </a:ln>
          <a:effectLst/>
        </c:spPr>
      </c:pivotFmt>
      <c:pivotFmt>
        <c:idx val="2"/>
        <c:spPr>
          <a:solidFill>
            <a:srgbClr val="805D87"/>
          </a:solidFill>
          <a:ln>
            <a:noFill/>
          </a:ln>
          <a:effectLst/>
        </c:spPr>
      </c:pivotFmt>
      <c:pivotFmt>
        <c:idx val="3"/>
        <c:spPr>
          <a:solidFill>
            <a:srgbClr val="805D87"/>
          </a:solidFill>
          <a:ln>
            <a:noFill/>
          </a:ln>
          <a:effectLst/>
        </c:spPr>
      </c:pivotFmt>
      <c:pivotFmt>
        <c:idx val="4"/>
        <c:spPr>
          <a:solidFill>
            <a:srgbClr val="BBC8E2"/>
          </a:solidFill>
          <a:ln>
            <a:noFill/>
          </a:ln>
          <a:effectLst/>
        </c:spPr>
      </c:pivotFmt>
      <c:pivotFmt>
        <c:idx val="5"/>
        <c:spPr>
          <a:solidFill>
            <a:srgbClr val="BBC8E2"/>
          </a:solidFill>
          <a:ln>
            <a:noFill/>
          </a:ln>
          <a:effectLst/>
        </c:spPr>
      </c:pivotFmt>
      <c:pivotFmt>
        <c:idx val="6"/>
        <c:spPr>
          <a:solidFill>
            <a:srgbClr val="BBC8E2"/>
          </a:solidFill>
          <a:ln>
            <a:noFill/>
          </a:ln>
          <a:effectLst/>
        </c:spPr>
      </c:pivotFmt>
      <c:pivotFmt>
        <c:idx val="7"/>
        <c:spPr>
          <a:solidFill>
            <a:srgbClr val="5E6B91"/>
          </a:solidFill>
          <a:ln>
            <a:noFill/>
          </a:ln>
          <a:effectLst/>
        </c:spPr>
      </c:pivotFmt>
      <c:pivotFmt>
        <c:idx val="8"/>
        <c:spPr>
          <a:solidFill>
            <a:srgbClr val="5E6B91"/>
          </a:solidFill>
          <a:ln>
            <a:noFill/>
          </a:ln>
          <a:effectLst/>
        </c:spPr>
      </c:pivotFmt>
      <c:pivotFmt>
        <c:idx val="9"/>
        <c:spPr>
          <a:solidFill>
            <a:srgbClr val="5E6B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3">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3">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05D87"/>
          </a:solidFill>
          <a:ln>
            <a:noFill/>
          </a:ln>
          <a:effectLst/>
        </c:spPr>
      </c:pivotFmt>
      <c:pivotFmt>
        <c:idx val="12"/>
        <c:spPr>
          <a:solidFill>
            <a:srgbClr val="805D87"/>
          </a:solidFill>
          <a:ln>
            <a:noFill/>
          </a:ln>
          <a:effectLst/>
        </c:spPr>
      </c:pivotFmt>
      <c:pivotFmt>
        <c:idx val="13"/>
        <c:spPr>
          <a:solidFill>
            <a:srgbClr val="805D87"/>
          </a:solidFill>
          <a:ln>
            <a:noFill/>
          </a:ln>
          <a:effectLst/>
        </c:spPr>
      </c:pivotFmt>
      <c:pivotFmt>
        <c:idx val="14"/>
        <c:spPr>
          <a:solidFill>
            <a:srgbClr val="BBC8E2"/>
          </a:solidFill>
          <a:ln>
            <a:noFill/>
          </a:ln>
          <a:effectLst/>
        </c:spPr>
      </c:pivotFmt>
      <c:pivotFmt>
        <c:idx val="15"/>
        <c:spPr>
          <a:solidFill>
            <a:srgbClr val="BBC8E2"/>
          </a:solidFill>
          <a:ln>
            <a:noFill/>
          </a:ln>
          <a:effectLst/>
        </c:spPr>
      </c:pivotFmt>
      <c:pivotFmt>
        <c:idx val="16"/>
        <c:spPr>
          <a:solidFill>
            <a:srgbClr val="BBC8E2"/>
          </a:solidFill>
          <a:ln>
            <a:noFill/>
          </a:ln>
          <a:effectLst/>
        </c:spPr>
      </c:pivotFmt>
      <c:pivotFmt>
        <c:idx val="17"/>
        <c:spPr>
          <a:solidFill>
            <a:srgbClr val="5E6B91"/>
          </a:solidFill>
          <a:ln>
            <a:noFill/>
          </a:ln>
          <a:effectLst/>
        </c:spPr>
      </c:pivotFmt>
      <c:pivotFmt>
        <c:idx val="18"/>
        <c:spPr>
          <a:solidFill>
            <a:srgbClr val="5E6B91"/>
          </a:solidFill>
          <a:ln>
            <a:noFill/>
          </a:ln>
          <a:effectLst/>
        </c:spPr>
      </c:pivotFmt>
      <c:pivotFmt>
        <c:idx val="19"/>
        <c:spPr>
          <a:solidFill>
            <a:srgbClr val="5E6B91"/>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3">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805D87"/>
          </a:solidFill>
          <a:ln>
            <a:noFill/>
          </a:ln>
          <a:effectLst/>
        </c:spPr>
      </c:pivotFmt>
      <c:pivotFmt>
        <c:idx val="22"/>
        <c:spPr>
          <a:solidFill>
            <a:srgbClr val="805D87"/>
          </a:solidFill>
          <a:ln>
            <a:noFill/>
          </a:ln>
          <a:effectLst/>
        </c:spPr>
      </c:pivotFmt>
      <c:pivotFmt>
        <c:idx val="23"/>
        <c:spPr>
          <a:solidFill>
            <a:srgbClr val="805D87"/>
          </a:solidFill>
          <a:ln>
            <a:noFill/>
          </a:ln>
          <a:effectLst/>
        </c:spPr>
      </c:pivotFmt>
      <c:pivotFmt>
        <c:idx val="24"/>
        <c:spPr>
          <a:solidFill>
            <a:srgbClr val="BBC8E2"/>
          </a:solidFill>
          <a:ln>
            <a:noFill/>
          </a:ln>
          <a:effectLst/>
        </c:spPr>
      </c:pivotFmt>
      <c:pivotFmt>
        <c:idx val="25"/>
        <c:spPr>
          <a:solidFill>
            <a:srgbClr val="BBC8E2"/>
          </a:solidFill>
          <a:ln>
            <a:noFill/>
          </a:ln>
          <a:effectLst/>
        </c:spPr>
      </c:pivotFmt>
      <c:pivotFmt>
        <c:idx val="26"/>
        <c:spPr>
          <a:solidFill>
            <a:srgbClr val="BBC8E2"/>
          </a:solidFill>
          <a:ln>
            <a:noFill/>
          </a:ln>
          <a:effectLst/>
        </c:spPr>
      </c:pivotFmt>
      <c:pivotFmt>
        <c:idx val="27"/>
        <c:spPr>
          <a:solidFill>
            <a:srgbClr val="5E6B91"/>
          </a:solidFill>
          <a:ln>
            <a:noFill/>
          </a:ln>
          <a:effectLst/>
        </c:spPr>
      </c:pivotFmt>
      <c:pivotFmt>
        <c:idx val="28"/>
        <c:spPr>
          <a:solidFill>
            <a:srgbClr val="5E6B91"/>
          </a:solidFill>
          <a:ln>
            <a:noFill/>
          </a:ln>
          <a:effectLst/>
        </c:spPr>
      </c:pivotFmt>
      <c:pivotFmt>
        <c:idx val="29"/>
        <c:spPr>
          <a:solidFill>
            <a:srgbClr val="5E6B91"/>
          </a:solidFill>
          <a:ln>
            <a:noFill/>
          </a:ln>
          <a:effectLst/>
        </c:spPr>
      </c:pivotFmt>
      <c:pivotFmt>
        <c:idx val="30"/>
        <c:spPr>
          <a:solidFill>
            <a:srgbClr val="805D87"/>
          </a:solidFill>
          <a:ln>
            <a:noFill/>
          </a:ln>
          <a:effectLst/>
        </c:spPr>
      </c:pivotFmt>
    </c:pivotFmts>
    <c:plotArea>
      <c:layout/>
      <c:barChart>
        <c:barDir val="col"/>
        <c:grouping val="clustered"/>
        <c:varyColors val="0"/>
        <c:ser>
          <c:idx val="0"/>
          <c:order val="0"/>
          <c:tx>
            <c:strRef>
              <c:f>pvt!$G$214</c:f>
              <c:strCache>
                <c:ptCount val="1"/>
                <c:pt idx="0">
                  <c:v>Total</c:v>
                </c:pt>
              </c:strCache>
            </c:strRef>
          </c:tx>
          <c:spPr>
            <a:solidFill>
              <a:schemeClr val="accent1"/>
            </a:solidFill>
            <a:ln>
              <a:noFill/>
            </a:ln>
            <a:effectLst/>
          </c:spPr>
          <c:invertIfNegative val="0"/>
          <c:dPt>
            <c:idx val="0"/>
            <c:invertIfNegative val="0"/>
            <c:bubble3D val="0"/>
            <c:spPr>
              <a:solidFill>
                <a:srgbClr val="805D87"/>
              </a:solidFill>
              <a:ln>
                <a:noFill/>
              </a:ln>
              <a:effectLst/>
            </c:spPr>
            <c:extLst>
              <c:ext xmlns:c16="http://schemas.microsoft.com/office/drawing/2014/chart" uri="{C3380CC4-5D6E-409C-BE32-E72D297353CC}">
                <c16:uniqueId val="{00000001-2FC1-40DD-8BDC-81CF5E82F825}"/>
              </c:ext>
            </c:extLst>
          </c:dPt>
          <c:dPt>
            <c:idx val="1"/>
            <c:invertIfNegative val="0"/>
            <c:bubble3D val="0"/>
            <c:spPr>
              <a:solidFill>
                <a:srgbClr val="805D87"/>
              </a:solidFill>
              <a:ln>
                <a:noFill/>
              </a:ln>
              <a:effectLst/>
            </c:spPr>
            <c:extLst>
              <c:ext xmlns:c16="http://schemas.microsoft.com/office/drawing/2014/chart" uri="{C3380CC4-5D6E-409C-BE32-E72D297353CC}">
                <c16:uniqueId val="{00000003-2FC1-40DD-8BDC-81CF5E82F825}"/>
              </c:ext>
            </c:extLst>
          </c:dPt>
          <c:dPt>
            <c:idx val="2"/>
            <c:invertIfNegative val="0"/>
            <c:bubble3D val="0"/>
            <c:spPr>
              <a:solidFill>
                <a:srgbClr val="805D87"/>
              </a:solidFill>
              <a:ln>
                <a:noFill/>
              </a:ln>
              <a:effectLst/>
            </c:spPr>
            <c:extLst>
              <c:ext xmlns:c16="http://schemas.microsoft.com/office/drawing/2014/chart" uri="{C3380CC4-5D6E-409C-BE32-E72D297353CC}">
                <c16:uniqueId val="{00000005-2FC1-40DD-8BDC-81CF5E82F825}"/>
              </c:ext>
            </c:extLst>
          </c:dPt>
          <c:dPt>
            <c:idx val="3"/>
            <c:invertIfNegative val="0"/>
            <c:bubble3D val="0"/>
            <c:spPr>
              <a:solidFill>
                <a:srgbClr val="BBC8E2"/>
              </a:solidFill>
              <a:ln>
                <a:noFill/>
              </a:ln>
              <a:effectLst/>
            </c:spPr>
            <c:extLst>
              <c:ext xmlns:c16="http://schemas.microsoft.com/office/drawing/2014/chart" uri="{C3380CC4-5D6E-409C-BE32-E72D297353CC}">
                <c16:uniqueId val="{00000007-2FC1-40DD-8BDC-81CF5E82F825}"/>
              </c:ext>
            </c:extLst>
          </c:dPt>
          <c:dPt>
            <c:idx val="4"/>
            <c:invertIfNegative val="0"/>
            <c:bubble3D val="0"/>
            <c:spPr>
              <a:solidFill>
                <a:srgbClr val="BBC8E2"/>
              </a:solidFill>
              <a:ln>
                <a:noFill/>
              </a:ln>
              <a:effectLst/>
            </c:spPr>
            <c:extLst>
              <c:ext xmlns:c16="http://schemas.microsoft.com/office/drawing/2014/chart" uri="{C3380CC4-5D6E-409C-BE32-E72D297353CC}">
                <c16:uniqueId val="{00000009-2FC1-40DD-8BDC-81CF5E82F825}"/>
              </c:ext>
            </c:extLst>
          </c:dPt>
          <c:dPt>
            <c:idx val="5"/>
            <c:invertIfNegative val="0"/>
            <c:bubble3D val="0"/>
            <c:spPr>
              <a:solidFill>
                <a:srgbClr val="BBC8E2"/>
              </a:solidFill>
              <a:ln>
                <a:noFill/>
              </a:ln>
              <a:effectLst/>
            </c:spPr>
            <c:extLst>
              <c:ext xmlns:c16="http://schemas.microsoft.com/office/drawing/2014/chart" uri="{C3380CC4-5D6E-409C-BE32-E72D297353CC}">
                <c16:uniqueId val="{0000000B-2FC1-40DD-8BDC-81CF5E82F825}"/>
              </c:ext>
            </c:extLst>
          </c:dPt>
          <c:dPt>
            <c:idx val="6"/>
            <c:invertIfNegative val="0"/>
            <c:bubble3D val="0"/>
            <c:spPr>
              <a:solidFill>
                <a:srgbClr val="5E6B91"/>
              </a:solidFill>
              <a:ln>
                <a:noFill/>
              </a:ln>
              <a:effectLst/>
            </c:spPr>
            <c:extLst>
              <c:ext xmlns:c16="http://schemas.microsoft.com/office/drawing/2014/chart" uri="{C3380CC4-5D6E-409C-BE32-E72D297353CC}">
                <c16:uniqueId val="{0000000D-2FC1-40DD-8BDC-81CF5E82F825}"/>
              </c:ext>
            </c:extLst>
          </c:dPt>
          <c:dPt>
            <c:idx val="7"/>
            <c:invertIfNegative val="0"/>
            <c:bubble3D val="0"/>
            <c:spPr>
              <a:solidFill>
                <a:srgbClr val="5E6B91"/>
              </a:solidFill>
              <a:ln>
                <a:noFill/>
              </a:ln>
              <a:effectLst/>
            </c:spPr>
            <c:extLst>
              <c:ext xmlns:c16="http://schemas.microsoft.com/office/drawing/2014/chart" uri="{C3380CC4-5D6E-409C-BE32-E72D297353CC}">
                <c16:uniqueId val="{0000000F-2FC1-40DD-8BDC-81CF5E82F825}"/>
              </c:ext>
            </c:extLst>
          </c:dPt>
          <c:dPt>
            <c:idx val="8"/>
            <c:invertIfNegative val="0"/>
            <c:bubble3D val="0"/>
            <c:spPr>
              <a:solidFill>
                <a:srgbClr val="5E6B91"/>
              </a:solidFill>
              <a:ln>
                <a:noFill/>
              </a:ln>
              <a:effectLst/>
            </c:spPr>
            <c:extLst>
              <c:ext xmlns:c16="http://schemas.microsoft.com/office/drawing/2014/chart" uri="{C3380CC4-5D6E-409C-BE32-E72D297353CC}">
                <c16:uniqueId val="{00000011-2FC1-40DD-8BDC-81CF5E82F825}"/>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3">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pvt!$E$215:$F$223</c:f>
              <c:multiLvlStrCache>
                <c:ptCount val="9"/>
                <c:lvl>
                  <c:pt idx="0">
                    <c:v>1996</c:v>
                  </c:pt>
                  <c:pt idx="1">
                    <c:v>1997</c:v>
                  </c:pt>
                  <c:pt idx="2">
                    <c:v>1998</c:v>
                  </c:pt>
                  <c:pt idx="3">
                    <c:v>1996</c:v>
                  </c:pt>
                  <c:pt idx="4">
                    <c:v>1997</c:v>
                  </c:pt>
                  <c:pt idx="5">
                    <c:v>1998</c:v>
                  </c:pt>
                  <c:pt idx="6">
                    <c:v>1996</c:v>
                  </c:pt>
                  <c:pt idx="7">
                    <c:v>1997</c:v>
                  </c:pt>
                  <c:pt idx="8">
                    <c:v>1998</c:v>
                  </c:pt>
                </c:lvl>
                <c:lvl>
                  <c:pt idx="0">
                    <c:v>Federal Shipping</c:v>
                  </c:pt>
                  <c:pt idx="3">
                    <c:v>Speedy Express</c:v>
                  </c:pt>
                  <c:pt idx="6">
                    <c:v>United Package</c:v>
                  </c:pt>
                </c:lvl>
              </c:multiLvlStrCache>
            </c:multiLvlStrRef>
          </c:cat>
          <c:val>
            <c:numRef>
              <c:f>pvt!$G$215:$G$223</c:f>
              <c:numCache>
                <c:formatCode>_("$"* #,##0.00_);_("$"* \(#,##0.00\);_("$"* "-"??_);_(@_)</c:formatCode>
                <c:ptCount val="9"/>
                <c:pt idx="0">
                  <c:v>4233.78</c:v>
                </c:pt>
                <c:pt idx="1">
                  <c:v>11413.35</c:v>
                </c:pt>
                <c:pt idx="2">
                  <c:v>4865.38</c:v>
                </c:pt>
                <c:pt idx="3">
                  <c:v>2297.42</c:v>
                </c:pt>
                <c:pt idx="4">
                  <c:v>8681.3799999999992</c:v>
                </c:pt>
                <c:pt idx="5">
                  <c:v>5206.53</c:v>
                </c:pt>
                <c:pt idx="6">
                  <c:v>3748.67</c:v>
                </c:pt>
                <c:pt idx="7">
                  <c:v>12374.04</c:v>
                </c:pt>
                <c:pt idx="8">
                  <c:v>12122.14</c:v>
                </c:pt>
              </c:numCache>
            </c:numRef>
          </c:val>
          <c:extLst>
            <c:ext xmlns:c16="http://schemas.microsoft.com/office/drawing/2014/chart" uri="{C3380CC4-5D6E-409C-BE32-E72D297353CC}">
              <c16:uniqueId val="{00000012-2FC1-40DD-8BDC-81CF5E82F825}"/>
            </c:ext>
          </c:extLst>
        </c:ser>
        <c:dLbls>
          <c:dLblPos val="outEnd"/>
          <c:showLegendKey val="0"/>
          <c:showVal val="1"/>
          <c:showCatName val="0"/>
          <c:showSerName val="0"/>
          <c:showPercent val="0"/>
          <c:showBubbleSize val="0"/>
        </c:dLbls>
        <c:gapWidth val="219"/>
        <c:overlap val="-27"/>
        <c:axId val="1821086383"/>
        <c:axId val="1821069103"/>
      </c:barChart>
      <c:catAx>
        <c:axId val="1821086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069103"/>
        <c:crosses val="autoZero"/>
        <c:auto val="1"/>
        <c:lblAlgn val="ctr"/>
        <c:lblOffset val="100"/>
        <c:noMultiLvlLbl val="0"/>
      </c:catAx>
      <c:valAx>
        <c:axId val="1821069103"/>
        <c:scaling>
          <c:orientation val="minMax"/>
        </c:scaling>
        <c:delete val="1"/>
        <c:axPos val="l"/>
        <c:numFmt formatCode="_(&quot;$&quot;* #,##0.00_);_(&quot;$&quot;* \(#,##0.00\);_(&quot;$&quot;* &quot;-&quot;??_);_(@_)" sourceLinked="1"/>
        <c:majorTickMark val="none"/>
        <c:minorTickMark val="none"/>
        <c:tickLblPos val="nextTo"/>
        <c:crossAx val="1821086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[Hend Abd El-Ghafour - Northwind.xlsx]pvt!Shipping Status</c:name>
    <c:fmtId val="4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5E6B91"/>
          </a:solidFill>
          <a:ln w="19050">
            <a:solidFill>
              <a:schemeClr val="lt1"/>
            </a:solidFill>
          </a:ln>
          <a:effectLst/>
        </c:spPr>
      </c:pivotFmt>
      <c:pivotFmt>
        <c:idx val="12"/>
        <c:spPr>
          <a:solidFill>
            <a:srgbClr val="F4E5DD"/>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5E6B91"/>
          </a:solidFill>
          <a:ln w="19050">
            <a:solidFill>
              <a:schemeClr val="lt1"/>
            </a:solidFill>
          </a:ln>
          <a:effectLst/>
        </c:spPr>
      </c:pivotFmt>
      <c:pivotFmt>
        <c:idx val="16"/>
        <c:spPr>
          <a:solidFill>
            <a:srgbClr val="F4E5DD"/>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805D87"/>
          </a:solidFill>
          <a:ln w="19050">
            <a:solidFill>
              <a:schemeClr val="lt1"/>
            </a:solidFill>
          </a:ln>
          <a:effectLst/>
        </c:spPr>
      </c:pivotFmt>
      <c:pivotFmt>
        <c:idx val="19"/>
        <c:spPr>
          <a:solidFill>
            <a:srgbClr val="F4E5DD"/>
          </a:solidFill>
          <a:ln w="19050">
            <a:solidFill>
              <a:schemeClr val="lt1"/>
            </a:solidFill>
          </a:ln>
          <a:effectLst/>
        </c:spPr>
      </c:pivotFmt>
      <c:pivotFmt>
        <c:idx val="20"/>
        <c:spPr>
          <a:solidFill>
            <a:srgbClr val="805D87"/>
          </a:solidFill>
          <a:ln w="19050">
            <a:solidFill>
              <a:schemeClr val="lt1"/>
            </a:solidFill>
          </a:ln>
          <a:effectLst/>
        </c:spPr>
      </c:pivotFmt>
    </c:pivotFmts>
    <c:plotArea>
      <c:layout>
        <c:manualLayout>
          <c:layoutTarget val="inner"/>
          <c:xMode val="edge"/>
          <c:yMode val="edge"/>
          <c:x val="0"/>
          <c:y val="5.2035986288042325E-2"/>
          <c:w val="1"/>
          <c:h val="0.89592802742391531"/>
        </c:manualLayout>
      </c:layout>
      <c:doughnutChart>
        <c:varyColors val="1"/>
        <c:ser>
          <c:idx val="0"/>
          <c:order val="0"/>
          <c:tx>
            <c:strRef>
              <c:f>pvt!$B$299</c:f>
              <c:strCache>
                <c:ptCount val="1"/>
                <c:pt idx="0">
                  <c:v>Total</c:v>
                </c:pt>
              </c:strCache>
            </c:strRef>
          </c:tx>
          <c:dPt>
            <c:idx val="0"/>
            <c:bubble3D val="0"/>
            <c:spPr>
              <a:solidFill>
                <a:srgbClr val="805D87"/>
              </a:solidFill>
              <a:ln w="19050">
                <a:solidFill>
                  <a:schemeClr val="lt1"/>
                </a:solidFill>
              </a:ln>
              <a:effectLst/>
            </c:spPr>
            <c:extLst>
              <c:ext xmlns:c16="http://schemas.microsoft.com/office/drawing/2014/chart" uri="{C3380CC4-5D6E-409C-BE32-E72D297353CC}">
                <c16:uniqueId val="{00000001-8751-4386-BF1C-43EACF2545DB}"/>
              </c:ext>
            </c:extLst>
          </c:dPt>
          <c:dPt>
            <c:idx val="1"/>
            <c:bubble3D val="0"/>
            <c:spPr>
              <a:solidFill>
                <a:srgbClr val="F4E5DD"/>
              </a:solidFill>
              <a:ln w="19050">
                <a:solidFill>
                  <a:schemeClr val="lt1"/>
                </a:solidFill>
              </a:ln>
              <a:effectLst/>
            </c:spPr>
            <c:extLst>
              <c:ext xmlns:c16="http://schemas.microsoft.com/office/drawing/2014/chart" uri="{C3380CC4-5D6E-409C-BE32-E72D297353CC}">
                <c16:uniqueId val="{00000003-8751-4386-BF1C-43EACF2545DB}"/>
              </c:ext>
            </c:extLst>
          </c:dPt>
          <c:cat>
            <c:strRef>
              <c:f>pvt!$A$300:$A$301</c:f>
              <c:strCache>
                <c:ptCount val="2"/>
                <c:pt idx="0">
                  <c:v>Shipped Order</c:v>
                </c:pt>
                <c:pt idx="1">
                  <c:v>In_Transit</c:v>
                </c:pt>
              </c:strCache>
            </c:strRef>
          </c:cat>
          <c:val>
            <c:numRef>
              <c:f>pvt!$B$300:$B$301</c:f>
              <c:numCache>
                <c:formatCode>General</c:formatCode>
                <c:ptCount val="2"/>
                <c:pt idx="0">
                  <c:v>809</c:v>
                </c:pt>
                <c:pt idx="1">
                  <c:v>21</c:v>
                </c:pt>
              </c:numCache>
            </c:numRef>
          </c:val>
          <c:extLst>
            <c:ext xmlns:c16="http://schemas.microsoft.com/office/drawing/2014/chart" uri="{C3380CC4-5D6E-409C-BE32-E72D297353CC}">
              <c16:uniqueId val="{00000004-8751-4386-BF1C-43EACF2545DB}"/>
            </c:ext>
          </c:extLst>
        </c:ser>
        <c:dLbls>
          <c:showLegendKey val="0"/>
          <c:showVal val="0"/>
          <c:showCatName val="0"/>
          <c:showSerName val="0"/>
          <c:showPercent val="0"/>
          <c:showBubbleSize val="0"/>
          <c:showLeaderLines val="1"/>
        </c:dLbls>
        <c:firstSliceAng val="9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[Hend Abd El-Ghafour - Northwind.xlsx]pvt!delivery status</c:name>
    <c:fmtId val="4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805D87"/>
          </a:solidFill>
          <a:ln w="19050">
            <a:solidFill>
              <a:schemeClr val="lt1"/>
            </a:solidFill>
          </a:ln>
          <a:effectLst/>
        </c:spPr>
      </c:pivotFmt>
      <c:pivotFmt>
        <c:idx val="12"/>
        <c:spPr>
          <a:solidFill>
            <a:srgbClr val="F4E5DD"/>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805D87"/>
          </a:solidFill>
          <a:ln w="19050">
            <a:solidFill>
              <a:schemeClr val="lt1"/>
            </a:solidFill>
          </a:ln>
          <a:effectLst/>
        </c:spPr>
      </c:pivotFmt>
      <c:pivotFmt>
        <c:idx val="15"/>
        <c:spPr>
          <a:solidFill>
            <a:srgbClr val="F4E5DD"/>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805D87"/>
          </a:solidFill>
          <a:ln w="19050">
            <a:solidFill>
              <a:schemeClr val="lt1"/>
            </a:solidFill>
          </a:ln>
          <a:effectLst/>
        </c:spPr>
      </c:pivotFmt>
      <c:pivotFmt>
        <c:idx val="18"/>
        <c:spPr>
          <a:solidFill>
            <a:srgbClr val="F4E5DD"/>
          </a:solidFill>
          <a:ln w="19050">
            <a:solidFill>
              <a:schemeClr val="lt1"/>
            </a:solidFill>
          </a:ln>
          <a:effectLst/>
        </c:spPr>
      </c:pivotFmt>
    </c:pivotFmts>
    <c:plotArea>
      <c:layout/>
      <c:doughnutChart>
        <c:varyColors val="1"/>
        <c:ser>
          <c:idx val="0"/>
          <c:order val="0"/>
          <c:tx>
            <c:strRef>
              <c:f>pvt!$B$304</c:f>
              <c:strCache>
                <c:ptCount val="1"/>
                <c:pt idx="0">
                  <c:v>Total</c:v>
                </c:pt>
              </c:strCache>
            </c:strRef>
          </c:tx>
          <c:dPt>
            <c:idx val="0"/>
            <c:bubble3D val="0"/>
            <c:spPr>
              <a:solidFill>
                <a:srgbClr val="805D87"/>
              </a:solidFill>
              <a:ln w="19050">
                <a:solidFill>
                  <a:schemeClr val="lt1"/>
                </a:solidFill>
              </a:ln>
              <a:effectLst/>
            </c:spPr>
            <c:extLst>
              <c:ext xmlns:c16="http://schemas.microsoft.com/office/drawing/2014/chart" uri="{C3380CC4-5D6E-409C-BE32-E72D297353CC}">
                <c16:uniqueId val="{00000001-98F6-4766-B036-11B2BDEFC098}"/>
              </c:ext>
            </c:extLst>
          </c:dPt>
          <c:dPt>
            <c:idx val="1"/>
            <c:bubble3D val="0"/>
            <c:spPr>
              <a:solidFill>
                <a:srgbClr val="F4E5DD"/>
              </a:solidFill>
              <a:ln w="19050">
                <a:solidFill>
                  <a:schemeClr val="lt1"/>
                </a:solidFill>
              </a:ln>
              <a:effectLst/>
            </c:spPr>
            <c:extLst>
              <c:ext xmlns:c16="http://schemas.microsoft.com/office/drawing/2014/chart" uri="{C3380CC4-5D6E-409C-BE32-E72D297353CC}">
                <c16:uniqueId val="{00000003-98F6-4766-B036-11B2BDEFC098}"/>
              </c:ext>
            </c:extLst>
          </c:dPt>
          <c:cat>
            <c:strRef>
              <c:f>pvt!$A$305:$A$306</c:f>
              <c:strCache>
                <c:ptCount val="2"/>
                <c:pt idx="0">
                  <c:v>On-Time Delivery</c:v>
                </c:pt>
                <c:pt idx="1">
                  <c:v>Delayed</c:v>
                </c:pt>
              </c:strCache>
            </c:strRef>
          </c:cat>
          <c:val>
            <c:numRef>
              <c:f>pvt!$B$305:$B$306</c:f>
              <c:numCache>
                <c:formatCode>General</c:formatCode>
                <c:ptCount val="2"/>
                <c:pt idx="0">
                  <c:v>772</c:v>
                </c:pt>
                <c:pt idx="1">
                  <c:v>58</c:v>
                </c:pt>
              </c:numCache>
            </c:numRef>
          </c:val>
          <c:extLst>
            <c:ext xmlns:c16="http://schemas.microsoft.com/office/drawing/2014/chart" uri="{C3380CC4-5D6E-409C-BE32-E72D297353CC}">
              <c16:uniqueId val="{00000004-98F6-4766-B036-11B2BDEFC098}"/>
            </c:ext>
          </c:extLst>
        </c:ser>
        <c:dLbls>
          <c:showLegendKey val="0"/>
          <c:showVal val="0"/>
          <c:showCatName val="0"/>
          <c:showSerName val="0"/>
          <c:showPercent val="0"/>
          <c:showBubbleSize val="0"/>
          <c:showLeaderLines val="1"/>
        </c:dLbls>
        <c:firstSliceAng val="9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[Hend Abd El-Ghafour - Northwind.xlsx]pvt!Companies Shipping cost for each country</c:name>
    <c:fmtId val="8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Assigned Shipping Cost for Each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805D87"/>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9BDC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E6B9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805D87"/>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9BDC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5E6B9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805D87"/>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9BDC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5E6B9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5459570151457493E-2"/>
          <c:y val="0.13274725274725274"/>
          <c:w val="0.87159215066952844"/>
          <c:h val="0.52205089748396838"/>
        </c:manualLayout>
      </c:layout>
      <c:bar3DChart>
        <c:barDir val="col"/>
        <c:grouping val="stacked"/>
        <c:varyColors val="0"/>
        <c:ser>
          <c:idx val="0"/>
          <c:order val="0"/>
          <c:tx>
            <c:strRef>
              <c:f>pvt!$F$225:$F$226</c:f>
              <c:strCache>
                <c:ptCount val="1"/>
                <c:pt idx="0">
                  <c:v>Federal Shipping</c:v>
                </c:pt>
              </c:strCache>
            </c:strRef>
          </c:tx>
          <c:spPr>
            <a:solidFill>
              <a:srgbClr val="805D87"/>
            </a:solidFill>
            <a:ln>
              <a:noFill/>
            </a:ln>
            <a:effectLst/>
            <a:sp3d/>
          </c:spPr>
          <c:invertIfNegative val="0"/>
          <c:cat>
            <c:strRef>
              <c:f>pvt!$E$227:$E$247</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pvt!$F$227:$F$247</c:f>
              <c:numCache>
                <c:formatCode>_("$"* #,##0.00_);_("$"* \(#,##0.00\);_("$"* "-"??_);_(@_)</c:formatCode>
                <c:ptCount val="21"/>
                <c:pt idx="0">
                  <c:v>55.54</c:v>
                </c:pt>
                <c:pt idx="1">
                  <c:v>2107.1</c:v>
                </c:pt>
                <c:pt idx="2">
                  <c:v>279.73</c:v>
                </c:pt>
                <c:pt idx="3">
                  <c:v>823.84</c:v>
                </c:pt>
                <c:pt idx="4">
                  <c:v>848.29</c:v>
                </c:pt>
                <c:pt idx="5">
                  <c:v>390.44</c:v>
                </c:pt>
                <c:pt idx="6">
                  <c:v>233.3</c:v>
                </c:pt>
                <c:pt idx="7">
                  <c:v>1823.37</c:v>
                </c:pt>
                <c:pt idx="8">
                  <c:v>3646.99</c:v>
                </c:pt>
                <c:pt idx="9">
                  <c:v>602.12</c:v>
                </c:pt>
                <c:pt idx="10">
                  <c:v>203.36</c:v>
                </c:pt>
                <c:pt idx="11">
                  <c:v>418.34</c:v>
                </c:pt>
                <c:pt idx="12">
                  <c:v>38.64</c:v>
                </c:pt>
                <c:pt idx="13">
                  <c:v>66.06</c:v>
                </c:pt>
                <c:pt idx="14">
                  <c:v>256.04000000000002</c:v>
                </c:pt>
                <c:pt idx="15">
                  <c:v>128.52000000000001</c:v>
                </c:pt>
                <c:pt idx="16">
                  <c:v>521.99</c:v>
                </c:pt>
                <c:pt idx="17">
                  <c:v>625.22</c:v>
                </c:pt>
                <c:pt idx="18">
                  <c:v>984.71</c:v>
                </c:pt>
                <c:pt idx="19">
                  <c:v>5697.99</c:v>
                </c:pt>
                <c:pt idx="20">
                  <c:v>760.92</c:v>
                </c:pt>
              </c:numCache>
            </c:numRef>
          </c:val>
          <c:extLst>
            <c:ext xmlns:c16="http://schemas.microsoft.com/office/drawing/2014/chart" uri="{C3380CC4-5D6E-409C-BE32-E72D297353CC}">
              <c16:uniqueId val="{00000000-A0B0-4F6F-B18C-CAA9E4E66D9A}"/>
            </c:ext>
          </c:extLst>
        </c:ser>
        <c:ser>
          <c:idx val="1"/>
          <c:order val="1"/>
          <c:tx>
            <c:strRef>
              <c:f>pvt!$G$225:$G$226</c:f>
              <c:strCache>
                <c:ptCount val="1"/>
                <c:pt idx="0">
                  <c:v>Speedy Express</c:v>
                </c:pt>
              </c:strCache>
            </c:strRef>
          </c:tx>
          <c:spPr>
            <a:solidFill>
              <a:srgbClr val="F9BDC2"/>
            </a:solidFill>
            <a:ln>
              <a:noFill/>
            </a:ln>
            <a:effectLst/>
            <a:sp3d/>
          </c:spPr>
          <c:invertIfNegative val="0"/>
          <c:cat>
            <c:strRef>
              <c:f>pvt!$E$227:$E$247</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pvt!$G$227:$G$247</c:f>
              <c:numCache>
                <c:formatCode>_("$"* #,##0.00_);_("$"* \(#,##0.00\);_("$"* "-"??_);_(@_)</c:formatCode>
                <c:ptCount val="21"/>
                <c:pt idx="0">
                  <c:v>131.97</c:v>
                </c:pt>
                <c:pt idx="1">
                  <c:v>2218.5700000000002</c:v>
                </c:pt>
                <c:pt idx="2">
                  <c:v>269</c:v>
                </c:pt>
                <c:pt idx="3">
                  <c:v>1542.92</c:v>
                </c:pt>
                <c:pt idx="4">
                  <c:v>284.10000000000002</c:v>
                </c:pt>
                <c:pt idx="5">
                  <c:v>400.84</c:v>
                </c:pt>
                <c:pt idx="6">
                  <c:v>278.01</c:v>
                </c:pt>
                <c:pt idx="7">
                  <c:v>1149.98</c:v>
                </c:pt>
                <c:pt idx="8">
                  <c:v>3671.96</c:v>
                </c:pt>
                <c:pt idx="9">
                  <c:v>262.70999999999998</c:v>
                </c:pt>
                <c:pt idx="10">
                  <c:v>452.65</c:v>
                </c:pt>
                <c:pt idx="11">
                  <c:v>176.31</c:v>
                </c:pt>
                <c:pt idx="12">
                  <c:v>13.37</c:v>
                </c:pt>
                <c:pt idx="13">
                  <c:v>8.7200000000000006</c:v>
                </c:pt>
                <c:pt idx="14">
                  <c:v>67.72</c:v>
                </c:pt>
                <c:pt idx="15">
                  <c:v>185.33</c:v>
                </c:pt>
                <c:pt idx="16">
                  <c:v>968.7</c:v>
                </c:pt>
                <c:pt idx="17">
                  <c:v>250.53</c:v>
                </c:pt>
                <c:pt idx="18">
                  <c:v>735.88</c:v>
                </c:pt>
                <c:pt idx="19">
                  <c:v>2294.7199999999998</c:v>
                </c:pt>
                <c:pt idx="20">
                  <c:v>821.34</c:v>
                </c:pt>
              </c:numCache>
            </c:numRef>
          </c:val>
          <c:extLst>
            <c:ext xmlns:c16="http://schemas.microsoft.com/office/drawing/2014/chart" uri="{C3380CC4-5D6E-409C-BE32-E72D297353CC}">
              <c16:uniqueId val="{00000001-A0B0-4F6F-B18C-CAA9E4E66D9A}"/>
            </c:ext>
          </c:extLst>
        </c:ser>
        <c:ser>
          <c:idx val="2"/>
          <c:order val="2"/>
          <c:tx>
            <c:strRef>
              <c:f>pvt!$H$225:$H$226</c:f>
              <c:strCache>
                <c:ptCount val="1"/>
                <c:pt idx="0">
                  <c:v>United Package</c:v>
                </c:pt>
              </c:strCache>
            </c:strRef>
          </c:tx>
          <c:spPr>
            <a:solidFill>
              <a:srgbClr val="5E6B91"/>
            </a:solidFill>
            <a:ln>
              <a:noFill/>
            </a:ln>
            <a:effectLst/>
            <a:sp3d/>
          </c:spPr>
          <c:invertIfNegative val="0"/>
          <c:cat>
            <c:strRef>
              <c:f>pvt!$E$227:$E$247</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pvt!$H$227:$H$247</c:f>
              <c:numCache>
                <c:formatCode>_("$"* #,##0.00_);_("$"* \(#,##0.00\);_("$"* "-"??_);_(@_)</c:formatCode>
                <c:ptCount val="21"/>
                <c:pt idx="0">
                  <c:v>411.07</c:v>
                </c:pt>
                <c:pt idx="1">
                  <c:v>3065.83</c:v>
                </c:pt>
                <c:pt idx="2">
                  <c:v>731.41</c:v>
                </c:pt>
                <c:pt idx="3">
                  <c:v>2513.4299999999998</c:v>
                </c:pt>
                <c:pt idx="4">
                  <c:v>1065.7</c:v>
                </c:pt>
                <c:pt idx="5">
                  <c:v>604.91</c:v>
                </c:pt>
                <c:pt idx="6">
                  <c:v>399.58</c:v>
                </c:pt>
                <c:pt idx="7">
                  <c:v>1264.49</c:v>
                </c:pt>
                <c:pt idx="8">
                  <c:v>3964.33</c:v>
                </c:pt>
                <c:pt idx="9">
                  <c:v>1890.41</c:v>
                </c:pt>
                <c:pt idx="10">
                  <c:v>208.43</c:v>
                </c:pt>
                <c:pt idx="11">
                  <c:v>528.13</c:v>
                </c:pt>
                <c:pt idx="12">
                  <c:v>223.49</c:v>
                </c:pt>
                <c:pt idx="13">
                  <c:v>100.96</c:v>
                </c:pt>
                <c:pt idx="14">
                  <c:v>319.77</c:v>
                </c:pt>
                <c:pt idx="15">
                  <c:v>548.04</c:v>
                </c:pt>
                <c:pt idx="16">
                  <c:v>1746.91</c:v>
                </c:pt>
                <c:pt idx="17">
                  <c:v>492.78</c:v>
                </c:pt>
                <c:pt idx="18">
                  <c:v>1233.68</c:v>
                </c:pt>
                <c:pt idx="19">
                  <c:v>5778.58</c:v>
                </c:pt>
                <c:pt idx="20">
                  <c:v>1152.92</c:v>
                </c:pt>
              </c:numCache>
            </c:numRef>
          </c:val>
          <c:extLst>
            <c:ext xmlns:c16="http://schemas.microsoft.com/office/drawing/2014/chart" uri="{C3380CC4-5D6E-409C-BE32-E72D297353CC}">
              <c16:uniqueId val="{00000002-A0B0-4F6F-B18C-CAA9E4E66D9A}"/>
            </c:ext>
          </c:extLst>
        </c:ser>
        <c:dLbls>
          <c:showLegendKey val="0"/>
          <c:showVal val="0"/>
          <c:showCatName val="0"/>
          <c:showSerName val="0"/>
          <c:showPercent val="0"/>
          <c:showBubbleSize val="0"/>
        </c:dLbls>
        <c:gapWidth val="150"/>
        <c:shape val="box"/>
        <c:axId val="1561528255"/>
        <c:axId val="1561510015"/>
        <c:axId val="0"/>
      </c:bar3DChart>
      <c:catAx>
        <c:axId val="1561528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510015"/>
        <c:crosses val="autoZero"/>
        <c:auto val="1"/>
        <c:lblAlgn val="ctr"/>
        <c:lblOffset val="100"/>
        <c:noMultiLvlLbl val="0"/>
      </c:catAx>
      <c:valAx>
        <c:axId val="1561510015"/>
        <c:scaling>
          <c:orientation val="minMax"/>
        </c:scaling>
        <c:delete val="1"/>
        <c:axPos val="l"/>
        <c:numFmt formatCode="_(&quot;$&quot;* #,##0.00_);_(&quot;$&quot;* \(#,##0.00\);_(&quot;$&quot;* &quot;-&quot;??_);_(@_)" sourceLinked="1"/>
        <c:majorTickMark val="none"/>
        <c:minorTickMark val="none"/>
        <c:tickLblPos val="nextTo"/>
        <c:crossAx val="15615282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74879969272134"/>
          <c:y val="3.0220503874141467E-2"/>
          <c:w val="0.74233547788233789"/>
          <c:h val="0.95644616279252537"/>
        </c:manualLayout>
      </c:layout>
      <c:barChart>
        <c:barDir val="bar"/>
        <c:grouping val="clustered"/>
        <c:varyColors val="0"/>
        <c:ser>
          <c:idx val="0"/>
          <c:order val="0"/>
          <c:tx>
            <c:strRef>
              <c:f>Reports!$G$240</c:f>
              <c:strCache>
                <c:ptCount val="1"/>
                <c:pt idx="0">
                  <c:v>1996</c:v>
                </c:pt>
              </c:strCache>
            </c:strRef>
          </c:tx>
          <c:spPr>
            <a:solidFill>
              <a:srgbClr val="5E6B9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Reports!$F$241:$F$243</c:f>
              <c:strCache>
                <c:ptCount val="3"/>
                <c:pt idx="0">
                  <c:v>Federal Shipping (# On-Time)</c:v>
                </c:pt>
                <c:pt idx="1">
                  <c:v>Speedy Express   (# On-Time)</c:v>
                </c:pt>
                <c:pt idx="2">
                  <c:v>United Package (# On- Time)</c:v>
                </c:pt>
              </c:strCache>
            </c:strRef>
          </c:cat>
          <c:val>
            <c:numRef>
              <c:f>Reports!$G$241:$G$243</c:f>
              <c:numCache>
                <c:formatCode>General</c:formatCode>
                <c:ptCount val="3"/>
                <c:pt idx="0">
                  <c:v>55</c:v>
                </c:pt>
                <c:pt idx="1">
                  <c:v>36</c:v>
                </c:pt>
                <c:pt idx="2">
                  <c:v>54</c:v>
                </c:pt>
              </c:numCache>
            </c:numRef>
          </c:val>
          <c:extLst>
            <c:ext xmlns:c16="http://schemas.microsoft.com/office/drawing/2014/chart" uri="{C3380CC4-5D6E-409C-BE32-E72D297353CC}">
              <c16:uniqueId val="{00000000-14FB-4331-964A-E5E141BD98BD}"/>
            </c:ext>
          </c:extLst>
        </c:ser>
        <c:ser>
          <c:idx val="1"/>
          <c:order val="1"/>
          <c:tx>
            <c:strRef>
              <c:f>Reports!$H$240</c:f>
              <c:strCache>
                <c:ptCount val="1"/>
                <c:pt idx="0">
                  <c:v>1997</c:v>
                </c:pt>
              </c:strCache>
            </c:strRef>
          </c:tx>
          <c:spPr>
            <a:solidFill>
              <a:srgbClr val="F4E5D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Reports!$F$241:$F$243</c:f>
              <c:strCache>
                <c:ptCount val="3"/>
                <c:pt idx="0">
                  <c:v>Federal Shipping (# On-Time)</c:v>
                </c:pt>
                <c:pt idx="1">
                  <c:v>Speedy Express   (# On-Time)</c:v>
                </c:pt>
                <c:pt idx="2">
                  <c:v>United Package (# On- Time)</c:v>
                </c:pt>
              </c:strCache>
            </c:strRef>
          </c:cat>
          <c:val>
            <c:numRef>
              <c:f>Reports!$H$241:$H$243</c:f>
              <c:numCache>
                <c:formatCode>General</c:formatCode>
                <c:ptCount val="3"/>
                <c:pt idx="0">
                  <c:v>117</c:v>
                </c:pt>
                <c:pt idx="1">
                  <c:v>127</c:v>
                </c:pt>
                <c:pt idx="2">
                  <c:v>142</c:v>
                </c:pt>
              </c:numCache>
            </c:numRef>
          </c:val>
          <c:extLst>
            <c:ext xmlns:c16="http://schemas.microsoft.com/office/drawing/2014/chart" uri="{C3380CC4-5D6E-409C-BE32-E72D297353CC}">
              <c16:uniqueId val="{00000001-14FB-4331-964A-E5E141BD98BD}"/>
            </c:ext>
          </c:extLst>
        </c:ser>
        <c:ser>
          <c:idx val="2"/>
          <c:order val="2"/>
          <c:tx>
            <c:strRef>
              <c:f>Reports!$I$240</c:f>
              <c:strCache>
                <c:ptCount val="1"/>
                <c:pt idx="0">
                  <c:v>1998</c:v>
                </c:pt>
              </c:strCache>
            </c:strRef>
          </c:tx>
          <c:spPr>
            <a:solidFill>
              <a:srgbClr val="805D8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Reports!$F$241:$F$243</c:f>
              <c:strCache>
                <c:ptCount val="3"/>
                <c:pt idx="0">
                  <c:v>Federal Shipping (# On-Time)</c:v>
                </c:pt>
                <c:pt idx="1">
                  <c:v>Speedy Express   (# On-Time)</c:v>
                </c:pt>
                <c:pt idx="2">
                  <c:v>United Package (# On- Time)</c:v>
                </c:pt>
              </c:strCache>
            </c:strRef>
          </c:cat>
          <c:val>
            <c:numRef>
              <c:f>Reports!$I$241:$I$243</c:f>
              <c:numCache>
                <c:formatCode>General</c:formatCode>
                <c:ptCount val="3"/>
                <c:pt idx="0">
                  <c:v>68</c:v>
                </c:pt>
                <c:pt idx="1">
                  <c:v>70</c:v>
                </c:pt>
                <c:pt idx="2">
                  <c:v>103</c:v>
                </c:pt>
              </c:numCache>
            </c:numRef>
          </c:val>
          <c:extLst>
            <c:ext xmlns:c16="http://schemas.microsoft.com/office/drawing/2014/chart" uri="{C3380CC4-5D6E-409C-BE32-E72D297353CC}">
              <c16:uniqueId val="{00000002-14FB-4331-964A-E5E141BD98BD}"/>
            </c:ext>
          </c:extLst>
        </c:ser>
        <c:dLbls>
          <c:dLblPos val="inEnd"/>
          <c:showLegendKey val="0"/>
          <c:showVal val="1"/>
          <c:showCatName val="0"/>
          <c:showSerName val="0"/>
          <c:showPercent val="0"/>
          <c:showBubbleSize val="0"/>
        </c:dLbls>
        <c:gapWidth val="182"/>
        <c:axId val="1589795535"/>
        <c:axId val="1589805615"/>
      </c:barChart>
      <c:catAx>
        <c:axId val="158979553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accent3">
                    <a:lumMod val="75000"/>
                  </a:schemeClr>
                </a:solidFill>
                <a:latin typeface="+mn-lt"/>
                <a:ea typeface="+mn-ea"/>
                <a:cs typeface="+mn-cs"/>
              </a:defRPr>
            </a:pPr>
            <a:endParaRPr lang="en-US"/>
          </a:p>
        </c:txPr>
        <c:crossAx val="1589805615"/>
        <c:crosses val="autoZero"/>
        <c:auto val="1"/>
        <c:lblAlgn val="ctr"/>
        <c:lblOffset val="100"/>
        <c:noMultiLvlLbl val="0"/>
      </c:catAx>
      <c:valAx>
        <c:axId val="1589805615"/>
        <c:scaling>
          <c:orientation val="minMax"/>
        </c:scaling>
        <c:delete val="1"/>
        <c:axPos val="b"/>
        <c:numFmt formatCode="General" sourceLinked="1"/>
        <c:majorTickMark val="none"/>
        <c:minorTickMark val="none"/>
        <c:tickLblPos val="nextTo"/>
        <c:crossAx val="158979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FF8A6127-5022-4C47-8034-D39D7F5A5391}">
          <cx:tx>
            <cx:txData>
              <cx:f>_xlchart.v5.2</cx:f>
              <cx:v>Net Sales</cx:v>
            </cx:txData>
          </cx:tx>
          <cx:dataId val="0"/>
          <cx:layoutPr>
            <cx:regionLabelLayout val="bestFitOnly"/>
            <cx:geography viewedRegionType="dataOnly" cultureLanguage="en-US" cultureRegion="EG" attribution="Powered by Bing">
              <cx:geoCache provider="{E9337A44-BEBE-4D9F-B70C-5C5E7DAFC167}">
                <cx:binary>7FzZbtxIsv2Vhp8v1bkvg+kLTJJV2ixZtrz2CyHLMncmyWRy+/obZVkeia6RPGgD7odbBmyYFCsz
IyMjzjkR1D+vp39clzdX3W9TVdbuH9fTH8/Svm/+8fvv7jq9qa7cQZVdd9bZz/3Bta1+t58/Z9c3
v3/qrsasTn4nCLPfr9Orrr+Znv3vP+Hbkhv73F5f9ZmtX/qbbn5143zZu0fu7b3127X1db97PIFv
+uPZv7zru+zq2W83dZ/18+u5ufnj2YOfefbb7+tv+m7U30qYWO8/wbNMHnAlkURMPvuttHXy9Tpm
B5ghrRTl6MsH3415flXBcz8wkS/TuPr0qbtx7rev/9578MGs713PnA1vFx3a3Qz/9frLkn5/aNT/
/efqAixydeWe3dcWeerWd2bvkp3B659o+ICyA60F0woj/eXzcAMCAfeFJIpjcbsDdLUDPzKn/7AH
/350vQv/vvPdPrz69ftgbsok89WdIf66+3N0IMDNuVBy3yawAyEwbIFSt1uAVnvwA/PZvwPfHlzZ
/9v1tfXN5tdbf9td1dc3P8/4TBwIwhTS5KHrkwPGFZVMf90Tre/GvI09T89jv9HvnlvZ/O7y2uTb
v4PDd1dLVt4t/6/7e4DRAf3yQeRBvA84PSBfnFx+DTdw/zbJ3BrdPDmT/Ua/e25l9LvLa6Obv4HR
o5u6uuqKu/X/datzfqCJEArzWxOvbK8gEWAltF5Flx+Yx36bf3twZfRv19dWj05/fXQJr+qrTz8x
wQpywCXVSqCvCGbl8BqiD4Lkq+5tyn2Hf3o++41/99zK9neX16YP//XrTX85Zv1y05VX9aef5/QQ
3RXChGqEv+GXewBTHRCKAP8Ifpt4NeSA++b/wTnt34MHD6824sG973bj6Nfvxjarf+5OCAjtTEgp
+FcY8/AkkF10Qhrzr4EfraD+D8xn/y58e3C1A9+ur62/Pf711j+86aqrer5zxp8Q/PEBGFcryKv7
IOYuISukkLzDmCvr/8B89lv/24Mr63+7vrZ+9DeAmBe2631y9RMRD9UHQhGsJX8IMgMJ9EoRwP10
fwD6kanst/y/n1yZ/t831ra/+BuQ3OPu5ufGHU4OlOBYC4j0Xz4P485uB6RmXN8hznXg+YEJ7d+A
bw+u7P/t+tr8x38D1z/ur8qfGHYYPeCEc44UuzU+xJV76ReTg1td4Y7ZrsLOk7P5D5a/XcTa7rdX
v7P638Dpz26m7Nr+vGhP6IGmlGsq+QN7A/ECPAqAZ/fnbrhbZvX0FPbb+u65lbHvLq+tffb+1yfX
c9uNVz/Rybk+0BjoLIIE+uWzcnJ0IKkCi6uHFn96GvstfvfcyuJ3l9cWP3/x6y1+YX96TCcY3JvJ
vawK6wNMGSN3EX8d0p+ezn7L3z23svzd5bXlL57/esu/valvFg8p9c73/jqUVAcIYSXxnWK840z3
YnogxMHuHsV3kGbl9z80pf0bcO/R1R7cu7Pehrd/g7T6BqSNW1751+0PGplmVFEgtbcfsO99+0OE
54iDoPz1bOx0nvuc9k2d9TeffjuFktEn+6iKvX8T1s+vdmJ9e70dh+bXn4rL5iqr76zy13eEAXsC
gQEUhr3KWgAgiDMKIv5XDWIdj56czv6N+PrYyv5fr67Nvrn89Wb/6hqX/VV/436e+YFccUS5BKd/
eBK0PoBIBZmZfUWfK8zzw/PZb//V46t9WN1d78ebv8F+XI43n25+4jkAICR2BRPCyb7IBNVcUDmh
jiXv1LY7H7iFoE9PZ/8+3D232oC7y2vLX/4d8sHlv+7W/tfDz//7v/2ux+GLp6zbH9YF9a9H9Acy
4X/XzvD/Gbp/rA/iWydIdNVfbb60kNxrhXj87t2+rh59DFzdYp/jT388E0DMvvWl7L7hAS76Vpd6
+MDNlev/eIb5AeZ8R5t3Ih7SEkDveLO7A3BYKsBikGM0lqDmARyrQUBM/3jG5YHkwEI0IZJoBv88
+81Z/+UWxEKuIUwyoeAvzPC3jh2gE3Ni6292+Pr/32pfXdis7h188bPfmtuf+rIsraFQDQIXoYRJ
wSSGKTTXV68A4cEP4/+xdRFMebaM4Wg7anSrsyjum3YzZ609umeTPUPp74eCCiKDUQDwUKpgSfeH
KjIZL8y7KSQ0SA0MR7bZ7Irnkxzq5ylKmsOxq8o3edOpwyYb0uPHh6d7lqok5ZRAHUErsPrD8f2Y
znGVLH2YsSJJLzBJ1YZMKlPbnA51awKWi9zQZPRnc467mwSLVoZpmuBLSQd5neQyviBMdzLqyhlV
Ji94q82CO9lu4yKo8JYseVUfSpyPn9uxlXlUi7RNw1aBWbugrNIwHywZTdq19ecptktpKpJLbKTs
8WXS6yoJO9bGHxM5D++GgZM3yAX1mR7moN+MdZm+edwoGIP3rR1AScYFZXy3K2JntXsOMDco7sSc
9+GYaZQajxi5qgcuMzM3vKpMkAv2DpUEX5UOhNJIKpyNprENSoxYaPtpqUZCTJ7GfBukZSIilyXN
tcNTI40emioOeZ0racok4flhWXl6jSfC8WHCi/513JMxjdK8LD9yn7blNhhUNx2pvrHvJ6+oDTMR
z694W3WF6VQ6eTOJIC8jrbr+Ovfz9NoV0lWbAFYxnuPZp+fD5Fpy4liT8hdp7PNiiypZuWPU8nqA
BU3VYirdCB9NgvTdphi1mE3XsbSL0iqbZKiLur9CJaoKU4sZ22PniRRni7IyiJyj6s8Yt6o4sjId
m006dHjZZt0kZYRjncmoXnx/KThLkgta5xMJ41alV7KTRBwRS/h0OMqpGkLRSUeMc/XSboo+po1p
HHd9hJaMtWHaZaiIcp4pZha2cGHaZWDeG1prz8J5mFAb9ctY0OdDEGt56uLYtWHMRPkqEzpDGzkF
NY6IB5+OmCo7eZThSZNrWLDgp3OsBQolk0n2soiVHM/iJNDxdslUk22zfMDltgSvqMIC1aQ8jikt
yygeCkc2fUN0/SLH+VIYW+Wkj3g6ljQq4eS8IKJebERLOepw5K4WhseDiz/6haXZlvVUJiFs0ryY
PGhFGy2jZmkkC01ng+pKjZEu8q7ZMF+O26CIp2yLZoWG6HHn3xeQQF1TWFIBRV4OMf6+67ucz8WA
fB8mVupDkWIWOeHaFwUmw2L82E+bZQjsdkB5Y1Tp48+Pjw8cYn30NJMMQWEN6shylxjuj9/jIMlK
VQ5hkyf1pu8sOyXOZyeEVfjQYp3fqkS3jYV7AjDeEwE1BwGGKOhbEopDv8b9AUWbYttg5sOxHq3p
mejDbqq706yz6sq3U3cUk4VFPZ/yaG4HdFy2Df1ox8LO22nGwlR5XG4XHtBTGuSJvOXr/3l+uwzw
MBkxRBTTHEmNCKPo4fxIhfTUtmUftkFsL6ye+aGnOduMqBhKk0wZDvNkSo/qoZLa2IngkPZs2doq
6A+dD9ATGWuXER7OB/I1AgbOoQAqKVolxzpwNcLUo9BVrCXhkI+JNnLOq/BxR9gThDlgBAY5SUum
oOrxcOG4KfiI1IzC1I7DBS/7wG3aeAhuKubkTTDZOTNTDgVwg7q0w2aZM8jWTKS2NNiP+RwV3Ty+
b/lC8daLrkWRDFh5WAUuriJvK+6emPL3vgt9nZQCY6NgGMAhD2esONQrh3g342FpPmJq3WE8xdU2
k3V6mS0BO3zCRLu9//deSISgp44IgoAhglgO5/XhgIEsrE8CgsIhKNnbNmZamKwTow9VstBItGOd
Hla4TF7kuijejmNHhRlbF2wfn8hDnwDoslNrKMYKsAwSX9Dc/TOULrzBDc7bkKlgfFkqRQwaivn1
46PgfcNgrXf1ry+9nSvXowJDYizSNgzspF/NbVXisGor8Srz5XztWRNve9ctb2bHgtPZ5QkNJ1Tn
yACIKYptKtqi2sD/01cya8pXj8/uYeDc2YBp6K2moJMrIOW7vq/7NmhUThyLYXLdWMXHLVfBZipx
elgXw5vEF/lGsQFHcVukp2ge3OV/PzretRxwIRCoBiscmXXEJcyLJpRLj5NNX9rR2CILFjOniYuW
yQZnxUDGKsIN8ptOLuOfj8/gIWa6XT8hBIHrQ9zmYmefe5gJ+tFTwHjgA0Od10vYNzEeTZ+304Vt
RGnivMyOyOyGzePD4ofxcTcuR0wA9ucQJKGCsUoYtLWCdM3YhCynNtvEoCm+KZMWkNFAk+IMoJrc
BM7iF7wSOQ/rKR2nbcazoowsL5dmC71m6RQ9PiuGvjcHQEeQjTUSWGikVtPy1hM3a9GGrhkvkpaq
l1kwucbUqPQGAFkXybLpDVn6AVL6OffVRhdVxPPgUKXFVIQiz4tT20nemQSIAzKUdhDx6BKL1uCy
F9cVsX0WupQFNmqSnMooLXD6XqRc55vSAaBq4qY8BFssFyzR7/IEJc+hbo/jTRGolAKuzeRFWkJo
NQCE/Gee6vQ9C6YuN3WfZssG8cYlYeVQV2/rqZmvgzRu000/KnI8el5N0VL1wxTFBYmjrhYcvFzN
zQfWjuhF0GBVmSoVQ2v6GgY/LQa1VCHTeJAR6uPsBQnGPDWuweQY2Ua7Y0BRjTUEGi9Ho4qGX45W
j3HoxzbHpmMxScJ6nofAICmGGqBcRbvDOsO9O5nnqd9WmcVlBIBKfVZtEMxGTaJ9K7DXo2kByk9R
4orJGd633Q2JU1mFlFd8iZoyyE7q3AG+SoJ6icrB968nTu37Ms7cjUpou4QTr2oecdflNykGUHgM
MZkpQ908cDN30/gREnnWmQVy5GvEkmraikWX3REt6ahMjuIi2eaKxIHBFs8val/iG6+m6aPCaXoO
dGmgr3UqsneZlDOAwsyxMx/gGoiSJWlmsszaEeAJoVVYBV5nJu6rogjJhPpiI6StsWkScGszNgvM
DIJFq87LhmbvU7rgczkC1wyRm2ltepQWjelj37XRRFJ9uAhZZ6FtGh1NuJ6XMMacHtddKRfTzb6E
LwV4/2n2xfKWxXDOzDDy+HhqHc5NMM49DotmHrqw5YGGTSxd/lbZ2V/lQ69ZSHOEPhCAK58AXc5t
5HG1fBaFTN6nRdrXUYEmPB3P5cypSYOavu6Cov1g/YheWmgFehmUIyojNNP8pLJ50piiBsOHRI96
Akq5TOf9sFgXBg2d5TGsS15jxUttdCULOGiW0RNeKBEfApQFUtdZ6rsNaXgynCZsANYQCKfIoZuC
JNmm+ZhL07ejbaK8atIXQ18Ug5l5ZoGUFNN0nKu04aacAwpr8QplJ1QUXRFlQ+HBS+OW9eESp0BZ
sLDtlaiK3oVcxs0YAlski5kai3A4NFP7mZVTeqUsbbqQT4tX4ZwVathUyNvGJANIFGBO3xWbwiVe
ncydYGXYFkVwPMwkDcIiLefc9JAEPsYBWyYjl1Y0J7D8Zjr3M0/wYZHOkJU9RRyYejPlKOpjHGMz
LBR4ncFFmbtD1rjKGUBlDQqLXjAX+RjN9WHmwFlMEbiEbktiNbh4b8l7IHNjHqospucFnMHJdKgX
1RERA+qjrs9Fs4kXFJOI1Qoc21d9YmRS6HMLG6Ui4FioMQMc8wa2Meuft4EtXJSIeqCmzZmCL6wS
8j7JVJGZluumBZydi7ejK8kQid6DjFDWcf6e0dLORgbKB8cF9Cb92dg+iKNhdtWncpbty2Bo4Q0l
H8xSHAZZoGHj57g+7ZYkrTZAzeUrK7qsDANVw6Eqe6o/kICqz73W8fuK18trW5V+Z9dpdwCpdq/n
eSEw76VR9QZPgeaGZwmWWydV8AHzBHJxTwsNmS/l9CLB2VJt2zzl/RGhmJz1CWvURixgmg1vShmO
zdACwWwG9krzcuKR7JRbIgvgPzWk8ONlM0OiMXbAbt6wOffIEMI7cJBlqJ5nGebNdlB92phcW3RK
UbtcDFNWXiI01rNpShqXpug7DhS/TBN7pHN4oSz0iNBpo3gTHNG+HtLQTQKfNzan0xYUguQILzvP
rwFOfeKYJWU4FRM6ycAjdFSVHWZneGaAuXVfaR9KQOjBVvUCsrArGTCUwi0vg5HUN2ih+Tv4BvbZ
BbEfo3xq6w+q6kZtyqXIsiiLM1RDtsuaNJoVsxFKRVIbmiKambHsslc402I5FZqTyENFt36hSNPH
oW0pyEio0+LVFLfz27yeBhkC5ZveDaWdmpPZgbMcMefnYsOHjg+h6oEURq6Zy/JowosArs6Y9QaP
4/IZYig+13kM7K51akyMH9Iki5ac9p3xDRLHfpykD3HXxrYyyJaL347OFk1ieNIU5IWHSDs+T1Ph
Lso0diJasBVD6PLSVWHXTW1umrqp/qyXRY4QxhEIFGFnCw0RAXdsPszapKJnuK01Nji3OY+SjMlg
Q8kyTOGccjWFamjieGuRH/qQNTiFuIFTdwInR9Co0mJ4WVjut7jIxNuWzMGrxeKlP17Kqjgjk4Oc
mJIUgf5GvfeHwVJsytEGz0cfN9kRi4s2D133KosFpIt2SKpwad1ZpWt3U5Vl8w6340U3CLhH1UmT
VDZ7gk99D6k5CJMCS2B/RH5Hfb0NdFbGtg8L7MpNgiEg9PmSALaUwSloBPWG9CWKijxH56LuyROs
5iGd+4IsKSBZxKE/QAPzXiF6PJMSxcAWwy7V8/mSxs1hMHcsEt6jrRBZ/gSz3gMZqRRSUSQpxfD6
5kME3UyLGgsHR7Ke2uS9amYW1thPWwWH/I3u8hGiaVy+fByp4h1HvM8hAT9D94MAUgX94pzhnRXu
4XbQ2bohH4QLnc6a56Wegne5Q8PJrDnw6w6y+hi7PApSH4MMXYMMFSgRprrpzh+fyZ7lM4U1oaDF
CM3Qjv3dm0hQZ6rM4hQmYvMA1IVebPQ4DkcD43MoU9yEaC7Q8eOD0j0+BhoDgbIBhxdj5VrvKtgg
S1kPLqSlGz7V4A0sxEOndTRmTd1v+6Av8jAANSg+rMXUcxPrdL5KexLTsIUIWkdLQ7p6M/VLsm0x
z3gYl96faVKLMiSyg6TORjX226LBwQdEHaQV0pSvl7kpoiTNWeiXYt4UVtMzzQeLo7qXfW0q2VkR
cjfYAcRNNTVmrli5WWpSJ5GCisAUunaORZSAKOsOdWAdKJwomMyIsine2F7G1Dxuru8ZOLx+Q5AA
YVchOJIrBg4ajKxwV4xhVVXkM8IpUGzqcpY8Mc7ue1ZOKYHISgWUGnoA6Yo9BTBynzexD7MeU+Cw
ikEaxgJvvLUvYwaoLIQs2GWGdONTa9xz7OEU7kpP4BKM6NUxBH6PAK8HHtBbORjJkv7Yo8m/ZSVb
Toe0U+8et+metSqQ9r+8yrHTD1Z+T6eFLEEBAiSuqY6KIOCbAuCYCTrVX1aNVBts03kbWy2e4M57
dvPeyJyujv6Cy7pUBfXgx8BHEx4Xm1hO5RNRfKWwfomjCipcQIbg3Wc4YSuDjvCmbsnbbgjLJq2O
EjjkZ7SjRdh6XL/2pex2MuVH7wA8scoFJs1k8kb3CTpjM9YnrrLFcd6x+ooPXD2hm+Dvz7+A18Uo
whoELAoC2cOoU1pAgFlXjiEnBS6B99omCce5a2zIeVdcZzz3IiR5vrzIyYQrM8kdC419kw4GUMsI
RSIBoNwUninIkDL1f3ZN2TggDwGrI65RVocOzXlmQCguffS49+zRP0AA3E0dikyIMrrSANsJN1U5
iSnULXIGQn1+2MwVxC/f4P4Tku0ly7i3JsVFdwyaNrpuOJteZ3SCYtWAajo9td+7F6hXpxdUUAjg
kFgY2e3/Q5v2Kbh7XRQ+1BqA/8mAuh3IGi29EkpA4Uc3mW6ikgTZW4lUkoVNV7QqxGOWv60Q9Vk4
Kjy81LVFixkTBOUawIpCGZCEM/XCUZzecCLSKtJlP3RGp6qbQWEiw7wbcgZtJQjST2Mv8mETpyOr
Q+IJQK6ENuXHttMxPllq3Y5hxmVw5BHslxlwEPRmGOb40ld4sFD8nZPXMSCqK4fiiUZ94ulnKBKh
D+WSsMwUuvUVsNC4tiEamZ0iN8qx2BHduTbxCB53tIwSZ6ciqcSbMpt8GqYx7T6kUMC+pLioeFjV
Q9tBaSyrD0uVEBAT+l62Gwa1veCU2pwtEU88X4wQRWLKaS4+Zy5vhWkyoJtmBN7KI0ZZVRoXI/Ec
Qa39TzV0y9WQz3m56WxXWSOdRkFUJ7xuTDUGQxGqss7jiM9ZP4TAse2W11XFTIVsvCkT377zusNJ
5LlsaFj1UBIKa6fLP5PAJwBXuS03AeEDPlTSFZ8F6AHsqPQD2/agUADaXWiTGgpjN2GWF00clmLu
X+gFhFcDsnT5HFiScmGLmsZFU5EmuYFQ3JyBGMJxGNugCMyoU6ufSCzfB3cBR0AJCdq5EkKuTsuS
aMLFlEKVkaT4UPNp3CQsV2Gj1XwS5Hp84njuGY9BzwIDTZgRxNbVEjR0dmFd1Ydxopdz8L82g5L1
FL/oAdllYQVFjOCJJX4f1aFwBu/fCPgtH/A32UW8ezhKegvXm34Xl2gXpr2CMj6AFdk+Mc6eyMng
BTg46XjXI/Elst4bB3vrXMcAncvZZRcA6PKtT4AMJ7gL3vsKJCAOJOUYksKwoVWQXzwe+B7W7XZR
BeQFSJog/ELUAM78cJkIxemCBuhcGKZebb2n+gL7ZgorhOz7x4fas4kcAAFUHoCNkO/yJFIuKQF+
w0rlMl+mPiGxsYm0G6WBD/K0cG//+wEVVCNhcVDegc6Wh2sDmIWCzuI+VAXPtwoqCkcxKCuvWynm
560Y8yfGI7uI/BBvwSu7gkAdB96dA3C1wlu2noUTCHymq4BwhkVb094AxqujFt62O8QO6+WwGP38
uhE8cKZsNXsbFPlcGC5blIeiyNNmq0vhz1OQvYNI5gnrQsUn/yrvA55HqJkB1MxWNygaE4efKgTs
cUfogwTXBxgotVq7feVTh2cKolsCOvlJ56fiRVVloJG0HHVG8iQ5mcaAblyd0+OSTAt/4jx8z18A
sTLoGoFXtLAEWvVw0xLQGn3NYvASF6dhpyp6OKG5+dzHhQBpJZmMQNDG8Lin7DnsAJMJcDjoQeHw
izceDtpoOXvX6T6cCDjlAiWfE5rmy9l/Pwp0KUF1E876Dsg9HAVaAXpMShhFWLm87IAJh9Ba0dz+
AoL/WOrec8wEg3fHJYPUyAF8PxylA4LvkYuHcOqU3eK5aqI4pyAF1XynlnTiiQ3bE0EkcD9OwF8I
Aa95OF7FG8THToEqQ2p+qvsge2fHvtpiZkHyedyCeA8mgrdSpYTKJYUURFbhCmKGBDGtGkOQrf6E
YkJ32rgWyiAAAI6zpm9DigN5ARUAKJn07bzJs5ScD3U1bwsk4gRU4LJDT01qz7FXWEBkA5gFvU6c
PLTAsHS6zYrJh30SxC8Uq5sjNef2bY+b2YcCjWKjmrhCpsmz/AM4eG048f4pwLgbZhV9gCBADQ9I
JfTYyJUT131C02yoAC/6lknTQI31jSsqctnOiZPGSugBhIoPC3CI7DTdqG7Q80WZpfgaBCACfXOF
UskT5GjPcVZQaMa7siIBG61s4wanKkkd9IUE8VXNkvmYOkFP0DAtG50BXhuhEeIJS3xPBXcNKFAt
BOFWQnrbOdG9lKrKQJVTkvqQ1Ut+nMRJGWFWaANFgTaUkOg2Sz6g5+kwuOvH/XPPajWG7EYp6E8w
g9XZSyZIOLnWA6DeAl2kUHN9EZC5MgmQm6OZd/1HAIz26vFBd78SaLXx0HwoMaxU7ZL4Oq7YrEp2
4ijEFWE7FQbck/4cQFvWRA7AQ2xc0fslTFsNNbsYVA2/yZFb8POW1P07OZEc0GvD0jqcUUq6LWjL
ikFTly8nA2WNMQcdu8Hn0Is2v/SFYjdpzyE2UxwDVUr4xLdLy6rAzKDViMN0zMgEid3NZ9USuydA
xPfRBtoeALHA214UzvqaFAVlqRqrQDQO/MAPO1aUG0CNzug4s8eP2/W7ob5optDASLSEVthdC+19
NyrivMpTq5awIv3rpQ2mw7gbedikKf9vHRYgCkCxnSYCRTO1PiSZquYKj0A+oZSTRSNu4+MaGFiI
AtxEk8Nx1NLGvaKkdtvH1/h9Mwg4q8K7FjFOOYM5PFwkZAbK4zhZQi1KdFnjtDR0hkJIp4Q9WuZF
XJQ1tAUGC1RzoYJGz13u7Euctsz4PpHHRd66c2d34ePxmX2XkgXMDIomcIZ3HclilSyRrqiFpS9h
Pon4LFVenPKkoCePj0K+CLMPoibQF+iT3jUqSyj87H7X3/1d5oUnVWvJFE4WGgG3GdZBGvayKclG
QoX+fS9L+x5NfNeqxacOmhTrfIRqObXJCIqamGYzQqW6DHUKSdlAC3b3p54K9dHmdsKbtB5rdUZA
cq43Y4HQZRC0w4tKub7d8gzliQH41y5RTHIbA5lHzIa4DUR6zMaWeAPKSt+FAfQ3Q6kR+GC6mVzV
dls8eHWm8zauQSyB8oZBRQo0f2YZ8saNHciqxeKAwmeF/+Awhl5QUnXQ48Rk5TsDFeXlxrc+E6FN
yxSddqln9iRpCyjEjJ13Awi0CLnjsRCDMEKX+Xzc6CCGWi3E+iBqRurdkYfKuHxVqbmLoyUBh/hM
25G/0e00fOLKLvVRWlW5NhC/Gmg+7LoZMlA2NXQLkitUSjtoVK6jahj6j3EZkz+hhOi0GYKkAtzs
JyjI8KFqL/qqj6FiRKoYOqBlkNxwmcw7OajNoFIkWnadtYxYM/ft/1F2JttxI8nSfiLcg3nY3AVy
IkVSEkUNpd7gSNVVCMwRGAN4+v8LZt7uYrJa/HtFUSQTAcTg7uZmhul71WX+n3AO3LtNu1BIrb6S
ySHskrbdNWvdPtD5c8p3W1m1TWrUcfB6vHx8ouMbCPJrbJN27lr3gnGU4ZTa4Vp7cEcHSr+oCEnK
9eJFXN2X/VMb5L19kh1s5H0wj3Bbl7Hdvraytb90ox+XaaIN32RjMcQp7TwwDainKttPwyI/5L5e
fo/dVtuHNunXf4xbVripUrL5Yk0qDA6iGmNrJ8LKU2lFvdqk7BY7gxq3tIA60H7FTbQ5VXWa3Ly9
saEl9TfA3nF9rJR07L1f2mqkp6sTeC1KwElR1ao7EuvR/dMvxn7YZX0LRExAVlaqobT0hAGnT9s2
qESaLG73AFWvSdKQ7MahnKmWfCea1oB4TWfJWzVKmR+gtS0r7KFp8veZaG0/dbI88k6iXvRPSZvf
uxdulhztKRz8w7T2qrzvrHCO0rLw+996TrmPXSjiblcLNT1AQ2q/lUK5nycIGt1hqHU27SfL4DeL
2yefksYVn8tEJ+FuARn5adNH/jls8+KCDiXhbw3JWpiuytlg08M4BQkuljVJVayCYB/TaxapHjJr
3zuAMdBPLfeLF9Br7/tN/U51M902lec16dCsc7UXYkp+J5e2inSY1Xhs/Q0UaAx8Hsw8jHDH+yWK
1VFAA2CKV6urdy3pOUT1GI502lZsyVQ0Kvln0IXqt3oDhEpH4fmQmVxH3jnrmPyxLnPOWRCKmQ09
hKLad1OspnQuWgGvwA+ltffA2tv9GAezfRxyKNx3Ndnne2qbbEx7q3PdHVVB7r4Ro/4uUkSR66Dp
iMEkX1XTA92RmRa2vRuFH7XH3G2jL20YA5mVAL13dDfLLY1CrT+xybJPih76bauq4nFp82q6MzSv
MO0mp/8GEFdOb4SLvwnWVKs2Ij6ctRJi2stjnHyrblFFLDu3Kb2fI/yDXee3w/euE2+kW68Dk0FN
XGNYATEtSq5KkGKsmrpYqHf8XM37ik1+kpbc3grMr5JYwDUjpgZfM+ZI13FpzOhU0LeHJjEtEAd6
9s0/amdzUpFZ8Ts21fDRreP5TvpyPdWiU9+h3LB5ujre1bbpu2yuutEr5DEXKtoJLsV32VnWl471
2L/x9J/TrpdRNLJJeCEzG1NWWgEvHz/0ma62smHZCfr8ezeDyU/WGZd/APmEHyadqFM3rfEODDd/
EIXu7ubFn/7bypdHBl5O+5FUxqEZ8XIQgew8giZNCLpq1mlZMzeNlf7uBaP/fp6k80Zp86rQNpej
8KWjblwFru9Zz/TP4ogu3ixm731uN81P7W/VLQoFNE9Jkb21JF7VmVyQMhvPDvI11EDm53+pa4q5
hi+tAedCvcQ38HTl587xAYWzMN9zwo83WZJFN0u2xZ8GQOKDhHf/Fj7zd3dNiUu65LoYjFz3l7s4
X5dNG6lV1s/fvX6LfgRl+Qdk8OA3d8ucb79O0F7va+6ZtAxwwcc5I7i659ipq6giE9wBLgy3dRtZ
UCib8CZaxdMbV/qbSzmOS3jHYdWLXONS89fHmyWrJXw6ITvQjKLYFZCWdDr1fvh9WZJouovEPHwH
d6jzk18GINChXRT3W5YR2Tns/E9S5NO3wirdp9HKYYOhQtmm0xxI50toOZlKdRG8RxKVPdq0v5pU
2bquD6paupYEW9o/t9bzi10Iy/RUAyN+aWUifmS2m0PNo0y+W+Y2ediKORZH158DiHRj2XyMs3Kd
01APbbSXjtpOOkjqYl/WXh4fVF+2P9bIEcWhsTz5MxjIb+mALD71mg8zarRKJCiF1djubrEtEZwi
L5//BFdf1tQdth6iyJL0+cMMc0s9zo2gP9e6W+3sAQYb+fHXs/A3y8thZYXUsy7TcF2P0C0fw8BT
lEK6/t40oXuvG+7LmhfId3B62jdOrr+5HocFcC0VHryJZ2LDX/ZU7CXFBhuNzCVxRoRpfmZBxYtk
s7M40vZa+PYb8eN1I5eCA5EM6BWfjl7m6phCxRVYDnuIRu62vdcc4Gkuve493KjhRzcKKPbd4Oyj
0FmPgGE9jWu451EV/iYTe72BqRgf5tL29qXVlP0bh9rfbAI8IYLQoezlucRXCIalljhpfcoh5eji
myeSKi3HOQK7CsPtjQL7FW7Bg4htNjVdV5hBxororxtunJpFWF7EtZJyTgul1L2cNvsOhrHi206c
Mlr2b9yg+3czTontQVMhrkbx1YkydaUorIA7nEWCQEqtYZjdtVUo/KP03TkkM8/y4hgttftNKAsx
ZZJJO3VG+K97URTzes9eJL6tJUhW2udN9buMM6+Gu1Kqb5DyxqcA8G3b9YOv9HFrVPyBz/SjA4jc
dJiDslInKcvuT2jh0Fomax7jt7I1l2d3FZAj13ViRGB+6DGVL5/tzJbVGdDeLg6n/msBFHUElm7m
VDptcsizvkGd51m7fIarKGoPbLiyRh+lTTjc9yrpb369r/8ma2I8GPTgKYjvxbUgrXdklkCch5fX
yqogfaXrlNIQy98o6JEoX9+40XeRCNLLQv183ZrsUaMmcliWnZ2vxc3k2N14WOFHP65Ruzhp2ELb
padXih8b0M+4dwimCilBk/8oNZh1WmeeuC36LJCp34XNJ5ukInqnfPJuqvHBUbspWvUjkJH+VtSW
3e+2YtF56g/CKuA/iAxeA63TuyqvNn9ntWH3T0pe54/K1RFVuB20nxD0lvfRmoiPVQ2DPA2tcciO
sW3Dzy+XTH1zNgmNoopgLu7o6od/1pmqt+MqVM7WcMvgrXbnM3L+YsHA46TBSlwHyvfRjr9cMPkY
xWVWyGAHid3p9qGFStbaMm+hQ73NcE0j5xuonPsptoJk3EOJ1s072cT+1yLIvMdq9tv8MduqwT9m
9A6neyvTxk0UbfReVhEIRcLop0M0qKR7iqJSRQdiadG/8Kv6eB7yWYb+eychJ+Xi8u6If337vw//
90KK5/ce/Pv/zdsn/v3dB/lH+zT2f/wxPvyQ179pXpjwr1/lcpcXKBh9/otvXjkF/AcvgE/PL7n4
Dz/8/zMKMLHpPxsF/J+J8r99Aszvn30COM7+B0waYZPjUSBxHnDUno0CLOLev6wBYs+82YIeu6k7
+FfIqXKxBvAdXFT4DKOMMj8I/htngOcQ9+/FBseG9ByvrhBuC94FcOFeLraGaZWtH+ffHJjJEJfl
NsyhfSD6xyArVatyCMvWxE74aelg0/6OPk7dash/ciq+zkW4dG66QGNR435snKxFigiXsO0OudKI
Fm9na8wh2PfeFkDIiMcpTvpdxTGduzeICIahOPmhq6IaRnezeHKX04m2NVLySan8UKI4Zlw5+Tjj
yiFeI+2g2vbCDieDJnPnd43OZEXzmrZi9OgtTR5Hu2p15uifEJCd7ovvZGZ0rWWbDwz7zubSWuQz
FfMajjW/HgRNPro31lBl0ZPlITYnzqtstJ27zdvaKTpVmdX5wRHaQCCbh7yVpfxnD49pWo7buHQ6
2pf+lEXRTmXxzOcrVVjzfB9r+gzrbTWOGd/5EJ+5mgooiIuTgYUYQq+U9q1TjZTEUrtwss34i2kq
uG1RuoH6+ZfVeNmWf3WDMInDyymPHLIeahefHij59csp76sR/hrI6dfN6zXAMVlZti3v7HKZw2Cv
RBeO4uDmcDiX227qNrk9wRldxvLGabIgrN6IRya3eDEcVKTUqq4X0DNBZ3g1nCKAepponX0ZjDFl
v0PKgfyXaLCsVnOQoTaPal4EopVHy61lON/rYuIdMW8F6pdJEFsB52lyQJh9JjKRE758LpCVi3KS
Q/Ql6qCZN+/nfmjn8tT30M39x4QJycI0n1iP9YaAYVNdnwIhOyytAkLnAqVxm8yXGXSLs7aZZDA6
H6JyXj3rQ6PrGSjaw1m4etBd5lUPcVM54eOvJ/dlTsVNgFE4VMP0zzkkXuVUGN36agzk+kXDDxNB
GqKH4TH6UKKS9SS8QXnzu8Rqh0536a8vDTvveipJKugGU7n5dE9wG3n5BBu0E5MAwv0SNuG0Zp+n
uamwzRiHUDGHJGbm4lExmz3gQ+QqXRorw5yoh3bDQcB7L92Ndx9BmMzNTp1nR2xLOiF2NOsit0SP
DEc4UZl86KaGfsUpnFpznCwz7aFohyZ6NYHd2SKPJuq8zcn3rKlKLT/JNinZxbg/1IDNSTBZfnL0
atZ1kg6yRIN4XN0OsO5GDUPNMFe9Rnxy4smJcwcZ2MSImiE2u9IqCnMmZRZiPHwcEpZTv+tnbRRR
RRSLPtpJNZm9Teds5Wfx+VNmFZqPtkdjxpJqfzAHi4ZEyn/GbZub29OtueeySNj3uhsUF/c7x/HF
71lRT8t6N3g6W2Taha2tfnKItjzhdtg4qQ+bPQgXkkENOQBdLJIWQO4+AYcD4IQpI4vbNV9ooD+W
soCZf2pllM/Zo6ymNrR+dOcDso5yegKftRprLb/Pzljz0d7a8ry/2RU8Zue+Lt2uqm7KzO1KbfSB
7AYO2G0e+dVF1mbUUJwl95WU+Ww9+fNoTrXmPE4FAGw9tZKsfES0GkEaB+h3e8xVVlRxg5MWExTb
BHFpNg32gSzSUz9DeDdM0+WjcvPqqfBDcD5R9Zh3+lPT2MNyUCh05vwUFLUeAa07ZSa3oNAq62/j
vMQxyq9occrsXSVas86WcUrC6c6114EzpoUOyyP99d545nq8OOUw3mHvEYIItWyOq60hQjq02xaP
X7vJL7Zql21bQkZ5OfMs1WseWThXG4tmaUuHL12rFkZ3+RWvKAal9l7ZjNYjxawJ1l7n9sziSPdh
eZr7zG4QuNV9xapKhGt2meyhF52CpswHQI/K6wP/qXQ0yq4itZNBdsHT2AXuuH2ydTnknxYMCHR4
r+CF2c4GOUIq8Bb6yyaAut4QVA+dHeVc4PwNsJRZ3915tTvz6vTO+zIuzZkd+LO1LqjImpl10K8B
Ov2P0ulqW4bIr2YK7G+XaOdoevP0BXJZTslOWYm9IIqXa8t8EB5L7rWPihwuEuTG3LaPbSkwa7mH
p9wPv9uBtbBxnTFwibGes02A81Y9qiFEIennWXJoGmdr9amBx+uFx8rJzKZGIra55Zun4MtD0LDC
CaqITzAWBCa8pr/LxkfckATVUxRufmcfm2xeqwLUjMXp7sogMo8o8/2mLHajTmpovLFTCie481Zv
4VTeOmUX/n8Z3XiBEa1V8/4WGw7e60RvK6QbFDhKfAlGd+Hmtxleq42sWmVD8jBKwLFPHL5xx3k9
2gPdsKSGErWetBsDDvy+2qNdNg+JoycvPLlLN8NwblEUEF0a3Y6lTlWflX70YMW4Cd32edkNxRu4
8lWIjh0XHT4qCt6YAiEUyuvLAKODxZqkq9wnh65Vbu0KemV5QcFMbqvKI9LJQHm3qLDHRZ76lfLU
/fzrjXyVrTAC9rGDYbxH6cxmvk4S+t4Jlk0tT1h0VVHwbbEh+K5HK3EalnwVedW8piLsR+YaTMDM
Ljwpb9VvgCevxwGxN4BhEvvo+F49iUrhHxPSnnw6n41ugFivumHnE/aPY2ZrpgXcJDEbgl1POjKK
xuS9v34cV+kGVQxFt2F2Ght3371e7GU1jb0IvYEJGayu6VNCteVh38TL89z4zxBUdKjuSh/XpPwN
Dt+rJ8CFyXSw1mEp8BSu8sZt7fqqqzb5RLEfyvYjh0XEITVnicWXy+HjtVO/drceDKP1a4YAvH7L
8IzU+WrD4zTtIDaj9cryZE6vFuVSxx3krkQ+dWLS7G3vvMFE2TJ7N/WIVwC08qrr2W6XJKZp1naZ
70WXlYsN5R5LlxJZozBHdmXZ5IbFVBDyoPeYgODL4Pmezh/skUgK+AD1mmFmsAgd9HEqlLRGVBCW
1U3lhzFrxs462ECViXsb+8KvwjsXRx0O4gVlpvoZoAwmyvXR2lk9bAc/L/pPeRKbVUzneirXd1RI
9Vyk0gJDsY+lsF2GUpzLsTHpG5MIhctiItX5+C9nVt9PDEtMkoMaU5XD/RxorzASddsEDcctchxb
6ByGQXJ052HrvrR664kxTrv5xPhzBOzsfoX5kQaqGvlZ1dYNg/W7gFLrbsOMzJNHbB/ogn+zgqCu
3reoKh39kNVQiPrdCFeXmB94IzXNfS+bDWXVuGYwro5ZTEssSRe/Qp8MtarVIJ6YRUDn320lYMsX
nktHpN0KM9lH6smKIWxBIBhCd85Z8LBzAX6KbYwEgLXXFvxsc0dOvNPS+SZeyXmzGUqBHRYDq2M6
rettGPeCDwv0KvgV3EtMUmSxu/jNyx84bGsWSkvMpZgkZzMPOPMgDhYnsv+CHLERDinVPPq9h4FA
Ofu6uSHQmwywXUgXyEWlTvjinlcU3lwm0Rp1iGDpsZZEePvgBBlH6IGEwMRqmvAWl/M1rLMebzCe
lTh6Tbvi35a2DeSu+Tcws2rN76ap4/WcO7fGKU8digll+qM9JsFWHYe5HTHFy6Ln7N0ZV56RVXZd
iflFWWW2t8vbGRn+I00Z1njoFSWaCUx/zNbYxnDjfBq3ypOjjcq8mWPrvtnyvkAYAolN4Q1GTycW
fzbUA+6cunSfk+GRTtGmo3dIHE3eVsIHiPKbJm6BCEfM6QrOjq+Wb2+zQhBBWHLSurVLkuxeD549
HbMBw8C7sMurQr5vslUn6xM7Zus2tW8yH3nkya7DwqSvrq+2Yg/3Jg6aW+e8n+xohE1yaHLZBPO+
nL2O+yRNQwm8Xwuv4kJR3ptC4VLdXObbCYVJj9pzOuUHtFv+FZWtyTInN2Roi0dyTqF/fXC/Oj1p
0cNxgxlJqgJT5erQUrVykBF14tM5foAYkNp53JF+DBY9E738cDGViG9V0OzgrM7s7V+P4VXwoD9s
xACmtW6IAmaMf+n4qCLqyrm35kfbheD4KOwurB7WlmLiK34Z1DrHNhE1Ye3Xl/VNX+EvuXjscDVI
30iHaDzQQb2691huttVFS/4EHW3b1p+DEK3w9zPlvhq/NHEwhfg6gF6h2anhSRBcylwkzGCNT8ew
HGfsxKisRncuy2HXbM2w+Lf4rOSRfWIVe+UPCktzFoBH43H4IZn9nnn0bOngCbP0aPCaBy/Pqrjd
xVtk1e5j6G5x8WSvjtmpQWWtoC5ZO/nDMesn1yTVC6W3SC/5Yz4LTVJ5GdawDglh38eWjxOhtvCD
6J/i1XLdaqfVpGifOfgd2PgftsngO6i5yOjL6FBu8eb41LOt3WdvxOfnx/jiMTOnDs1bozY379e5
au+UYbMEBYKST6LIkjg/OU1SYOTj5q7U1mGBcCUGDAEEWq6dA48R/QlHXrVCXa8yGHZfEmH1U36D
9Qub6tCoOorl0ckX6oObAVkLT0psJW4AKE23bETV7NRq/pRD72UCFb5Y5XJypd9XzjEXkZyoMqmo
nfpUECEkPoYeHQb7jVLPf9m4IxtiYaGcQH1tg8D41/mAgxxsycN6+pS0W+j0NDN8rHR+L/phYlt5
ncNFUzhaEwukLVbXzGPnb06/LzjW4s+jzn3+D7DMAAKw4tgPktKWX+ikXjActddMjRVQw2SwnfL8
wb4lyrJ/N06O9pdDYvUstjSsbI6xO5quYVMcxJiTJt6GNNhZLs08KB722Fom6DueVRX+HyqyQh3c
OVvBSHIpNULaoQDJWt5puaB4OdhW1WPF4ywE+wwOrosJKB30zE6m4hFCIfjoDUBKMltH+jyzA4tu
SCYnhh9IWJ+qNtXramYZowv0ptz7WDj2kSOywXrh11v9ul6gzub1WT6JIhR0o/R+ecKUgy6SbJ2S
R7r58yx/Azip9OMmvJwjzaSGBElRzgFPQ7u+2VG/vv71CQfgjNYbRBH2u3n1y9VJ0ylC2lo18SOb
rd6+BucjdcU0kyXginrmitRJHL3/9XU9+Ck0Vc27q3h37cv7DuQSFou/+Y+2b3FdbHAMXA6B0ISh
QXscK1ENfehNCPAKAUQGQjcBwRU+YabJcV0e1aJodb9s2+MMNwnipjuqxoMAdq4KiAPC7d51DTaZ
1mEF9JDBR1VTGhdpX4q1GUAS/DLqbzuhlWNYD6Sbv4HkxMsyvVFBXdHo2KfIw+gZQPQObQZ7fT4l
2m6mwvfEo87iiWI8roRZCH4fDvE/SLXKPNm7ZZP1X8p5ABrbtfmqy98psydKikvFh/1RssmdKMa6
bPeeJ+nb40cUmQf96zm9gu0ZLuVmYOPGCBGN1z1fzemAKi3WbRN8DHAG4yAJC2FWkfa9le/kc3wu
Fhr4eyQtbrOebDp2BPDK9TLKv18P5tXChhgSozc1Zgamh3w1GJONjR0tjcc2nAr2kj35Jof1giHi
WgO2aPpxaJdi+/rr617J282k0Uen6IQlz9Z6ha4kuc63vvc5aSJljbh5zQblbnEYybANGwOD0m5d
N82xSfFFVz1eUtt88EzAGJMhI+ta4tXULwEuRgz7Anw2UoXrBBqjDd6M+DqfivdOLrZx2+PM1pGf
oaRCsv3nr2/qmQLw10gJBQIg2MytY9Ky6+2a+CuOk5iWPF6A7wQaM1w9R62xOBTRFkp5M4MZb+0e
eoSq8puidYdRomiqTVqSD4vibsbedci4Z8rDumMdgwp+2qQfQaQB/A7hGNjjAEKQej7+wNVRhdqu
rTRqBNz722j0ITeffGRj/fhlxtDFtg7nnMxdAoOFF74wDZoe7Oz5C5jD8F1s0LiAgCP8lPQhWtGe
e6fQKvwABXsb2pja1JVw4+TdpObRetq6sfbHn5fp2NbZAH/btJqJw7ul86gSfXg23FxeO3V/nM/w
P0Bmw2q+QPb4ixECkXPLpkNGb0liyn3tdWZ8Crroupwop+NmG9HYowOzbvPGlp1DsaEpOtAeOYV4
i3v5KtrQjsXuAvzcuLq/WpthIPLNh5vyOGNCwJ7cOgDun9glJSZxk4V5hpFTZ+PtUFTBm4fv68ub
TWGkhgaRABK5OvSLpCjppsjHC2Lsu61NfKmmOOT6xXMn0Q8qj1HUecmkp79exlfqJ/Ym4kNDWaKp
TELx6v7F6Jels6n5Yx7mpngta/I3oGgvn8ppF8CG1PiBTGS8050C2WECcSJmjRysRHXUbpcS2HIX
A89OHMj8ZwbTm4lvz62XS9WE7Ja1lA1Bb+Nq1+bzhGVf8HzVy8rCWsa0knq0EE1ws2I/D+Umscep
DPejs0aWTIECODWwR4PT3VhvnJCvjmu0f7xkD1zKtOmRSL2cDV2HlTvQI/94OaKo+nym/JK4e6AC
6me1Cs6wMMT4z92toWj144I05K066zohhaOKKjKmMwezxNi5vhxK5ug6yNdaf25a6JBBylnGNZZq
qjmqk5j1+OuFcMVBRpIWmQwALappRiYgpS8vuFhBmHfZlH8WflZ43g5vKOri1FkBCUkZO5HMPxbk
L1k6DmOm6PVz1tUaB3KgoD4Vkr7YW5vzVdVHb5RHYPJBWjCvQ9ag63HtukZ8zpPcnCSrh5SjPFa0
Kkl/zwnaQi9OP0pr4pk02jYJEpoe5oiw5lcPgVgXE3mBgniM4RYAYgyFZWbvfFA2uddsX6NycEt5
gtXkup/UktHl3w11Y7ra5wRUkTuzC4dwJRu9tA8LbzDLPGywub6tsZUqm1QM8wrLoQnph6YysrPo
XiXtaK+73IpkgKYQaa5IVVQgx71ppwLvzJt5wVkQOKlH+0RlhM04w8NI0NT0+oyR/nq6r3MBNj29
e3gPCPNwqrtmX0+jU9gJ7ZinSwHf9NE4H7vCniFSRcFalimEcLPbf31dc579O2oGppuGOB3bBOMw
xpK72mGuXIs4izr9cbWwFIdilNHkqr/Sg2qqH7++FLD2y4uxZowqLfLYR/C+X+H+PqZGcUdI/Sg6
/HmRAAEwe3YqAil7THGEP+vuBnmigQWrwGb95Ll08OfNgsl8kfi+8YsZ7WNmzLN7bT2dcZ3Z8Vbz
e8990iCDMxPs8ByihmeWURn/I3TxRw92JacM1R6or6kfp9FPMnEHK34qvXfjgvsNFoLIiPlNQiP2
7WlMF8J6cgb6X/3OKadp/ro4Rbnpw1xukpdBNBYIYpZiF2lGiCGauTFEqOaPs9yO6vcCbyMA5Gbp
AcD3kGRptaUVsJC2U629IeGa5/4qb5OQfXYM+jxJ6i/t+UEsVEV6/dZogBh/5zrjZHsfaJDPxfqu
KYcwnI5jogNf3cGZpjf8mIMqM5TWVwppUthXgmdWoPvhxkVCwdSmjpq3Qt+sdmkC2Uz+jkNngBOx
L2johTQxdz6pS10cvEDPjBqtk5qq+5xmKhO2GQzVvsWRuNiyj7UfFk557Ga/zrB4Jm0FuUYnBfb6
iIbCC/+R1bEZSuFBek8eKtAoQtJlDio4duYjpa+Q2Vz2cWJXIdhzWy2DkAfleZvnvZ/sMYbsiFIq
BwDyKmeDjGH1uRnfBhgK3clJauOz3fajmXJLm1sGHV1KleJet0EyFkNlMfPPAnhy1qCjh35eQhaZ
EhPjtk4yWYdsXP212Xf0IHtxkJ2veIi+IwdW6DDVWJfcVNma85+XPpHubcfOcMAk7dY38CVonO3z
yYqG/MGeXYgJaY90O3BP1VrMU/Re2kpr8VlkbjP0X92wCri6BA3nachoCpb1lmYtKxMnAGXWex3z
Pgj8db0V49wRewDn/pKkQKwgZXowhN3gBr8anR9y1x/C4kOpRMUYpwIK79tGAa/2c8SRxa7G7IVY
RRfkZYji6rCBdN19nMkE/H6/QVCy4BA3Qa4wgGw7TerojSFNjN2ZjHFhbWDpYED7VUxO0AAJd67h
lbihzFX01YKdEue/LRlLp0sdL7Qw4LkA05BDaMUre615W0qfAMjhB+rZVstbUzB4rqdbLQebpzvT
9zNtpEGZgHDhv8HEBhzVQUYYKjiQOe+3M2Mv4CP4PSQRcWikfoV21EH4vWU1qaQhnp/yxapoltLI
SSh9qBs8WhFxttb8WWPNBjWvx8G0Dy4NfFW2Nc12Xt8DrgekXrQyiw40qRc53tW8YQap3eUP8ZRU
VrzLRlZss1NqjrBCjsfN50uAewmip82JlvbbJY3LPTk38qhxqZ7Rpluseog05xRPuJUpWM+doAvx
xo15CQAuwluf9R82WUFWS+MMX+bsc1smSjBK79zl6AZRdM1db05iQTa1muTxkkMOW55ZGFFaDYor
ikA/abr8QxiOTc/qlMk80qO55I8XUkgZDP6mPmJYFTjqploH06Ry1WoacRQ5HjrbYAbRKk5ABCt/
fuG2ZOfkVbXaYxIvDbwLw8iVpEvEfZsWidx5eGdRjI22CkuEwSCS+H8OwVZ3t21FAoPh67lvkLDk
Vg9qpgVv4S2W9rOjyl/CqMu5BDzG1qaBCXJ5naz5YgzJvcb8Q5t3dBEPRKa4xa7EW3kChwE0gkdE
U9FULxvGbPX7y25OOgHrOF0HDrPm1o0V3j6ptKdpuh+zwGqPGf7p/C1PToM0e7Mw1re92L4OsDFI
vQBkQb6mujC8Q5SL5gqmewil24cABB8Gq2v+L+E1BGZdZJjWmbcSjUXj7waLLHI9oCYzcSCeMG4N
cDKVFKlpNQhH/fTdkWSs8ZuKj0JgbZrgbRyZyqyk7gXVh1Ro2HswozxSJYVDNr9i8SISaqML+YxC
izGWNrv9AzuFPnvaUiev926UQIi9iy2r5yyv5/qZ4qZzD6ORIYfxP6WVnkmxj5MrDc5nBwOULnsR
FPuPHs3Y6kkukGNvz2mgbirTui8MQaWj5QZXZztOaBo6jPTP/YNqhGJW7NbJGugaa6ZB3p3zVunb
5vYDbRkaBBbEYdG9Q6gT4Tnczw11BQZkMS8KSG0corfpLt8ak9wOJULCHrOjkGPFtzFk7lLcB0gj
aFg/o2EXrLJXKE6rm4FXb4TRbRkqk8yO2rWJUhG2x2IPhF0nNy1WdMn6rnT6Z+jpPOBIOTHDGvvY
sIgGuJJc07arwTw4d8gifNrauu5JYUW3Zv4OB6rJclMsm/N8+hDYLVzdU7zYZe0eXSV8wOOlQjOB
1XWkc8a1nh/e1CYzkbvCAibHuRkOYmEd3aLGz+vUdtEKbDdO/My9KfNpSfLHYl5k3t+i+EfmL2Am
E+PlNuEwfsei1DxSmxeG8dcc/orUYE0seuezpElr89IqO7f6/msfSoPAXQJabF4zVt2tUYZj4I3T
cb66N5eHCTHF3/pDTEtpG4/s7pi93m+WyQYuf+7a2B91KS9PAuTaNTRcuw9Z1NPaT3g9F7PvRSGW
VXsdN6ZfOGqDMe/0GEby01o0Ogz35yImajPDAeG8ZIldvsHWeeBvKXfNrI++LjR0t2cKz6WRUjlW
nNs3KMI27M+n1ZFSHGcM6OwnCZhWkU4Fbm96U6FrGAyd1WGthR+E0wpsjc9dsstmxCcyQlQuVe5Y
ct+tOLkGd/l5wnTom0V2rkSNfWJZ3fRTbXDLdDivtWne/NsFaU8T37n+Fs75uu+q/DkwXQJGPS+m
g+CMsEePc21zICHdcIuAt1SI0sueaGA4i/0Od5VmDQ+WhK7Q7S93HCw9fripxlhrat93Ha/noicS
TtXo7joskduf9fMxsrAtOQ8IAwgtPhKTo2jihTxlvmXxXS0JYP+Ps/NYsttY1vUTIQLeTJfpZlv6
lsQJgtTmhvceT3++RBVPiK0I8tw7UpBi98ICClWZ+bv1NkgT4LZTZlZpcd/ahtthBwnNfI4w8d+k
mhxnT55XHvodGPyiBkQGanieUeSxFmnLkciCeRoLj+nFHPES8NOzxmrm2ZShs0b/7J1QAYbrjLdl
+2JDAWbC/1F26g1ciWesOchFP8neYxTgnXCq+Y5chL57OwFEfOWk7czpbm+H8B1MDI/QrqWWy7Fy
Vya7RCKwN1Qxs1HmNMEykYKSBnVnm1eiKeB4ws+NSSahIOizGq0xJjB5+zFIeGQmxq82zNFrMU1J
MN3/mFwzHeS649CQN7KI+1ZeaAVOdHEqG5NTl2jusspfo69u0dvsTnZBWOJp9LcumU/5MATcVQvn
Q3/Oz/o1W4wlNhzvlC39zriJNKU+s8p3Lf+MlvRkqXd5DjMf/DVrMNSBHcW03wvusjWULwh9Fl3v
X9hzyKGh38lgB0O3cYYrUyEqtHOUydLPETShTstodxOCqswsnYjJmWDlhsUqE9Ji6yq2AnzO5WxQ
nX2fzVFbPPiUZF39Lo522bA6NFlc0UrvxP/TlZkGbQyfXKzq3Mx2XoYvG4Zc411KKccT0tdTqTPN
PoDClbyE1vmgn9dErgBbkzXlLi0SHaEhG3YKIimyiRy6+nizVFhIjE+aLFYSDCLbpGKQzZjC8gNL
3VPxfGiirjO8m6yDvPo9WUyGSHj9cDyiumaQsR6jq7RPhC+wqCnEADeaNc32fNxktn7+FOZJMy+P
VTXtff6mxZObuzoHPsMg7KGRJizktOH440GiyWxWQyKw+LeS1rD7tkV7E2L8r14T/QXHELyJVWNW
B9WyrGVbGKA9dN/0FsMAmxfAiXIZgOnjMi4X+WQoQy53X+/Y1bT4fGVFSSjU0LZrQ3mL7MwwufzZ
h2Bav0NmlXMIzk0lr52lwJaydORz2rWW/m1SB2RfN/IUIDtJ/aKRa3Rtgkckeyq0UN08dmKpXV1J
MBSQIkE+wJ8an8KB1zyv5PSfwkGOAQ0lFmoH3I/ZYX/MkzaFbpLCeay6AIlcf+omh0H9jW2EiHov
3rQIP1EDoLmdpKzPYnWZfdmK/FGtq3xK3o3yipZl2nLsB34586ZWiPX4aR90f3/BmHuIvTt8rWxz
vbdh+cBb0d9bLyJ9M/Sb7bmNIN6DgsjCNahZWfrr6004CngNndNIIebnl2Rhjk8ZgxN5QlKnDZHs
zp6Rq8U3iyr+amwsOLg3j5lZ87COrRGUj16PPcoE07+Ll+9MY9ksL2Ucj9S0NkZ1/heXv6SWVeOU
bib3cLiSdzLGAabJngw6EneSThgn2Y2hBFlh0spCVQn5sXiSR2MnDF2/DALvdKe96j3+M4fBwoew
qnv6VreJ6zF6WrIul1FG7eC0dOm9Uv4TYRFkyQzUjdevzgyJ9YtQS/liToh/WQU5K+QSQaq43NGZ
6LUu0GXKzj75uV20n0tcg/hEpw9lZDPshGaSB8br5H+hgBj4g54ZJGoi1PatHPxTlsmYanQJQvid
WdTPvCIwZ9hE5NvRUdjIMKFo/txXp2Xf13hOO89LxjGDhrMM1ny8OAW35hsqFFk5g73sZCtg/ZY7
+YNad7+e1/0MhchVOCjr6J7gYiNff20E3su8uzgMastGeLEKHSWpim0qpKVjr9CLP0jN38P+P8/+
+XgbqgFNeGDBdsAb7dVwYZ4J86uIe3m2a1fwOXEB5E5rCIAhFXVXklUmlxHVvqr3g2Nv+D9AppIi
/M85KZA8CIQFY9nF6d52Xs9nIZgEFGZeTjPKgq6eypHWe+kuGTMO0zhP1eAQxTC3TcMEIFpGHlRK
nBx9OfCNUI90Dw5/MA7yd6DOlL+nlJ+jso3iQoiN+UFaTYKDDjoZNNtfJwwqqvlDQawRa07zRjPG
in6FRbHVbr+DHf5116F54HsJ3gL6BBD1Cv8ir83wXWOwn0KnYo/Q+2WRsgXQax74eL7OUnbWapeu
FDIO+Uveil+vwJ+H4iwBQHqwBtM3SfugOnj1HuTwUbuBQNSnFEtmDpl1prTmWDmawH3Jjv23lniM
219/8L9eQAILfcuhtWMsjovxq7VnjyEStcidnjxVZQU947TiQUO4E7nD/WddAM7ZhFXa90Q1a7++
jNffXzYCjnS01/iDmv9iK0yLNQ+4g5ZPqI/U1DL1eQyMsDNKIl4QRAWXujpW/a8/+VUACNCrEDqg
9gPFggqghP55C+rmLIHTGxuPaTXI3KDE4cPC+DPv2n7ExZ5z9xtcT4FFVjV0wNlJDmFeWjnK3ThI
4k9Wm+fw2X99ba+XKMIL7oXHK41hi+O93hj8YYcGEMTmox6reIpcOU4RTZpaouLRtL7XaFDl+1I5
eP+XTepYCf8c/NhAxZBVbMsCrIWrJ4/wH/TL3hdFpmv3j8VcuDvcXHVPoFzO5octGTsXmy/MFsyv
ZeFLOWM5fW197SaUD4m48wvYjm105OdvvLlMHfs3DJ3XS9m3bNeTPFBgSxwRXxN0OGZmCPtR8PRD
FKcWamtQOjGSCnP6pDAj5+AJkSqUJgzGPC7z14/M+5nSBHyLfQGWQgGvMoyof1GaKAVmmeZuT3nf
lJzNkrwV9qR1R2X8kqwrDoGn0diQ8b3flRJQi5szH+441gEggO7zGHjEo9y2e2fiNhGPSfE1NSzU
TM7JH6wZqkU4UaKjhd7wKaC3SkI43otlJ+zDjDZBclwoW9xxXb13FXs4ujwzEKKpnpY2CU598OZr
ZrzdN3gQEMR+8DX0nt4hSuJXTgtKzeVkhLOHxX8YNmiYLziy2ekCDIsge2c9kH24/BjO+iVzp48J
yqYsPSPsC/r5yozZGUKSXQryNpBeFJtIz8y5M7ChI4himqpbLIOE6pCEGNDaZ9wp05TIao9atr3g
RzKM433fpbDVrkxBUvPl10/viLb/5yKHAc6jI0ZU/Jctes+fFzmBLKm7gBQ+6Slxq74+pR8N8T2H
kRmH6EAXrIAvXg8ohGBNUbH1wdUpSWqRT3KMmXshzP3dHYU6qDRw+mtXwFLNZ3O1E3O5dF3ox78D
IV9jFsj+oXewe6BAgiT0+n1wkJwzADb7R5rB1qv/RpufOvUNQiC6I63B1Gq5vTZEhICUk3ZUbXnp
HAiD6Tf393Wl5eMiAicLoBm2Ibf61SZixibjI9bU41KF4Z7+4Xj92BZ38Cpc42NInU2hGUCMrv4k
mYsYKA7CPKL5xD58MaLnNXCrZbnWVAoBxn3dIfVbykYaHui+YfiFHtoZ7nY2VFYRysrYGG9+/R1+
pkdQn8FU8ZF1YdxvkS/wmq87b/CXAqC2x2A3xh5iAA5ajth4MfdKT/9f1QFOWoHjYaqEQBC59uuM
KjCTjp7cqx41oKgr+E7V5/gIZDQLnQ/R2f4NN+P182Ib83hk2EDDOHP+VZ8XcyfEjaV9zNI8YLOs
VLegOggY1hBF3wXRIMhbbM2IxN/8+mb/6/OhhIeOd5SjrouN48/vY11u6biRDvqgpRELm5r01D+p
tirLg/hw19kog3/HUvrXBfCYITyxL6DkMjlifr4A4tFdH0uD4V6MhmQHdI8mWx9+iTHKZI31V3Uo
WPtsCP749Q2QL/jPDSm0KM2EucDBgv/O65e4wO8LKWqyPeRskPunMJyG8CYd/JghDxfdG8ONbyMW
/s2L+spVxrOpBDkLIphIVIasuVffu/Cc2dmrpn9AWYT7y3Pgts32ElV9vt9pML3GLMP5Y7R6QbV5
b6TdhS8vrUuGK67Mv7t8onEdAoh65KkyWcjqm14i3QERFFpPJyCnFNhkxRpCiGVScM8Ox2N/yrE5
az6Dqgrf4Ne39XVlBTGUhQ3JFO4d1f/rJif24nYlVjV/GKPZOU5dOyuCE7YAmPZcJ0KrCZ7Q2i9v
Ayb5NiGim03psSE0/uYhv95SMO2h7se0i6uiCXzdiizlGCXOuOUPwUHnyRLIaIf75vpejQF//eX/
/XHsXKB3CCEhxVLS/bym88zzwDB37x5bkoBBWW7LtNctZwrYEecr5i2/+cAjS+Cfy5jCgeaGTQzr
DkI2Xn/kMMRrF1Ej3msCcH7oFdekavcXDHUFaxMd/Vw+pNuIku5MmvLgts/2NO5teYNIOjb7B7eF
JzE/6mmlFlR5Cax1ZitRz0B1Ja54f9HMoiZeIuR2Dcqud94+jWV88vmtcjBgLMWRARIrEFa7DNJz
UKnI2i39SsAx3DplWq71Tgcfv1QUL2+aBc4KskqA9DEFdcWXVjGmmnoRCDKHMchotolLZmSZqkPr
omvAMudKZFzVbFON4vQupSkLSt6ItJ+z3cQUsgPiI9MWsPqO1FQ5yObaEIHeHtRyoey7Mpbs0cbx
IbopaBJiIqqnuZ3kK4lLxA+J1JD7MqDXk7TY2+WFa+Jwp8DqcW/mclRHQQY0lcFGWtNA6IpB8ttp
6Y1+82+HCkVOdJd3OO4BoMtwxjSXhe+dg5Hszo2XILF/p26Wblb0dpwrjbEenGmwoFkdzJYTNW1h
rindnX38WjUbZrgmc+KDg2oSSrjltzHqwI28+4MypztBUlDkZgbdLFJljYU2Lk54TBCOIfM/eXa6
LXBrN3PfE/y2zGgcmHCS0yJjzPa/VMj4Pvc7DiBfR6J90ZV5xLWNJ6RaHsKiKuVbMhvNjuVaWzY3
0JhsEUTCDyAjvOW1ivz7ym6X6CGbgmH6lOMRAf8DfMHbo4sqrZAD1RRihGsOFXgo9gDECOa96zIo
7FD6f4X4lAXnEcDF766zKcb1pyRDl/oybfhVpqgdLSOBTA8xEwNJy2OweW3KAknOib9igkloo4nL
flILrlozUiCIFz7J6v25K1SjxLnMeZsUPrrgix7C61GXrYBzPYaOJ2iJ36rSnaU0YwThPvdmtxTp
uduJwv689BvX5XQ4I36vYHFil0EAS+q9rPye/QVsfZr+ZphhuS+A4vP0FnucqrVvDKM1tpfA3Vdj
fIt6T/xmvN0V2LhAMj9AZ8x3ck8vg8KBNUKAu4DwL5EUHWhTmEmnGTCvZrHSK/sWZSEOfaA5Abjj
fqPJAOyG7AW3O6mw/fw+CIvRAHtSE3Z2Xpm19GoX0AVctPlu9gcuaVb+Xi3ryV95ZYvjxZ1NZuzJ
ZZ9De2iu82jKMlRkhdgA73jTGrbEjM2K2aNa9QJRKAtTcTpzGy84Ey4mvhbEr3e41tXvUNUJfqEV
XX6OYXd/NbvKmxjhkllMdEPex/MzxqrJAtFL8znrNeWw1d9ULbFw85GBmSVYNtLM1dnxflHTVPWq
F2EUGn/MXj8710htXRr7czyPIPuLenHGg8dqHnpLfZu0Z0CflyITKTiq+GyFmjDqZS6hB/clkeD7
i6auurCHOVWws0nMl3WkugA7064HSdKNH9vKDtJr43hzxQhfgRwKofLDVUad07KXPECmNXKH9hWd
BewE7kyUXBSKtttmA9zgKtFU1U3CV4oAMPj3QhPsvmmjn3EB2fUuPTwnNvjtWKYBo3b2tNQSkKWz
Ui99Iurc3/GbURtlVschm2i1Nh4vY9GkJrGodWRgvXGKDBeWSqdetkX9vgPt6J1tCz/jEcbTPWH2
GjfeCcm0hfWgnqmpR/NjbR+73sBdYJMP4MZzy9ROiVCDy7PCXuhIHLJyCuRjKpiXgu81qUBRZNy6
l0MjWQUZnif/ONzU6Ehj7c7RA+rtQQ0Zp9ySV9DFKoLn6itqSM/sl3VZdwPRjcm5bTOeadQZpFtB
eqOJn8610YsmxoLwwf1WmzhaaJcqHacDaSFT1cv/0F4e6Pv/LrZDALRs+8B7P9eF/HtHDS6wjZMb
UKuKMsEae7zTD8g0Vxl64GWb7tmHfNhyuEL6mHODkZpmCXc51/Tsp2jITQZKU3P1bXdkacxuAgD0
5FBmAFYVyqJoVPsKHo4w+W4mQaCNK5xEz2xgOYyCdVKnA+j9STqrzOpLGwYbZYL6k6UG+Kv6dFW7
wSeSxkEP8AuMIVhHWJGLaDOe8F5/QZMqhKJAqXPoOCvrKTfCzSTr7IDa2rENv/Soq9I/EsDl+jQx
JjG+lzmZkEppXZaznOoalGzBLDgQ9Uh7IbQcpO4Qa9f5JM4Asz2zYrX8KgKhM5CBIcRjUEdQX104
N+LXjyu5qyjsg4sFGMOmdpHzhJmxi1k5Upw4qS8+A8BpuE54YE7RdVTEdbVsI+VDoCsBfdxjmMQO
cJcRkgETEJ84oijPSdegLgcyrRxjvyn7Rp4vT4gL1xuyLhz1QmcYIDP7YhMSlMZn656D+73uEEuv
2gQ7VrSkyMDUADlWiw7Khsly1LiTKqo0xwuJjtCNoiWRLRPNoawYEDPeO6+2PQotPPxkn3XycWLB
QI1J148j+PPYXDIl2umVJV1s0801p9wC+MQew0mq9KK5J5DApKp09W+kPuQ3cqLLbLRKR6H7aW5Y
2810HaFi8ZgcBVzVAEbNm6/OI8JXIGoZcIIBYNTupIqnXpWHsENkt9DIb6Jwdqyb4L4o5Fcvzz07
OI7dIhYLqiBVg6pBVbbwjn3c8+bUqmxYdTCSuJNs8sy97vKK7wXxwgjFFUit5imBFgr3RL1zuRCc
uxPQhgO3sx/gjgV34Vh3TXaTmbHvfqvUw24IFN9fxhxXBJwMUjiG7x3fFMDdmZNkmD/FyVx7DZoE
Efxjwih0MFoAIRwoRo+RH0N6T0HSTGjIhb3m3FMbkxGXavqsMfht8MoZ7lyM/is9T4MriI8Wu+SK
g2ZRXvD8u4Hk3uaduWR41p6qDCgBxlsBoxZk99it9TsGbX7vp0sYZnvp3+lhhZEsY2Hh1BsaqX/q
8vmYZHFKFvV5nNmMlvNmAuSC0itSo1OS3MEhk1kYQZyCLSlLIlkVcUBXr8VqyFq0OJJZOfomawki
JzR62LPQzdL1eVAUIgSp9RheaULWpr24WZkM+V+/bu9ezygwPwxQZoBaeViQuq9nFLvnr02W1OV9
VbaQsyFiq3p+F7yYDA6prrTM5P/pg1EK0cIznmHs7wFevR7FlYUzdoTVpPc50SPhN4LyzACSP661
E04UBD9V9bXmqGCb//UHvwZDGPHT0IYuuBmoB4b+r0Ajwwgxw6zq9E29bG3o3jFYHf3kPsJjBgo3
FIcpCG932+0teDQ72YxlfXazzcHNxudM7e3H4thaRhPnkeItjMBp+Z0j+2skF/gWG3CL9kGiZf5t
ebTBdgmCdnZuNTFJ0RFXbRfX5zLyNQlWL40bbGfaNMhPWOIH4cd1nNu2vW1KTN7IGK96Rvl9kxlN
QgBdCtf4VLEMHHwilU9fl1Zlie8Qrsp1eZq8vsRZP6VSJfWows6FOa56W7wDFfjNs3iVBMVkktkc
ynnSO+ESmGR7/DzPMGHAsTZn+2b00t0IKZ2S2sUzL4qsDhu7EUuDDqepjNr/vC/RGidXzHbT5q2t
fOR8h4qb/jEgUeabNbGpYEx1ACraFk/zsZlvQsElmB4eOIFD+IAY4zlN96Z/6sGyN/NcBWnq5uhm
TdF91Es5BXiC4HZDZ7eQ4odFIZ0LuXJ6dA19SoBzd25nBIYRCgabw13OiG/aF6gp27ozznDsdmu+
bbHUGTIwncFrnxrKwKK6Zeg72F8xGKWbvm5e5QQvxR57iGwD15gGMs3nHUbwQ0eWVWre7hMeB8+w
sbaKBgamTkvqt1dkTX5bblEdP1nSdcO79SJj6S8QdNpoe976IXRa5NCZTA08I9wTaLQzhqfbnTmg
fVsvzhJnRnHVtZY3DOFq/LFt2Ac158HpcWY9kVjVGJ/cxTQ9bAsbgpNIO8L/xg5us9Ar2euXDTEA
Qut93Mrkms3DACxwcAwqhajEKJ2Cv7HbSfPbhBakY2hX1IjzLn03Liw74nlkAqPRtAWOc47S29h4
hy/zOgQdsQjORid/ZmeE9XlHyus29Z/gDe1Io8wuwsziPZ1hnnW4JTWBOWD3O7XF1yldF/Mb1a8d
3k1tb1nJuVjjklTrFsoDyJl271RNUxamEw+kL+JpKx7nsBX7JKVV0JamuhYweKSUCapvm/dGBM5j
0Uo1PSMEmgaq2MUjatumwpv/o16kJK/B+9LAX5AZ+BuuZ/1lcZoZG7s8NH6XjyuZHT/PoZkBMwRm
a8eG2oUy8BoYQ7JHRKDVendzk2bOfILJmjT5JwtaJb6Y7ITxmwB/HA90s2zqMupbfDtsCTUpsUK9
rIQSMA8bUTdeWuyRHpdlbJnNTVbyiVB4bHEit0qWJzuohuGcrq5/b3IPyJWHQ+8mxT1kV+Z4xZkU
1sG8TD3/L72t7MJo3uYFtjr3Rovr1e2ELCK7pE02f42HYstvHC9bUMHZVv8BGwTyqLp2NMtzv4fe
hjbAt5c7Hw5nedM4MaHsHdFX4zkbVwipF2ssVuuBPL/22Qi2YD6ZqH2C01Sly2WhG9xPdRq2JEx5
TXSfeChq8NSpg0dMA7DqX2ATh3zZIvhIEp/1RCDJvKBMcewvlh9l9+XqDf6JKVH+3FfRdOnHzHpZ
Kwzpi7H/6qdp92JYdvFcusZqnfaRzK/hBFoYVzN2XynGpI+Mq8DCL6vn7ll0zp2+GsxHNDjGf6I5
cW7xN6wuG2KIK7zm5Bx4Q/iG72pdSQthD2qYf3zyMVU5DRBAMOqK9kdyzNzkFJXB9tks3f0GVJ9c
u9kqh7dz1rXvYqftnxJ0NzfFNnofyDhzbsmba65N3oqTIcODB8C8+takc7hYzG7FWiZ4wnkoedNi
aPrJbD3vr80O08/xMPbvN9D5xwT7sbty6MfiBAvRvTRZY1EvLfvVX3Oc/aM9X+9MZ5weGrhQbxt7
sK770ufXIndtbMvmFhf/wNr+04ZL8bGb3OVd5ZrjPSZl6fMSmJWEyeXdtaz6/QFFVfQR163y3kpi
710IO9o95bi5nmCLhw8m5NfPpTf1nyNs7W5h3Bhn5iTxG6+fWk4Thm5nChrDZWgaum/c2a8/tuNS
N2fh4N+QwWh8TeyseYyalokHTeNHmNk2NPveuV2Cxn6yncS4LPu8fydarPmW+BnePBuBZs1c9Ayl
Yusbqaflm6DZijdO5m1vd9sYn/xkaG+tdJ7v0iVHxhTvG3zyLMzPWd+473AqDtcrPsckswZWfDXo
XR/a1t1OeRj2wU1YFvF/YRq/RH4zfbM43m7hKUanAqMHRF4e+2FWmJ9cNuCrQQziWy8JgjfOnjXY
kw18AcbC3qeQYh7p/ILO9tKETf11qggyO6GMbh5ZmrQJUbvwntg14i5MyagvCusxwWDm65q5xn1n
k3Ma0+7ceWwn75smQ0KKn9YLHjP7qdnn/GtaF1l5Xuwa9ry31ExKCK+LKqzgYAnPDjrUpay/saFW
zsnmP/mJg6dgtoQkjyRTo/tzM4LpxkOzeldM7cSeke7FeywKx/cLhw1o/FDfTthcnULG0B99yJb2
Ka4awvjORjaTbz4wP1/nmzKphr8sQvmeU4q1q7GAOl/iOTCzU8Jo7or+82XJ8QNcp+aPdLfHOxzt
/54H58Vn7o/3d7HeGFNQnPfI7m5ofFrjzhq7InpkVkekeRuXzpnyqH2mokijG6DNeIYLYHMkpwbz
HaRrLdtrDQf2BFhlfoVBQQZG5BER4LbGX0YyEt/Z9plbn7iq8j/+Xntv8tRwH5p9674gWzPuC1oa
Xi53fUpcZ7mfsoHYIEZ81QVni+6vhbODDDvP/4xNXfe+ijvTvdTEF9742+K/2NZQ9Zc4Nvr7YPQC
3PopiL8baZVucCJbIi4hjOXEZXpD9tStzoSpTTy0JEd4QX2KAlTH4Z+A9uHZHnqC82ru8P00V/bF
JGz6Lt394UODidt1sol3uWGKYX5IQALmUx1WMV+oYS+BzPsBOb7x3sID7nvjbGw/UeY8okXJiWi0
R/N+wQ/tGjpT9Ql5JlO2dQ+/xkR9fi6gNAynRigqJ+5C+9GKcu+GxBBc2bO4L2+TJsy+uD6hmIGx
pd/cAf4AMeYBjigL3aG/2+VpjWtyLAcktzcY/HX3mZ3VF0y2mIK5RXzJszb7T9im3ZnCN3zfM0nD
Hs5N3pShpAXNw4iwxk4eqn1uH7pse+bC/84Hv/q7260a8BOXwKZw2Ls7Z7wCrmf8FBjdfeGO0TOi
Jfe6ZV5/43RLQpDkQj5w7hneo9uu/ilozS9467gPa7EGhJmyCVUMYySZKmMy0bfln7trp3h/e80A
92aM3rTu3H/y8SDCSa0osmcjMewzh3Dzoe7X+Y0fGfudyW52u2xb/Mbls/NLMLvGhzScZ8z9mHuW
N2tekAJdJGGaf1fseqaEwijesxCniGK3xDMk2zsZxCnJWLtTqBHQhcM4VaQdJRl6Ld0uKmcJNfXQ
tiOa1TYswk/6oJnsBRsK/Zwae4ZjkTI4RJeHQep1xP2vjM5rmSx79hIgnKWOzcmA4J94ytOK4kqa
0uDA83b8Yqb6ZLYTwqkTQwTwuTUbk+6P2IuqlcgdNN3wovYaagdlP6q0u6j2avdvPXsFusAK9DxU
uNpetmme9yfYNUn/po+BN3CnStqNMBpn8evnvJrGeTolkTfm1wkzv/RqDL3TXwyjZqBhxPUWfjex
XI3vsay3KkRMBSWeQb7BctMBv9fv3aWL8z9HL2nGFvuSock+YOYZWxaD2aK0zQdA39Xzb7E/SLrs
NGEpi9nxgoH+do39OvUf1ylgUrpvMXkIN/GSc3CdMN8QOdSwgrhphDOPSiR6k0Wlc1ETo+hwQuv2
vSWJkxakGr9jOFxMECQRJHj/+WFCZ7chvpAOo8H72cVXhwDZpr2NixiQnblbsftfF0wC4guhrWZB
6oVV1O+0K3+1A403PI4EbFChJBEEuJAeJOU2kuJmDf+lZxWajbkt0i6sXiWjGHQXaI+fVWmcEb5M
A6DhBVj9yEFPqNS64b22kNOKrih2S9+/xg6HX/9MLcW0fNFiJgWcOJO9V/l5D41hS25x+Gr5TAUs
GjsWgndqPiggCP5VB1aiucLQkIS/yjoXihjOcSItVZBEqv5OwzFaeNUstniSp+YigLBinqs+Qssh
lNB1VkKwLqtlxEYXJKNrcznslgKlgdEYkrqawgl5trUiLuvpoUZ2ZkuQMwSjcV3K5hOu1l0azN5s
3IH1ORnuNwG3prml+956+208N33z3zHygz5/oC9GinaaQYDN9n4nH2qdzzZC0BYVCz70vOQqs6LG
qn2AYZgqvVTYAIsjczRdgS7iAAYKQ+vYMrAD7+0ZRgaO5wWS0FutGmm6UNSYXbow7tUQqJrX+SZZ
8e+1hHC0qxRIPrHpDsZrmGHh+B0D96QBsozD2gtYPb6MFw/mrDAR0vCOZh2r0VNDYgi2BPuyY7xy
azX9JAnFatLaEahGxG8fGLONLd4xPZ5VzMRs2ztsaKMpGN+eaoeaCL2eEsDoIbKjcJi6aQWD+sHh
VY/px1gWsJoBahU3O5AUwWbyQGMKltJ7zAu3Zf6np47BwVLXUlo6Cxkb+mtqrflttaC3pvaJi36j
GsQWkktxbfReyPJqoEBw7sEAAENbKsuxE/bDt005GE47gEmDomhJk0oMZzr3M1aA4hs5wp8x03OW
0zmgNvPWcMK48RDcaRxai/78bp7pUVY3Ss32VOKrtr6s+IIN37SMs4kyVIGaWTEwlcq4imXoNkKM
FR8hJdwkv+2c3jc+52wL5icTB9+W3TlK8+oGaek8f6Fry77W4jK8gJdHVvHBTMsJy+HV6dmoh77L
3Zd0T/LyMfMxd7/p6cf892ovGX2QfQC1Y64+JhWaA8NDNEpc9Gj+7yRdvXQaZtRCjFnJ4qo5kztq
lyMbhRY6a431fLDESWhiSdbtJHg9Ng5o2iBLVD6mPIp33PPWel+WYLWiv5uUUvpb4Y3S6PeKuqZf
2kMcoaZAQ2wKqwPJvQBBY4tI/UO1NXH1tbWxKCNmfJvWzST+EEPl7Kz2I21FpDg2WBjL5SBgn/fb
rQphxMRB7bb0g4evUxstkD7ULeqLoq1kWB9uMWuB9nH9UyGj1tAk3ClXecPvh02kwg/UiV1AtGLj
qldXTnvi5OScdxio8JdLbApqpJjqao/Wx/wWANi0UbE53wcP3kaFzJtkgPdau4wySHguCgayt0AC
BUqcWe31kkCu9j6prQxjYlHWaTRc4c6DGqCY2CNCL1gUb78aB/mH0wF1xIT2wOpSYnvmXnKJ1rrJ
m9rOuMtNb7X5Tl8hmGmYjB78TgY/ohlUy4SxmRw/TdfKl1dWxCQeyPGjNRtNba8NYMhsVyuJJ2oj
9qEL8LYjERbaD3x7UcZkM1Yc6SWC1czjUutlVLBbni1CXnAI39pf/HnDy/5u3YC7cAMtGABX1PNN
kfvBVaNe3ZojtribfTJ8gUk5dbk8haBuRFHybWrIAE13ssqGXMST1g0oH8YfPqtbLLjujIqWg2xR
RAv13LQISj9sJexrMLvn93Z9ItuNv8RyPGdKURE0wQEIHAgk7gkTO16NyZ+BHT2C1oji97B2IMCb
94ck3nnq38RZPTjTFdOYpizvGX+GXX9rDbipgEdHpFXjWOkTNQ9kjW89GahWwDRnvi+qVFSHM9ai
UOwnGAnYCZ0KAuvQHWhMTNODHbcXPAdetKxWJPpO2p7LumzHv4fSaib7o9O7lZtdPHPeguXGsjax
ADOxhuTOKAy9mSPRgvzg0FHAC3peUj6+948jxygHOWiVa0NCAyqSyINnrTWNlMTyW3EjlBuIOYJU
AO2BhsXQELlXpnLLVIcXKJmPfNoRPS1AojLtm5u9DlCMYdzRtG/gc2Amd9/g7Mul7Qclzh3NXbTO
FcBzeZkNWsoLtAMymJ7JxKA1vSROugbFReciaC1XFOJbYX/O8ToqI2i3x5usl7F6oet0Hp34KcmM
dYcThO1f030ZLLhU14YwmHm7AJ+7fAtd6Tjq+WeVETjjNxJPjuV10NWSpGlY2kUE1ai6+sGQca9M
t5ddV2uYtRGA0sRligGBPYoQsvQNLPpcqHIeZSY/1ky9vKF5nAqwlq2BHLNtf7iADqAn3MLeyLHK
wYlyyOEH4oHEckkPk93JjRbk1pomoXFoTRMC+BTAXSv2tPuDNnwzBnxHkSspr1PNy2lRDvCYHdek
dXlfFFhWOc8NRR/heHWOMgJRMEcwP5c01Y7dVpGXEyP6lUwCKQ3MOAHwGyFMcotqH0MmAkxGqiPc
2lakxsZ5LyB1MXGGlVgRM3WU0ZpaiMiTNKG72XCyYLj8cLQjDIvnYql4qY6ihQtTMhl1Is4Rwivv
wUB2wRVo0bQ3VAJWb2QBgUPmm1vY/dei8A6/AVXaMoTpeYCKkdn028Ai02umb20B4iHziN3NGPe4
59+G5LTynwx51iEOrynHqMrktVEksrA05SXT9xXrb3lTIBfIa7jGo7y95sJ24p2iARsP87L27VJV
Z3W2MUoXrsXGMHK5Bo651w20RSfHF1WvGd15YPZ/NCADLpB3etvPlB2mJlmSKyFCW90mbdj4kvdb
Iy4G/1AdadIMwk8b83TknqlDXr/T5MGp705PnN90ynBvswLiZzjjYlxfbpQrgN6wDaU358uLf4BO
D6sUCUGzdQJFbwg3R3ZdjbG6G7E+PbJZfqMcwmIdicZWjhy9ZcNEkr19MvFwg8KpROFljq2Jd1G+
khAa3PYW0pWzWHftUX1rdqDROiQnPaSZxc53nXAs48uoG62WXARDkXuk/spWtCDl+WIrvf2Pp6mY
k0k/yMM33ZV50wkCOEfATmgpb7QziRAVE3qO6o0p3mT4p22PYG6eTHzcauKXQbYY4zNyMjEdUzRa
9RycMZSHrrhNfZiIhlexqxNVcuuDPKJ34qMiZcGg/8T4QB6R5mhBnpUD2hq8NCRyIXQTD2sL9VJ0
A8qp/OaHRbhicGDkI8u1VqL4VNF/e9zUqaDgbRp83g8WnbrksV0ZAWjCpaIRphjj8Ig010tReEg5
kKWuzgFfDTSYUR6ZXvsuhKXB6eTem9sqdhFyM4WwotTh8Ahlq42QOXC/E7uRTkyH2M1WIHMU/L7E
W2PvMVXAXpXxBhbC87TKw9jYovllDRNsfos2I9deErrp3T3YElyE8tqflNp+ImiE3yntmlzLUcPo
anGOFsh6FzH1hRg3xksyQLlRJGv6L3gtBMrI5j8eFZsa2iROyATz7DEdDIhd4Ljh2dCMiv+Atjeo
DJYtrgqHL+ey2sLkUcWuPrrJ5qTKdJV+q0vJj6IMU8RSuORU9x1TDRaMf4xGFA9Rm6ioKmo42MGV
qvQTtxUqZK52iiKf5pbZKOVNbNxbKsYL4zv6H82M0ecCUNsxLVNrXd87I3VW2duOcYt+41StuUIJ
4XtouwbNBoHxIeQKVT7FaKt504uOlj9gI5PHq8ZdZtYeYzLlA6JzAMy2mGsKvGIw9gHD0XQqnrGq
Mffl3JlrZFH1SDvT5L0Q1lSpDaYgtButfHP2sN3ElsvEguh/SDuv5caxLF2/ykTdowfenJjqCxAk
ZVJKKW1l3iDSNbz3ePrzbZE1I4IMYrInoqsjqiRxc/u11/oN0F9xm0LpFmGsArxd3EyH/JyhxSIm
TnyFZX7AKHKRT0LXOcCT6dNRZ+Mo6wAuVJzvh6eAfTjlj0MNj0Jc52GViFm3zBcwvzX6oTo+2KQT
TX1jHhwsFZVY3vCOIjlHROQRIno8gLA6EHHJIf91eABJI8CBBzxuFIMccacNhX28RLJGFUzkv1Up
XpstAFp72XQHUCI4IzFEjZZAwMyp7wFbzbfIiAsK99883QOQiLeYiPWPD3zBiuZX/sb5HPCIbFNe
iYflcExhYuc4ISOFTQAc1uwF83ZMuZRB3FrqblRHeReakrgPj/i9w0I+iElj5NYyeAgwiTk5sAGJ
Ew1q5prUNEeRpRrGdfOQcXwXcFD6bHqbVii72+4BsTrXtQDPHuk+x9vx4AdzNEg4irZFFc8UZQuO
ca77O6XMiFV2sN3qHkccKRCwz+O5Zw2FwBgelaqqg0TZ37jWlxgtgG/JLj/mUwoedSKsrHuxVY9P
Jc0cRNhQHIxgjofVUc7qyHXID5FbYdhCESwE3EJApcqt0L/Al0uzGy5S+GXlHsiC+EYIrQl6gWLY
YTuipOIn5JiO37ZxIrjYb49wWSrLokOBOY1yvUfb31Ymjxyd0NVOgRKxLw+oXlM8/hm+g8AWtlus
OnJjTLWGah+9YhNDntodwPWHtMARrXnYRFZM6p9HaaWLMKOWTSHwA8defKqV5ZR3vCPMuao4yrio
mxeSzZG3Rr50prvGXIulcAxM+oNUzHyIpADhChCxkAcRnynbHX/QHMKaI/1CwjnUoiLWxmgWbw60
EH9GeUu9GYzWInQ8viWPmPJDfKC8PPG7DjhhsA0rRW+T9xx3IjBHc1kMuC3rYkqVicIIyVBMRG0f
lIcFS/Z4jocp5Bx+sYW6R1biIF1w5HbrugiiywQXusIF7iYO9yMM/bgprAAdv+8OOV123xHw7B+E
NZoDNLTOw8liZyZakxBXHQC0BxWtI77cGZug22Z2C+ePutNLKHpMOR9R94KcyxSGh6jPPijXDIfk
YX4AXR4VBAbYC7q8KYa8mfpPUkiSlxelnSvKeDcr2LpgNmFmaTc/lMD+R+MRuhjScyJXOvtlGv4a
a5kYamcluRq/axPQNeY+VM3esKE4KUGHzZCFpLJrkEXuuk1stlP1K1DLoh89GIxz8shTW0k9syQL
131ukCvRbU+F8IKcrDHPmrUtfZJD+7m3StMT2SjloYmR9brvK0BR4d5JeYk/TWHfabf5lBfpp5xl
9C9Doqz7KTU7p9+htTtT14yzySQdD3Tqrhiq7i+5rOriEVacn+39nu8HikoD0V2w71D8MraIIOh7
cn5h9zTWrK1dpvqTvC8LeZjvVVRhvKSIVRD1hWoRFwQcv8BNdKeY3BaWd+fJwwj+S2vC4a42erMg
U8P7TnmTz3k+QPAqY3OHuI2D+o86D8W9HaWzXO/0xmnbwu1s/M+inZ4OEl5MUSF1DxKuAOm0AZsL
ot+NKAGOkmvk/pBo+JzJuWZRrZXQCNx0cz1MQJ3suOkxJQNYpo+bIsLpJ3YjfKXAb4ecD6Ynsw00
CPW6bLzxgRmrhSuFSW85dyhFRa3par0ij7PXU7Ma3qaFmdXfCiMH1eL0oTHcwyLtih1CvmqOE10q
30TIUaDsDNvlbYkAbXlbkfHUH5y0KaR7o0AH84fNoVz+KGXTjMmBQmydvmYzeKdkG3Zjr/duA8y8
JDOM2sF3Mx2oOSFA/hkaCuUr1zhKbr2gm1kiAlJvcHGHLblGc47cobO04qsxE14JittItu1omnNI
HFpKEEhvQMao5hMgGUbGrXVnKjT8KRJqUUj9U4SKpszQbwKhdjq51DWFesPhWJYAsXCuHsHfx0D5
EOIfWAgR1I3+s02mncfBIUQqAkEJ3B/kZ9SDtdJBl/2Aph5hrycPBzjx4UPiQ/2S06/ncj58iqLM
Fn3CU4mqzrGWEWfaYLPD2Af+5B1AyscL55DyPJRIfZSfXs5m9LVYrBZIennTFaSywf8jfYJRjDrP
xke/r2rZfjvqcy7Z26RVKF5EkSWeSLMC0u9Xg0tUAYz4JRD97zebCI5GpeJ0a+BeFB/a0vbz71Gb
mP7PAYd4CJJyL2fPbdrq6Eq8lDcPvZ2OeaeX/3RA10fTEJFhNlK5VSkGNekni5ts2hZkFzsbmUcp
GDUPWVqRn0gOGjnRS1QS0EkVDAfe1FH+xuji0t5PYws005dVHPfeVkoXpPB8qUbjhtMZPCca7ImV
oSGkgH371tRyf/6rI/DAk8wESNlvYIaRL9hqbQIz5JuaqrEi7YsmjVCHe2c1fLxV3QD1UZz+Pqw7
jj8JLuUUFg5i2FEUYFq5qcoedeoxk41y29VVXbmAplQJKht2pI/l6FSAn6YhiAkBDDvZIXxV74x2
CNO9007Ak9ADsByA66H6PpGlSn5sYFh5vVGNlIzS9EsCefUT4t3JTaHa3Q8un7b0rFmmAOsYPtyd
KaTR1Arbe5KIKN7XfTn86iNycDe864p3IVnMxyzutTs77vttNzhsxJb8sv6zxL049xqMKet92Kfj
j1oHUubaszpEm6Hpyu9VUKLPMoEB8iySKe9ryMr36KDqbxDx0Cj8DnE47VQjqx5NY4y/Axev3nK6
pcxyrIcIKGbax7CspRvL55yHMTr1N2qqDHCxeWTLX4FFc6qlZdF+JpYP7homP61dv+g0ywvAet6q
ZL9/wrwY7xBjDUF91A5QBEoQDF5SNup3ShCJ8aDyzMsR/x5iZRNS0K7cuo7IkCtmb+4Di0jPjShr
mbeGMUcJJBc7iAGDqc33Oc9AIAWqqaGWRv0OHEWKCMmkQsRSY7l6wDqBanFupWrixTyQqNtVxa2V
RZoXK9rwJvYD5S9bLqyvqA5FP6Iw6e5APmpvh1FhlTmmv3NKVQa/lOp36tAk9qYlbz+6quzXd0ht
FF+427gZekhLXyRFz3dhwL7jqfexA3n/l897CDfqIX7KZSfbtWrr7A1DHncaqvtf1UwNP/mRYW4M
J4l2gzT778IY7I41qCmV2E4dN0i6VI+5rnGkRlLYeyDssmqvZVb0cywk5X1jN+G4TXq5/gH2dbQ8
kI0kAPVQ6ku3TAJOFh8Vy01Vw4PEewntrFRKyke7HetmK3dqlnm9k2sATeWo30MTH77FDm8xLw8a
eaPqfg8wZNTvY4SZHwzu+Ps56MANhpPxXsmrdNfFPsbxKPXfIncXgIlsh8G/BbvZBVvOpeK93U3B
G8ReG3tbEsE9D0E0/FTLNuD11ttU5LW4bGqPjmjvNeF6+iSP2BJRiY5teVOiiPxAs5BWA3/eVX2b
/UglJKY/xHaP4zd/sbNFfeBfEXfmt1ySc/9Glnqz++hMgJmMB3sYLRiFPL9nx/xg2MzQmGzEr0TB
HgF1AL0A1imgQnKSulDtyNcUvqJt54lUMDzLNhvfwodK2gd1gEJyCzynVG7JoyXK92nChyDe2M5g
G58CeBZx51oKu42zRSVl3Hoj9tnZW1lWM9SSQIwi2Z95ySSZzqxBAcRCL34bYQgAkqjlRUM8eIf4
D/d7Wk+Dl+V+Zz2McixTiS5kWX4zTAGl3byHx7pXp2h+KpAesVw5MZqnKHbguGNjoIZODUARSJob
yxTYbybodAVeEtSKPLxOWggzXVDJtyyDVHuKu9SYV+0MT3HCKKqg0qGRXrAAqWB5vcDiI0IyKQZI
rhvthbJ4fCC23HBHm5r//DH+v+BX8XRQD2j++V/8+4+iJC8UhO3iX//5ocj433+Jv/nv3zn9i38+
RD/qogGZcPW39r+Kx2/Zr2b5SyefTOvHb+d9a7+d/Ms2b6N2eu5+1dO7X7gitC/fgn6I3/zf/vA/
fr18yoep/PXnHz+wvG7FpwVRkf9x/NHtzz//ENZA//n6448/E9//zz/c+hvx3fL3f31r2j//AJj+
D8x2TGEIx5sPvx1kMYAKih9Z2j8AzshI8zjoyyDCxY/yom7DP/8w/oEuImlQm6qtEAQx0UhpCtgK
/Jmm/cMyFIW6kgX9UIe8+MffX+1kBv9nRv8j77KnIsrbhk8+XTxoAtEA7zLolCqwbl2odrySGCt0
nCKKoJpcWQ3KfpcolWzdIa2sF3eEbH23Ii5z3pyu2ci70GdEu1RrsVb9Mh6ttNbgESd15X/l0pn0
ryzgqv0pmTx718QuFxh6uqcbso6GlEWuQIcfd9o9BK4BaKT4F1WcV+9aNtGHiqrk/tV8Hwf19SCe
tmJq0JIgZClIEyEmgn7Polf9PDuB3OXI90JB96a27DcWe397vZVTztexFRhGli7UPOAfn/alAOPp
I5zYYNoWO1u/k0SefkwZRGyQo8SRHq+3d94rdEM46WxeQjYLWMiuvVoaKSG34Yx2DZbK0XcRx/sO
3qni/n4rmmHB7VLYI5CJTltROjuKa655pGdC9bMcVdktufnZu97K+dgZAA+Yf1Yf68BcjF1dpXLY
gnxyx0QP0ah1xgL1/xqWiQsFG5CmUg3hh+ttnq51MV+gCTAvxmVTbNilAAuXfVVm/QSxqcrVO0JX
SopNEj/IZK1XunehKY4YRMccLgIV9YnTQVTLTC6yDih7kRKOEGfMuxJL2E0TZ+mKHcWFkTR1R9fZ
u4aNi9hiVRilmdsSykFuT03gtoti8wYTiZZwV3PeDnVh/daJ8TKKJiISNk9eoVJpie/zahXC5Sll
aq8VMuelq6lJ+KbBbe6xjMDKXp+vC+vdJANpoWZo8URdSn4pGUY6TYdar9NSlIdiNnmOlfhrwjx8
3/+R5Tn251UrixPJz+x5QpKbVtIq7MFiydHkJbClvmpBX60MnviwZWOmDB2RraUYpmWfDl4/W2Xd
KHTJmIu3IZ5omEZM1SfkvZI3Y5orX2u7++v6KF5aiq+bXFwo2QyA0VDlygWEOG/9bDAfTdR+EU3o
gv9bU/bi6CjxLpFbTalcs4jizdiTkWpxRNpOo/breqcuLQ1TCKWahq7JUF9Px7Fx0MaaJfSx8EHo
npKixMnazrW3/0YrHIHsLvi1XCSnraCQpVehY1XQhLDb1cbC3EV9Yf4by5zrnsBDsykBvviovdpQ
DqrGfS9oL0repuZz3uhhA5m2y5qVxXdx0HSuRV1DaJnQ57Q7EyTQwhQCV2iSzuVNplDc3ca8Blba
uXQimabD5UskrJsvApOvOlQ7CPxHRMEQjtAc5omQJnfgHv1/ZWUTYsrRl+1KixfXODqjOgVhpMNe
9G1ftRhLiGjDdqwogVgmzjLdFyKr7yqiC9vfXxEWqXdV3I22+uKY+KohoL5hMBgcFkhjWZsha2w0
w5R25Qpe6PGKM8nk6sAmiEF8uapOZyqUbGpmILJdwKCa2+SaIM2FMRy2MtjnQ4GzkWnsKXYme43U
jORWfd65M4SzlcNREbfH6YGFMrJJkMPiNKh2LG4XMvw2+NoCh0mSBHcyKNBdVZXah6KHA2dK4x3Q
BcHwhKymsWSRB0YViaFplda57bB+WomBzteWw/TyUEO5DUW+F47mqwnIC5XSk9XiJhg45rvCnqqt
ljTxXu7S+HsbYQB0fcLPD2zaU6HXA4QSGX/7dCYmmL8zz0Vuu1DpPTJ26gYGggQ2O3An54sgdq+E
Due79LTFxXk9qdqYdQr366hRea0LqLuz1uUrE3uxFaZVxJE8UpfzitYiNSJprPAg6dCCQ112Izmj
vtKKGJ3T1UNfENcjI6gJvdDF3QqTWbelnlZK2R40dwgw5sTgfAg0j4S0WrqQyKOvA1Yez01HtmFl
H12avJdDFTK1icr+4pYwu4CqB2Z+bprl9X08gEItQ0pIcSfV9xQ19A0KRsrKEbHW6OKUzet5nCeA
Gy5Btjl4fWVL96hTBhvbzpoHLLIdip4zblcrnb20M0SsiQEen6yqi3UzlnZWpXXOzogU469W6sYO
+Fkf76FzgEgPc6n9fH1vnJ+6GJgqqHLzAOIOdhbDS8VuwOIRn9Xeb9DAqara00jbulI+rgWdF5Yr
Ql4q548hy9z5i0FFbHtOBlMvXbx60q2czN1ubI3fD6UdQydnwwvcViFoLoYwn5qi0FUyp5JVDnvQ
C5mbxNazjE2bm9ZraaILm0O4T8ti0oR8xuJo0dscYA+lLzcFKnUX2lK2L8jV3RWZQcLQMvsP6P0i
0YaITzj8/mKhRXIVrEHxSl5sTIp39py0XJjo9zrv1bDIfpKtq26L2qQsV4a+sbIrLqwVBDh4uNIW
k0iO5OTVQKRhEhki2GagxwxaDS2+EndE/J8oUVxflhc2oPPydiXANsXj8rQpu2wmeIfwlKWw6O/N
rupuM/hNdxEH1Q1eJS30/KrpVkb0wmySciAPwLXNO3PZah2iet22tKrhCRtgkB3ZHqXS5s4otO5x
1IsYNqfTbKqoX9v5Z5vjJWGkazgoqAqX1GJsDX/IywqiiBvEdkmKPtd2BIH9it7LxVbIq7wsVwoz
6umwgtI1m9HkzCZibFsIm6gOIVhaz9PvLhW6A67KES9MoiBzEXVnc4NODzUxN8pNH2pAl7xzGqXx
IMcmz9eXyqU+ca4QFNoWOZylhE2CCiZeqW3pJuhIlW7VSfPXXlJTa2VJnq1+0SWibpaGUCNfJvWi
merfIHclqz+ZvKac9Hv4bdltNXbNSsByqSl0YHRZ48HMtbc4w1CXyLHshg6BOCNU136SMCGevoSA
7m9+f/AIithqioEkt7k4v6rMDqNRLUtK1nK0rSUi0HAIq5XVcLavKE1ywXAZM3iyZSxWgx3ASx38
kCSKbL+BSkxi1GywDxj73g0q5SaZ7Zus1m+v9+3CKGq8+VgTtCmknU4X+6RQRYwbkA0DlR9OKlml
5GvHz34VzF+uN3VhDWpkK5Ht4VpDXEQ7bSovJsQyJ/jojtl/sq1c2+aqX/7+qjhpRHyJV2GzpWZV
KAUJRNyq83dt0jabRMMFDsOL++vduTRfpCnpEEkFeqOctqS0Y4WMADZGRmSA8zDREQL32T2rXTa7
AASKW7DEOjoHwzjurzd9/lhhrVB9wUdIx72H18pp23OVxmgW0rYeOPQSDUtQCDkqSBAafxD4wT4a
e9IRkeHsufKUtxSPgSf2RC+NkZe7UBuSd9e/06XZZV5Noc0lKwQwp18plI1QsUcWUmKFX61OQkkx
NPuVFOClRsD7c/KTLiPjuNgjZgVYuykNmDNRrYLyH0A3eY0MkXLlHBPf9iSeZ4DRxSGBpaL8by7T
Ltga5rI2sYzyOB83YHRMVx6kHZq2N/DUppXWLnXLRgIDgo2ObvYySOnGxhyzvoD23Br+fdJP1W3J
Iev9/gzB4HF0ojBuUGex1a3UQqIUEW4MEjN8IroQxoWhRb8/RQwbjy0OTCZqOXJJjpusE3GMTQN6
LAhe6RslMsLfTVhRf5JJG8hcagSU6mK12TPmuJLYAEmkZQ/ZNOJA7+f2ypF8np4QzVgqzwxKLGI5
nC7qDEUKQ84s5B2xXXhTNLG+M4PhDuN2Uasdnvouf1NKss9at/x70uB3plOWN9fn7SzM40sITwQC
PFIk5IdPvwSuMJ3TBmnpgrZUlW3iI4ZyGwdZJj8a3TBom3Fw0ui2RnFw7Vl7YRvwTKAWqGokqNly
p01LRWjIXeYU7oSKQ7IBXDpBfYneaHqgb/D25P+v9/XCTuAuEkZkBF7UJhdrtFOB7s8yp4gehqDK
Gq3eWSR2V3bC+aWniJcjaS3sJihlLlpRUt7LtcW0mmEUAL60itspny2UQJxwZQmdjyBN2RrRKi8g
Lr3F5HFWmnJtMIJFYkSSNxUpuFZ5DpWPTqMZP8MhG/yV3olJOT27SGRRmTfxuBJB8mLSQuDEY1Bp
UFvzTPIwmTM+VZB7vledlXqKkqvfSZeM92WoFQQUavP1+hSeL1dsJAT6mNw/wZKxuBezHAB1P5Br
kdM68FLT+pnW1leQI6hiOnnmdvpa0Hm+aESLvGYpsonU6GKMmyGKI1VB4ieXVF6zVdfdsFXylZkU
i2IxrBSpof9iOyXunkUratxqYKSAAtUxKsgbO4+iv6p5ynSvLn39qUp6cJAYabfI86TwQFd2xoU1
a1Df5VrSKevh6XC6FesZtU08k4GK4hmABD+SXBsMtcMPBcIi8UpjFw4+hQczLlrUHhjW5Q7RVCnR
h1Zm45vNE5mv5IPiO4nXw89UPL0JjfeJhjIaWjlD0+5U38cZEz5B9RFFGqha11fUhZGnJoHkp030
LRLtp11XU7TD5mrgsK9Ctmvftd8HTMc8cDbYGKGE8NDYn5QqCH/7KmMQqK6TUgMwYBhi3b2KJeXM
geJUiqzhpKfFpg18bd47vRI1K8N9aW55l+nC+E3lpF+8OIHwxz7IB1S8m87/2E8xGOxJcfz7NtIx
zbo+mpcac8hnUVaH/U2y+7RXLQr/4LFBus+6Kd+VUJ8fh9ySPMDSw4frTYmJWWwZkyaQ6ST3Khbu
aVNjbLUzTkas2Vif3setMn20W6vfJzi63/AyLn9eb+9C18jgg3qhTiaK34uupXADMggenOtgCD10
eP1NDb3TBZ65dlFdaMqmEk3wT9dYlotTTtgaBE0bw96a9BpBurHrgEnPuXarUMvNvesdu3CmInhL
xwTOCgCOdjqQMUJ0adBJuatkSNT4Rdigywa/nYjfbtSf7VT38r7irll541xqlzwkTSJ+KwLU03YB
+impqqHtpUBX6JA+i/RHdZIzHFui8COqpcUbuw+lleDu0tjy/qVUTfBl8Vw8bbVHfSpDDIJl05JE
8HN2eYmfysay0FC8PrAXVqjNOWfYCslkKi2LgYU62Fn9wAr1m3lGUWNW95PZ2zdd7ccenHfpzfX2
LnUNoxJRZsHqCJ2M065BTQmq0XZyCq26eatKs+plSHW9Q+skXTlUxOm02HxEbAB1GUPQXsZi8+lm
pbYB4k+uHETpo46Xk4fTd7i73qGLrXDvGgiSkoSUF/tAzko0TwxOkypOK5TCZfs+lMJhJSV3cdiQ
/SXhiD0a7linwwYAlnwtLHTccAx0zwC8pdONHlN18ybDlquVI/LSqiCBJd4xBBXsutPmZHk26y7i
PJba9n3fzs9ZUSFrRjyF/UxcrUzUpdaIQQWyikQ14OPT1socMwOtZHPX2Nff5VGt7ZokQOppHMt7
lIq6ld5dmDIhnCzOZUv48y0e0YmFY80IKM0dEH6mmBrKao8OgeKvRREXZo0mRN6MVDF6OOKLvLo/
x1JXwhbEvksKCzHBDASDZyUo8LkRYnzvry/EC6PIIFLCBCqBfO2yMR/R2bxFL8RF5t3IPcqq1Q/0
lw3f9SVew9Qe9PD3T0dubAxSAVIqZJ0WywSv+WwMR0Sc4z7yN4kUeLpKtavpDGmro3aAMKEyeNe7
eWlMCUh4uxCkkyhcjCnytRADTLpZdm3U33KAtuk2n5K+3ERJyQD/G80R8orEO1mupdp72MZSCZWI
kLZJ71RK0siqIkiS6OpaWeHCVcPxy1texCY8N8X8vlosWVsjJNgoOQnPud1Dv5OeZtN38HtpKjRK
nenOqiL/8/XuXWwUcBKPapwzSYycNooUL6wAG7IETJjAjcBvfISx9hG5gXqHVom2G5pQX2nzwvMM
M0yiahUJc+p8y7PMnskjaDXOqHmlQJbI75xyTD8j3Rv/KDIt+2pk6DsbklzfqsOYrRw257G0KE4Z
4jUqcL/LzS/rhTUij4PwOMJUz6gyTG6KI9Q3ya+6B7Tv/G2DJdkDgoYrN59YmKfXkciSslOoCpBQ
WBY7JtVJCp8kpTtQfnuW/EB17anoPl2f0PPuCcSZDdWPG4+K42JwwzaTQrnmPs9aKCUu2nnGk9MB
7XdraiA7Q8sNfK0Cuce61o/XEA3nZxCtC7wRMD5y+cvbvbfyLoqoMSJB04Vf4bP2odeCV8eH1R+L
r21nBN+u9/f8OCBNyULiluKtT0RxuoDhxUaEqRwH6phot/zzLSn1Ya+Gtr273tKlkQUehmITlXfi
wcWt0UvIlSg6Aa9clmHqWRKHDUWDAjqOg/yOQhHLn2FYjkgN3JCbVn5db/9CTwm2ua8OmEx7MbO8
HbDiwXLAzX3Hyj100ByNsBQx4y3c1ylcOfjOdynaRDwj6Cgi6GfRUxNL+Mu0DdcJhqw/uUC8ZIgT
T4GRvW3bvNgH2VR9KQer3MeTpq8s4/PNQuuk0m2Cb0sBon86rXjOmEnX0Dpwr/heKU08N+Nc/e0t
KVrBiFKm+CPg6qetsEZtwNsDESIcwDvUfR57e5Rur8/bxa7Y6IHptAVlQOyZV+d6w3NeAkrGQA5z
+QRW3Z+ohcv9GoDrwt4juY3YnGo52E8u0cEOcWM25Ci8BrJueE4F1N5RsuAWkN54Z9ut9NshKeA1
WRQ7oHbDb1mE14jEQKgTUyRJsbZNezt9NMh7bbNg1J+uD+GltQj+Uz4kLMmEnA5hFkcy762JS9ga
mls5xvaFZELmqeii3kKsku9QEjaejTouv4RWWK5shfNLUkSKvFfI55vqGQ7aSBOISjLBtz8iHexW
ZBSfdBsHZresEriQbZ8FM4YnwVSvdPxSywpDKyrKNlXKRWRcSHNJtTlFHWAu5C9MRGS6ucpG3HRh
AIk0BBf4DnCXsXbYXThseNIDcWCCSUYv8/5tFDUVDkSkv5Sq2Uh8w9seB+u/FKtLVuLWRR/JsXBX
GRRkuIuJBs7uRQWtEWkMRAGv6GbsxpP4K/20rUdo8Kn9EbfSIL6lqj6tZcEXO1O0LKp1YOJIEgMJ
ET9/tTP9PswzB71nOPON4Sl22iCIilXS9cW7uDcOrdBDusdLAF7RaSuwfHD00NXIi+o6c0fDqvdd
W417G2llL8yRkTMxvnQNYHLb6y0vk5hnTS8uR/hXmRxpWuTF1GRaVAu8PpilbSHHkIDNRn6kiJrf
JZr05I/+uKso9j77Xbu2fReL6eVrAD0EqgMgmbh9sYrx0gEkbnWRZwdBd2dU5rSVg67f4Vvx70zp
66YWU2oi3oApTB95neNE21ZLEXYYm2JlShdHregQp6lpi4cPL58lxMnIefVHthl4kQVDQliy1VMU
Qu1NNcjFCZdIyqWMj+CakfOFFWtx1YqzECAetb/TtaRNelUbBSaQ4CSChxbJKi9nBW+ur5tL3RNZ
E84bnpJnTLESVx1fH1RCtxa9/O8kfMN830LIRRamaPL5HgMny1xZrGddo5rPNqAqC9af23KxVuu+
xcDHz/UNdjzBDbrO08YEf7vStbOlSPrcIaYg4cXTgwzA6QCGs56qvlSqmymBTJ6io+/lMeR9A+0K
7/ooXmgKcJhDQhs0EDfkYq5KaE81/ocKBhB9uPWrfPZGbikvcap6pVdnE4bcKI9hYWEOGILI+7RX
+KkB9hdy0kE0Bf0GtV58YqrR2SpTSD1InYOVe+lS32DrcHKCGccMbhE4OXEh+wkiEBsFhyzlCcPA
vvoUta2KUUgTWE27UlJbBAAwC1gR8DI1/sF6zV6EgzH6QcrYDUxbIxf3oZ+Xe8mfs40qWcE7rl/8
Rocu3qDgq70ZNGNY6e6l8SXq5pEscDv6srsqdtSEvKG6YWnae2lGIUI3a/LQsqQRDhTy8/Wlc94e
g0rJmbuXBwfYzdP5TCCOSlWi+RtK69YmsM0CqwWFKCB0nvseXdPrzZ1vvZPmli8b6OeJH/u6j5xL
ot8kad5vqyhsVxbppVbA7PD4JuAmq71YM0MPlr8wFQnxgtF/bysUz+Ch679XsmKlcGhxNnJ+idrO
MnBJiykNTf7zZuIs/oJXT+5RPChXEl/nfRGZXoJ5gfQT+a/TCYrntPOx8Ym9EnUlwIRBu5eAJK0w
IC62IlIzhJzkK5bsGqxxh7DE38qbhlkWzh0tWhzN2uyf72XOeHBLwKAhaQLbPe0LGXIfoV879iSE
Cd0wlCGcDkp8M/rUyK8vtItNYamHeSKoCqoAp00haI78XEWH4iisKJqC8m7U3HKx3x1WVttZVKkI
Fjc1DZ4nZO3OmioEvTaKEq9q2uDHnHTZBwM/q10VG6OHXIx0F5AmXdlIl/pnchzqyEqSBFk6NFIu
rfS+o3DizFX9GWsj47awDSwGhtxfaep8bVDuJxARfAeyaZr4Kq9iV3nGWKXEftwrh7nYO036r1oz
1yr+54MIAgXIBuUarhY0Rk4baTQlaXV4pl6pY5HVFfPstWU+vhlIMT3IYZk+5LNUr5WkLnWN9uge
VSnumEWrvjkV0Jv8yNOUfr4ZdNBmYZnZv70WqSUCswHeBveKaOC0byg/ZbmCpLInd7Pf7YuhbNTd
HNdJdlNlatveXl/6Z68ACpckxUQ4AP9c0RfNGeMUJRWCxJ5kd9FTlnSzO1kjNlR6qd4rYexnboQb
xo0etv63601fGk/2HO9XmOsQohcbfJybEiOlkVeAaY6e2anJm6SV1/JFF1shdc1xqIh6ovj5qwVp
xB2pM9+IPEvt+51WFskOaaa17O35zcg7AuwJlUPo5LwXT1vpsbqsqlmPPX+u9H2QVPNzbkSpF/Be
HVx48s7KfXK+pQEtUd5+SVcTzS32WYvyraxUPTbtJAZ3BgbWt37UkUQtIOascckv7LeTxha9C1td
l3pUgjzbIsRoW4W6lCUV9g3vkXbXAy1/01tNk22vL5ALg8qBbCJCIaQagLmdDqqTy5hIBlWM2lIb
4H8HvEDbUPS3TYwlnSa8SfQiylYOsEt9JRdO7k3kGYiUTxstsIkPUaCIPPwbkCLP47KL5o01N4NS
u8lojc6mtcN+2AddBbD3eo8vzKoJzRyEBJkHZnVxf+vWMCDe02VeTvy1IZ/kfzCHVruZMZX8cb2p
C/uC6tELhBZ2nLx818iKEKQr2swLYW9swxxjznxw5pXTbKWVJX+57ay81cM+8wDwWzgY9sYmnZ2f
17tyNmrMFZVFXrwUaknNLkZt5N1GQTEuPCORqmc8NhxPbuphH06K+fl6U2fHJRVsAblwKNEATViO
Wl7n6NCnWeUhTa998EFj+bfRjNYXkml+LTsed/lghxsdB5fkazx05MKvfwPKpmf95RgDHklwLL4K
5YzTJUqtOoGemVT4zMoJDHSEllM1ferRMQ3Qacv0BqC7GWWYBbiTXTdx6sp2JpvJRqFc51dbJ5KV
THk/ZwihfYvQVHL02yG1S+lTaOVWiazYlMR5jBVb30g/cxTxfBtTPtmXEExErziJt/KA0aC2Cae8
r2Sv7SnxxvvWiWvtQz+WDnpOeGcO4vfDudK+VPgitf9SWrkcPs/qbGq4bVp19rNK9LbbqN2EOi26
exGiYjFS+NldV8bRnWzFZkxBLO6nv8YQ/zGcVuQQmcIdl6/fbSYFrWnHpapmc++n04vWWJjan0iw
qPo9BKFG/uk00K4+JvyhFrsFjCy83iJ8ioNtkwPFSr3S8TPnPqwM3tuUT/PhPaZMJpxNvNPxyMoo
jCcbfAud+uOoa3X8ti4MSbtJHccnPUdfCuNLhQOMNnvUSaio35TRAPN7SwFDy0gXINJSyTd12EjD
vs3imMlJ+QKWB2EFOcFN5lRO5mLS62PnGGKg+o6Eo5L/xHTYVFGxR53mc9XwaO+9tC5K6RGMbOE/
tpEzA3DuFOFFbPQNX9UETfIX6lIy9GSg0Pn8vjRLcKxOgN/xdmzkqt10lpHGz42QpMk8SZM657Ph
T1bztezweOg2pHjy7n1TxCRb3T6P0zrkPes7yg2CmO34zkQhLuEJE8wdGkFpLEt67KZq3c2fTZR8
go+RYfeVtEO7YOjT27Tru/DZQuoLugxeT7b+PGDAmQ5ui0Mcclrc2hYBfjThX/65tnjlkrHKS6f9
NE+4GY+wI4xZerYbLUh/6NzfarDJsP4OGm/GfVS1qfLLRvcepU/Z+IVuI0a1JKMbFHc3YdBbMd5J
dl8rzWbCbbJuMV7A8IHm2cjOh9ifMnDqXWnaGPMERp5/wcYKPz4XzUlt4D7FPXr4yinWqzJmo5in
PVWdDfRxjxHC1OB+Gee1gQlx0Gpd7Ub/n6Pz2I5bV6LoF2EtBjBNyQ7KybIsecIl6crMIAkmgF//
dr/Znfja3U0CVXVOnU0QYP4zaeUFPMp5CAKHwE7rOu+xtPvEFrs0u16zohaj/RhKgNI3mzfI/Tfp
2Evxy0/yWb2yvWjaQwDIfMuYr+xRGjtzTgp8X1nnvouLnM18hvCkugocI6zzLiF/uQbEfNeX/ajf
qOsq79THJYP6DKvdVDoA0Xu3EFejhdZUpGqU1n4ooqfL8tQ5NoSuB8JlxxYCCUNp55ZQxm5IMjDW
c7udVSmCqM2cMs6JkNzBI1AhLoL90SRz127Z/wtKMtziQ15OOH9SF+pUL0/YglQMd8sVu3VJRNvV
9oGrUtRkPO58jjvPKwTOVCJ/sCKnto+L5jMYtYHbCqBld15CquwpZl3H5kmd7oTC43HggA2W7662
dQlxxSvAxGYXt8U03RCwPcr5AaR10OprPUPXXs7asCc8ZSsdSRQeBj/Mgzvl17BriDGqoIpcz5zW
Nb5oN2EbzyfOJsg8CUAQLOyyxYN3vfsdx9fvvA3ssrwoeDFNwhmSRJv7G4QsdiUq9JiU9YsOKUiO
m3djbmOMQpN3HApizlNiTwnwmybIu84Bsnetn7qaqKurkSQRKIFuR7JdnSaBtyX/xZ2H1nGaaxv+
mzlSolvXaSbnb1R5U//aRWQC4PTDoITZkB3W/j+Qtk6eekSv99lmqnW9dcIhyl8t3fny5sw9nM22
LULvliIEr6xDBN5XNHdkHVWLHa51vrfnLQAEl47bWLgpKxXFfZh75WPCtsHJa5MGIO1KqGLWRckU
vBL23DVHZk7aeCnyc18+hsO6sTI8XBgI74Su2uGbz1T57zPRwzh2WUBKzvyzEB5cQh9tNhvABWcs
1k57O1mVB4dwo2iHvJJ447u/kD/spKLrxuFOBE3SvniQacc7lxs4fxplZSzM23kAr8lU8a1QyZh/
R9Avu+e6EXH0PI+ED77j/xn7E7G7VXQo3WGFdZFEFuSHURhFj6Po8p+eJU/9hFW16k6mqEzyxSPb
88zlLhaXZx16Sv0Hr7AO2TXUfA9HULna/6nkSq2Yil57PNU8Iw5IPGkC9adrwWL/UnYf9xtYsnJq
MKTmbfOWFzG4syu5TeEUnZxAF8a9MjR7ucl2gor1vzW2m/OzNnJUW1rOrlxENs1Cel+eNmbxWadX
JtwPbGWsU5sRrVIUJk2SsoIEvPXlxYmqS380UxZaNaqfaOkcp037eJxY1C0LAjE/R1k7w1tUya7i
Uup50EuC8JM99LKmt36AGwX85Kw4SGOjz3G8tiykJ0Rq31ciIE8Bc8wi07g3nOfYHablo8MLysJd
aKqFo9Ft3KzBfYGv0u3FnIKhr7ASEcUu4zdTIJbCmBTdf4Ua6piRZbs2zLwH980VzOsyn2fRz6Kx
0N33tOzxC6auRR2SzikhO6nNXBW8X/ldU/qluiRIju+xi9ibTv7afEwYeV5a29f/hVUwd1dDb/zn
YdvCZ3ZRCwDjXAsfRcyuL1uIU3ijtrFcflEpxAzeS+Cj5xEC/XYmFSefj06UExvt94kOrvbJwUyC
xbd7692IH8vu4lpr67gHJpalAyiJ+IMM8x3ZBMHYtkAowyC/cwIH5PdAxuRnJbi/r4fZG+VxKKft
qq7nGRQkLM5TGFtXnqSjijOdD6EUg20GByNbPpKp3qneyVaM4geNcLGcNz7Hh4//ss2gvEKRCEB3
SS7UlkyiFSfrnFm9Lc31VK2RTeUa40yjJkkKsovMtpLuLCZzUxBgAqa6VtFV02ky9tmAid2DI7iG
UvfyVxGR7DX4PNwllxl43VAcyEgHOUjeaPnCcef9mfweQrRnk+m3rKPid0CE6L+SpfVnV5OuwTci
BFiEqseA40Ta4X3o62RLk3iiWCV9aAjvBhJNG6DUu5rOnoSTfG169nJOiz975nfDkvt4kGMkqrQO
JkJxm55HM5ySTh5zS6RsVvNnHi+/A+Nw2/RrNue5R5a7RxTZQe7UIngRbcclUkfdmoZq8T6TLehu
C59YjANuZmhsbOLM/rkS+8hC+17Vf3t+Gqi5WytOfjURX6WITzgxuxwU3ruu8chLjbtTLVv+kxkw
NXjRxOqSseoWbxAiaiC+JF97Kem9mDzDOk76LHHb4RFkVFyeIq8m5SaZlnA++f3ksI6U7E0Cj3vq
GTWtuHnhzbql5NUnO/m4L93wskVTF/zqSJt1sy0EV512JhqmtClHY+6DqBjYviYAuchUsUXuoef3
HB7G3fGu+qLuGAT6rcn5Q0JSXUaLu4MRT/gN52jmMJv2SrYn1a3i0cPA1X+5PZBeATNDpmNoluJQ
FiP/W7+JkuYIqoqKL4yqoMAdrqLbpK0jeSaiPRaU7olqfprdN9vPhd7w3rVABx9JKSUTWE1wdk4z
DFM+izupjGpJtqki9NW/yY0O3rzATvGNyvH+Z6W/Fi97VCgnHXDb35o1p7hct40ib92HxDuEPfyB
jBCfhATG0lRPdvS8vxNozLuq7Tuw8Y5fzByGSU3wa75yMEIelb81BPq/0ETzJBWrrNwXb5lJSwiw
NnTvjR5Bsh6aaV7UA6+l3cldNNx8YQ7u9qmkrn3dFyEHqNpeddu7wZJkPWmTewrAoCkOlyxmnxh1
tlVP+1JuE4+qSl5WVkzqYw70OE8LVOLyqtrEGJ4a7DlNurK6FJ3yOWdAvIu8I7q3N+673MTFBMUG
Z31iAjodE3/Fa5qbMj/v3gphfQuKojsL6unhT1n7WzrEEQHnEBM4u9CEo6ZLN9YiuyvNjusTkziv
PSAire71GM0uW2GCnoX3K6zEesalZOorJWM9EOxd0bU1/Cz1FUMG/j9OvQTTgTj03YCYjMo/COvd
j+fuxX/l0G//kQVTfm5F096pAAcgbgoxPO310ryqXLTmAAxJvi++cqaz0/jqVTfC4czs3N0/RQaq
/CF0oIEcAgoK/xy6xm2u/babXvOK4nvP6Pe7Odtn5b9o9urska2j4VDmdchdILi1Mry0BFnlrYwr
ikFFg7q2fvjkwzigqGSBKTnhy4c4ICIdmd+1gnB1DSuZcnhenei4tyv3UDpVCjj4kHRFlYaE33/U
BXvtKUt/TvdaL5bs9LWDQ3rmKO7vIxRr1nr9/3OvliRM5V4THYClIvnnaM/8c2aR/AOlS2e71vlo
oYEtAdIsicwqw1TXVqkE0XHMA9pz/C6X7EjjduPntm1stxSl3zXpRJzxN1t/9EAzGfaUyEL/jvOo
/+rAt/k3PmvpZzTTuMrQuPVIDAgz4RPbKs0AvSLHf1GCAHlb+3zlden34i9Yr+0h3GX+SeK6eF58
b3lORLI154GKB5PmHLBJHHUoXkcgB+Npk91UHRPXXCAhS2Xvt5Fw8VMrN/MVkU7apIGw83ftj31H
vozyw0NuvOjcOmzIMLgp9s/JkStoiiFW5goekv+1bXKJ2OOx/efA4bEfoyWu773ac/6xy789rARt
8yiNU/i5Fm39WgYEZ7DG2E43S1hQIoHG5ny3uCXWqxbjLRTErer+mdERX2oytcf5Zu2vCnD7kk79
3paPNSAJtNNuVT9uO2mbbTZpmqMVklhw7MDLrejMoGkQ7PivCGX+1/pD8bxwhT+FbTl/lHMQd+nK
t/YdjbO+Nd3oUusrfvMUr49xs7YR1IFtW15WdeXEENGRtjWoqOXykGja8LQ2zUxXZUGdHcg5qJ5c
rzPqNDhVwHzeJd7otEIpWdJ6rILojOfD/QjnJghT1vAFoQIBr7vHqmXEoIoe/mBYZdepjExEV4rw
HqM/CZscN9+wttEY09/sCL/ytMGD349ALTGMzHKez1HNd03+ZTeHgBe8pUiXKeIhy1cpH/MxLt+Y
g7avm7cwB6LxW0AIDMnopDkhDCFQ09i8NG0R/Kx90t5vUzUVN/QdvjwmMUXMSRvwLVmzXOQcB0zK
tTtG7XwyJkleudP76rAGlbqtQ2edr+HNhn/71Rf3phZ7cHLjsvxTULASHl/o5KVMcmvYd2zYK5h8
E+SZLcfxGLswNa+A3Kg6gxMm/4tH32DDAUF+K3e9v8ltGeZMB1OostyzAsIXv8wZxiLY93Ut93dk
VWvuOC2C7gSdwjt2Mp5hdOEwoJwdCpq7nA/Pt2MT+87Yz38NGr/41WiWe9NqZrqUFoIa4OA11vnX
VnV3y4rf5QhnehVCIKiGKGNzZn6KZruS44tDjC9g38KM0F3nkQQ23yA47aFKgT6E47GgbA8y0Urn
Olg3PmbC4gMplN0WRSnvs/xG08x/O4Oc/kgs9H/RKOxt0S411sCyTf7E29r/xySwfdLL0H3BsfGv
ez6mzhDfaH8NmhExGfj8caFtSX7tq6mN+XsXyxMl8nk75o6/eqkr85FvljODOYgXTC8tSSI0+x7W
CE7PaHxa6VLhBea6dnHpiODvaqfgPgpr/dlWjfzjRwIs3yTb+auZqgiWdMv8M5s6GCsce3XrpXqZ
4s+82CiSlzIp7vZgNDq1fIn3+dI4FetUZrkjUpQixXEX92DzqIUpRRoBwEL6jg8RlNVHDJ6Mf7c3
sAaCe6M/y6HOm9Su2tACsUpK879X/XjOO7Hd5zGcD0q1wMzpWMKHzqayj5cjVRN8crA69TvW/PzJ
W8INgi/90Z5huqRqQ3Htr1RISmG6ghPvs8JnSf8m1lZ/EsEmX8M9kZzdYlfPPQjRP0Hhu/Y6Iez+
dZjr/nvGVn3PZkRvT1VYJSbtSb54p2fv5tTjBmbhvxrdl3ZVXAF5ScYlR2wYPRvlRH8Wf6CVwzkM
iXtduTq23rLpE2qYOTezU/u3LVmsXGHK75eDr1zxXsUwBVN6hpyGNJbkSE1ULXfdToh4Osh2XFNe
8fBLiK29IKO29sqv6YiztmiaR+XTTzAHQkU/t2Ne3+mdcIRzLhL3Op6a6KfopLrBM08V066UGO4c
m1cmy9F4wHqcb5mJRVwe4mDAyt4yECPXkl35+wrx6XtrQd6fAAF5pyBcqejVXO8VWAs9fTjjljyF
2OtwvStiSNIm6FqdJSRC3iJswjREPK1+keIzD9kwK689VdNK7RWTWeWnM+icXwDpoy3rtsHfgbm4
5k7GhU24CufqJa7tGKXdMFfRyY8X98RvPOxUbqw3d94kPrBQseLOors3HWAvTnctG3HbVYNE9QpW
VJc3RMBzOZaU1WXKWSSuILSb9ewUA+AuHcRspgcFh4xkWHaTu+3+OM3tmBx3Uza3VlkNVUwH1k8T
YafHagMFB1qjQNRsF62uqgih6Lg3QfkOcWL/HBPjjAd+w+ZuMbPnHpJt4uFum7z7M0Og+ErADxdZ
SIXyjchg7+tom0F3+6t6mI0V7ZND/MJcvCQDQ+CD6f1Z2zRfKv3h+raj7KgWuTzI3CvCQ6zi0X41
u3CmVDUzb4GIZ34FWBCSzhACn39eqyRirbnSyXcYVFodRz3t28eWL+6vGCHxyq5OyYuzr8t7323J
d7f0bXmKXaXeyFGXf5Ze1DrbfNF9OBW3burQcf/eRZ0AAAqT/uTqkKc0CZetPYppSeKjWfKhutLM
uqcUPrC73xVtQs2y0xb/CuXEeNGFZGIznwF2e6iGJjYpmbe9OcZx3cNJYXj/qzGEJZCkDgAoNbo0
H7OsKUO9yFXRsYMJWxz6deSvNvEI09fZrbmneB7pZW1rx6xjolcd2cjvsOOgCX0Ku4Zx8d3ul5GC
dcbxOa5FHB+9GLtLtm2j3bK9ChSTqWiZnUxYs4O/soMesh6F+59nI4fQYX6HyrsKYBL+HfOF7NM8
WkY/Y8ZMW2Mjf2HSI8J+uJmkJ1qCQsGepCwBcBxpDUQ0UwCOnpZ6a+5WR2zsbcwbrRCE1pD+ymgy
5Us9D9vJ86gxsN8UPq3lAOkQgcaol1ov0FmKfe0fXL+mbrP17nSnnakv9EdVhc9di4cgNXYZmLg1
XfRAIh5MrnkIl//wFBloN451hgN2VjUcOi1KBlZDUjytljCclEFJ45xXfLPbITBkrWZBl8SaR8eT
922eTy+JpHvPZtsr93J8t5+VkQvHNPo8f7yimk5F7q6v3i6TR5CHszlj0a+fJlW43iEgF+J5BjME
cKydCYBX4eYhV7nlQiXgTLDDTkvCyOgN/lqxH/a6WN2s71W13zcSCBKjTFt3aczykDkOuyBUE2jp
1t5WOnav9DDMazrg4XgteapmvERtXDKrkD289b7iharYlwBV0k8NjSgoy/NS+PF+IEV4QMrM67lI
Y7LB8yxccvMpVTs755Iu9ZqZqv/YR1v4r/QTuXBuFbPNJh6gC/oKbNqp2YtmP+jcW1+3QHQidd0K
QpLmGI8QYaoIKnM3YPsGb2hMjAXD3zHWPmKFbR42YtWCDDF4G6n2t/gekUj/zjEXOxgAGIWkld52
pn7uhSVVbeOOdy6fsFu6FXdT68r2S5TVzlBSJs1rjithOHaRSGwm6A+egLZQOYWery9YwWlnzmzb
5voC5UKVMcgyacBKFfQkKlf4yGh8Hb/k3tMAGAkhM6gH+SvRLn21y+bjC5KPywhjdBcKoWVp0rmJ
0aRsNA9PC7Tx+gDDornumpIaYy3EOh7WrVy/LgS7lnpvG+7qpmvda2/Oxavepf+M7Xfv0mDOEyas
jtL62KH23e99wACsLIL59/9FhjRZk+HHW7R5FCqf30Tej+0x0WP9E/gQK9NhNfsXMEz96FtV/ozw
nwFbgmp/HKwKOYLg5b2trSRdd2X6dBV5vfedLxx5fFSeMXTRfTksRum/kRIM5vd9JWVricuWNWTi
W0hTq4Mj95x8REGbXmhVYXn5RWDfsSyIvwplgossKc2Utosr6nviS9GTinlcfw02Lu058sFQp4MX
6R/tkNNCtR7+CDIknYxmNH7wvK1m0qvN9FuYjsq6nBfnvq0vJ40py/xZcX3O2Ta76y3iCBu3uH0j
kebV5Ib3JthliDTTtc/GtdS7/JXq0TMiJO1w5b6Lo5XDSrOY+DLGqh5vpzzyDAJTtwaHImoZU5J3
HXtXyyiJx4Ke6IPVdJX9xzd0OawoNZtsYJz6BrqdYWmz0G2lgWTsUWyhDa64BF3m2l2OEO7tXf/c
XNIFTony7B3Hnq9oPyjv0zAW/b9cdFJmypQjrfDq9y+1SaYtQy+vplMiFUEvnqncZ00J4mQhTq2n
ifJfcxzEJeITyxsL2/CgRymyCxOcqrwb1rThrGMlaa0iey3ZzfuJg7qWaecusst4SOz7utTitXBr
XSEFa/2pmpxp7UqEP+gisw5PIcmo35qb55FJswutr+69pxFnSs7IrmsgcVwUYlPDI/yTM/lzzrVv
l6fOcafuNg9hzwPLM0V4Yi0Q/a8Wl/hqg0Z+hBhFLQ/SOalw9wBTyHDzlkCMmc2yqqlpaAXgSWSi
oSmfPDZgl6OeV30s8gmJ38gG8lZnPYoK3Trhc4N+Str/XlAr9J7XfzkNwvRRTRzFma0NT2zcO9G/
2Xfsi7TLOt0OsDUnWvVtcrNoDcwnc/BIZhNO5HNIDm55XUk85JdrzkDXGnqf8q8vmNsRPePlGWPd
/b02q/thmzZ209VrxC2L7v1PGG0MnonsJuu1RgL+s7TRGmEk6NDwgyIaAWYJ/s+dXkdKWnjBQTY2
cfAP3SNA7cBFcBGLO/aslJxos0h4d76ZnTAWVxxq0MqQD707qzvndyskwr8o9gAYXIXKzxw5R4wH
7F3XB/Lj+pdm8+0XWCz5wQcC2EKz0apjZOskzOS4TvN5I4T/hoGPs6U9j9AvqiWFlczPBXjSeBf+
2bqz/+EEqnrDIlv+XZjNfpDw6ZZndOrubayr4EfvfWlSih6HmT/a3NfQj/LeJPG46WOwJu437vFh
T728ZvEf2oZsrp2m3f6ovdDBjVeqXB8gls48yCQ3/+N9NCPTwxGduFpbS4mH82Y8ho0oh+OkK3k7
kTCB3AS++Sf3OyYBbh/nh1Jv4XaKqh1vYbUEDkDAohdTcV8EdcdnRhkQmeF5tad+Wfw2gzYobpTb
O2jJLGH+NMM2Pw9qp6gV+ZQHmWVc7R8DBT0vG5zWd273vNV5ShhR8CE8gyKkitibTzUN7EvUCHfI
kkAIe13p0nsFCkMagOOW1AZRT25LP7tMZ4pLHZAWeT48tsofWg73Tf0SGnmMW7omlXh3h+jZmWDr
njYxd3+jgeooqxTDanCbRcB95rXD6zya4D/c88xnVLNAfNUz2zDyXZJe6N771nr7XaNlJVK/yZk2
rUUQPWLoHhr4YMjFh3KORw4lESys1a0kQpwKWC7tOW/HqL71OD6YPJfj7B5loqvXuikgUnrBJqpj
jy+J9a3SY6w8zOGeeXbBTwzyu3nzHTqHtCPDouCP6/0QKm+fU65INI6Fm+ZnIr9XHlB83Jtw6/KG
3bckvAmbWBgG+pv5VfJVvg37zmKzqZMKalvD2ZetpVeSdqz6cTgxEiqepvKSydFuofsmnHL5w1YL
r59acgwothvMdChlPMmsEMB0U5nH3vVU8/594hPggJQR0NHB8zlsG8osXk7l6SF1K0YMBJqw3k5W
4kQTW4XjDCaoc/1zO5PfxG0Q5UdpaCJgCtvkpNZZ1HcBAa7wbo1jqrRYSSPKWsVA9SqGTv4zBGP5
R3GklHwJ0XLdu5REhxgPlHzZm3a5s9Lpqzuqs/BuG5xInYNVrVUWBB2mGioHpjWuu7r6AC5GMIDZ
Cx6eMgj6j9UufBBAecVzR9P1B2DtyB6M6Ak1ANue/27iAky9u+8RNiCujvqI1Ktvh4Ey5dQxU2/g
PFq9sDLr6wd32fpv0YqgujWsY1+xcb18hytLXY5XLuMDo3s0r5llSMuhNIb/krWr/rNoqz8t09c3
OYRYJ/KBFB9A0QXV2zxSmh+qdZCPM3YPHGJosGQnrdYgOayyYSuCTHKCNjf9GdU9h+BSMi3nJpkj
ndVNNfFTbBGPPrxNJVNVTvItwXr0WbaueXPGKF7SzlPmU5FP7R7qchXP1BP721yP/OOjuPst5QJJ
3fROknJWuzWLQvhOcI5JTdFii6FinzxUO73bPs0gKfuRUQNx8oy5hkjHqbsY+Rm4s/zNKtLyLAUN
ajrF6/TtOYWiHqEJApSIrHkNc1pS0uWLf1tRkoZZS/hqj2eFyGwCPn1ScNcBkwWvfjecuQvLr0hu
wUyytQUaKMaxCg8SJ0x1yPkC3QxPcMS7mvMcZJXnV5iYyQlDPx8wbAHsdBFbQNVSL2sIU3cqZtyJ
ItcMb8TbtP81ZtU9ewd7+6haKs+jXYsBWQt5tzsk9SrNydTI2qMJuzGzUSP5ZDmbksc954JBG4/N
36Fxmk8aAna3q07sr55rnSWNxbi9SoiFL55dIYR47oYKx/XRD/DtPZTpNp77x3XOx4dOev5vEPD+
/MzYyYfRivPqLyTp7aPobfdrChtKbPzgNZ6wKvffysD2bN3byn8QyNzlVa+K8bNc+4sDkR6kSTei
2+bz4qhGpOuScF8Iu9TISYiJr2GIqQU4Yhyn26jmn5Vtj78hLWhBveHzfvoUCQUTSHe3aRkbifcq
aZYw88opeK6iPaB/6kihTpfFc5+Nv5nnDjbZwLhS1p+46Gg87Lz+Z8DQdGk5XZ7caZJVf7UPjXrv
EYF5iJPWVBl0bL5x9IIySRk0MX7aw6a8L1kpiDItPc3dCxpdncZSLiXYiJKBeOsI217JLscsNBVm
fi6mHFtFfbHap1JupcWDtoh3+vH20Q8Yb/Nt1+Jx0HPxxOIOIbm5q+S1587MffXFlsRLFgQEQTb9
Eh8iBmlvDBKHD6cgmOMYOS2z2FVX7gM+SRVmbJcwrKJHC1GiazeyGWcrhg3KLfVsF/gtBzH6/Mjl
jHx84LFnl6XApfcuSn8wEIOtc7UJJHfO7cJ8xkOQvwZULnxPoVi+XH9H2Seps4IB4waW5lxs5ZsL
NDW/IXp1e1QjyTAnHn8OM+x43I99gJEb1XUdC6p1XzNj6oaQ68H2+g609SrTaC7m5jC3ctxTEdr8
0Uu89WX14vlrlbPUVy7pHLeqRX6nWutzpEgZfDK72zjyIl1c9T6b9Mxfq/7sbCNuHiPFcMtHnbAz
RF5ZZhbj7k8VblhaRG7IbHK68N8gyzY8Cr2qz8uRQGeGzgH4gOrhOspNR3whGunHGG8uGw+lXyhu
JREzkmEu8dBq1guwxIT5wx61AP12hm/4D8q9Xw9J3hcDZZCsbvZAMbUecvz4DC1wfJxGaN0PTdJz
YXZjt3k8Ptq/aQJ0JrJtHIih2xw2L85s6u+t36O/JR5wTJil7/yZ9pFGKGhJ15GmxGFTeA7LhcXi
5JTi4er/4Sms77Djf5t8asfMVwMVXlRRk0d77JH8qICQ196Ah8nsCJsc0vVYHuuYMh3YON1nWiPR
YTBKNu8aI04ZH0m0Y+07VML/VBjgOKF8rt5arc5VOY28Egz7k6fJG/yngamzOuSbv32MHjclD5/c
vjwFCyjF+BTerhN+r1QlffW2WSQy5lAb2GEzbTzhGCrL44KZT5MBNUg6+KhBuQi169zww2n8GSDd
X5vEFJjXLqbDPgBVdV7HteKQzdWHZj32ffOn/kE5lfGv6nZwTkqYWZ45UMcmi+Z+LiVOCcaAQIGY
IbTrTaPQPN2LeoiPLk7ZwPfXK5MEHRpDV4VTpoXHgBdCC8sOROYjaa9+w/vEj5BrvEsz2GAo8vF9
A5q7ZW7KSPyeLTYmBso0YQQZSOPJZRTBhIK7opyP6xC1/gkCDWPsevH1e1972w/rV2VI8hYq86Ge
7fiLPVrR3mHurW5rTosui7ZLJ4WuzD8Ci0xVpBH11jt5o+KWHW+k6wic9Kcs5faDrsffqpupSQ7M
qtr4UUtA4GgpDejrS84tSquKA/2HxbshuC2DvvqN0WCeKbLWYcEmUwl8IoYVpCbTA66rq4Ix2nTH
ovB0v2IuX7KYEdd+BSBxqMpH9FXjveKq2L8otlY88CaS+fQ2Fw3rIEdN1FZ0LZDvP0nz3t5N4Zvl
jA4f94eEThhfxSJIgaSnZqBdRLv4SIg+I54rDpOHcmmSEgdYGVNQ9/2vCekeM5VTOV8CS4Q6gKQO
8iOGkAQ7FO1od5ATviDU7csLIBdLKKGn4nXMYi2mkKo6wl2Gupe8zv0YP++LvzkIlDsfk93r8Yy7
drvf12ln5LZzMhwQQ5aXAqP0gibkNiNzzLh5q3qkqcPS95rMHZx/FJZNZ5kPTwFHjnYbGv0YM4iL
TWyeZ7woomyQFQSPDZotcY3NsEf51cg8uSL+iKI26x0PmRDZTYUn8r6G4lgTmRafmNY33E2+hxwn
sY6T0qShU2RKrx5ClS+KXxSM23osWQu9ITTGZariqAuGmr/cSzdI8/5hrDubp43leEc7ZMhzTfo3
DTQmkwg/1167n0HjNSwOK+IySVVdG3Po/FX+V+6KM1BU4GhS4XfMZZMa32+6cFi/6HZsf2NG9Icj
nbx5W4uyK68FxTZ6RjX4z1HhkaRl3IEncg7V7KIUuu49/PPxc6zX+BexwAmGIzBJ+bFNdnZId9+b
H3RceX/L3ouCQ10b53qHTT486qTXz5tVgYNfI8a13l/K+S73G51JZ8EJRhUuWLlW4fRHlS29bU38
J4c8xs38wDT8f5ydWXPcSLKl/8q1ekdf7MvY7X4AkCuZTG6SKL7AKImFxL6vv34+sHqmmSAnMaqS
WYlULoHYPDzcj5+j3mEOyBtRZQYMV0ljQQDwJjS3mKmxRW46AteYh0K97oq3c0CtrdbOxKw+YBrJ
DYMd8p6ovoi3g6oNvQvIgZQg0J7i+0CFXOUWgNyKPTIt4p9+n5rKRhSI6zmEBiSOElEPBxfjIpgr
qVO4ckIwXv9KfLnqcKIj/ytcuu0d4vQtJ0yu+y+nIhj/lDyyJeuotKIfFod0udLZWGQfitAsoJoJ
DbCgA26mw4onwY3+OPuGygWcPa7b0U/i8ulLlhtBZ0tQwH8lc0tcpqvq4ZBlnfVC7RUIHrLEWkHk
fwyBKSuC+SsOk/FHwH2KXkkxOLYmMVrVCYNQq6cUntY6YmDEzwEcrkgESSNEAirROTKdwVTHUbUW
ANE0GxMAJ6LI5Puk6vZVN8i1LRoy2HoosYQTyKLQL1dmbgG15mxBU8n01dF3SMIWN+idiYNriLp4
rfkpogKB1MXZBp8x+lZkWGWcOOBGjZxj+gE5Jj+BmIa3VO/WYAsDORFWoMC92xr7dHJw7SWuZkHW
PMjgw7/k5GseNcQoX1ROx+ski5X7MFbU9K4IuwZKHStoh61stv1Ddaoq6E7HUoHuJ49rbzNkSnjf
5EpFtKkbKFQZxJEII74L5KijbEbmipuRoK8CNeOK2FeFXrpyza5Z+XXQYx+trkx3qdrLDUXHnWpa
xFM17IOm1Lx8ooTnZx6MueDAapbB1RBKQ/jDzABLbChSaxFn514DiMvw2nsUx6VXlesAUy2JHUJO
PvF1Tz0BIRtAvQBpqMX4R1f23qOHd/8L8qcptDr0nYohwAdcUX6jfKcGBHRHQknQ9yLoOcjLWrI2
RdxFZFapCkq2PZjOe+4nObrGoVwBmdcoCOqksZCcKqb00Y5kOY5BlRAYcT2P0hj8SMO4JR6Nt6lR
CXAVlkDu3ABBS5OEQcPxBKBG+SoPRfCjN0HzOnFs4OVS5VgWTiGa3m0aqmCLsi7CySXVeorWmZLo
D0IiA95pKNu7rQSpHp3C9BpKLk0dBFNuiNmjHBjlM1CzUVj3xlBuTpQGj67pF96eJaXGq6hM8ExR
tk/vJLM271FWzL6bSqEJ6xYgwWsjBf2P9kS6iSBLqN5UoxDdV0PHOHWsh5ec5HrPfbMrdiVFV+1K
gue9dngu8VEdrXzbC6EHIIbg6a8qCvzvQ+6Hz0k9KF8SLr2/mqJPAtKxrDlbVhJhsH1w2QSTNJg6
7Aoc/Lc4JjsjRYlHDDdpRxLyhplvwNoXssMdyc84DcnD4TIDzrcbBZa0lV/Wxk0dakKPAY8ljShg
GD6VeRQ8Wl5k3ZJAJPbSed4oTKGuPrNNXaDIpQ9ULgED9u4FV4ILiAze0kbClXmkxMr7oZ8IWqwr
qwhVdwAVYYH4qoe9OuoJ1BfidO6EYhEHK7U9EaCNwXYoKykxjeN0A9UwNc24q7LKLx2vQVTHhcFJ
vq7aUf3iR9g2GyLNAHkiLitrs8xxcqBuLv/sYIW5Doqklt22FMmcByb1BTYURn3raHXhx3Y7DsIT
XHXMfD9AiG4Go/So9AZ8LQUITJn5w3GzuyiTKcGJUuuujrxRs7m2n3AlPElim4iy8KULlPGLF7SN
BDR8ijijjdC8qGGlFM7YEZFxRvQnvInHcCD1RvToNmFWBYC0XLDtQTGkA4Vj5Y1p+UCPDSnB3/dV
aLddMkZdj/0nUS9XA0nfsY86bw1kVPW3sVRZd0J6guXCssjdXyltR16DxHjlevUwVBRb4AHs5FC1
BLuqEViu01LghlqTgF9xhU1DChLDLLuTBwmAAOixinIaj+VEmqRtVkV/GnK3FHtJdcyR0minF5vm
pVU6oVt1TSmFa+tkRey0k6XjfwFFHQHS+X7oSgQHg1+9T4hm1YyC1DpJRh0+7toQAb6wCjnYwz5m
JYeuDcxbLYjiwlXaMaZgKwNtd6T4h/R2Q8UCg1EoyS8pSqVqPZxGr3eHnuDV2j/hLrsSo1i6I6Yd
jyMkX8XAxrkgER+SvfugMPAwCoQvBCCfLa7JwBZ+jdMelfWACpD7rB5gtCkQATggh1A/gZ5VSUdm
lX4oNDLQjjIOOSBjMw/hR1Q9CQwu9owruxze11Ko4zQTUwWT1wHQdmMqiX5lXj58yWIpPKrg08UJ
OkgUmbiswfU0y/80vZYrIRFeoobEEfHDQo3UTW3E4jN+YFc7XFxSHNO2NI9SrhTSxlPN8dkXOvEA
fUgrXlFWpvzqNEmZwjQxQE24O/wdIeLTSKZUTI+UGSgSaH6lOZFwR97AAQ7EjjL6ULw7IXkQOZkq
MmGtKGqPTVWSYC4anURvJFbWbhD8utt0zPfDyLneb1ViHLuwPJEJV1qiSXCNNddAIzg7M3AoN/gM
HCKxWGWtPVaENjZmUJTAL6xT5j8mjUXaCYC9DHIqjcw7PcmAxXII+cciBlNst4zyN7Dq7XG6/gHK
EWMqwwQhq26pmPR+RjmxZKdVeu4dam/GAEYQVPlunWBYs/38NBggtWKCGEkIz+1qohf8GRN2gxdW
zk+PJzWtuQ+LVvGd+nE9JtyWxj99qSjBQ3gRwSXLIiAPOj3NH6UMLACWFiSGqsF4bAcVSuUuu3h4
tgZ9bPHuFVAhHUFbDTwOziSIaTW+VwOqGhzyUfoPzSyNO06mSllnnk/Gm6VbrsTaL3H8y1zJnck6
D2s5JOSzCvuagLZmjkAkT2ZynNCog3vqi/6AP5NW+tYntz2sTjAUFFC8FcKhajlLt1GWKTuTSAlU
rNDLc7HP+lw6VpQF/io9cTzqgRnXdgfEotmq2WgGV2YepBLheb82rsdaj/Ov3BCEr4JFWJQkUC6C
ztdD/N26y6XvcToSUZPw68Oflh+2gs1FDISiJ1EytckLMOPfDIRLLRIuVqphGBSCZKBsfULwwH+C
4QvY0haFDYvCpbWSU8ljZ82AZuzlauc5wRLF3JB9Qt1ANZaswsV3XuocS4NmFcB+SAer8jNCsZ7d
REWzMaKuvxWEeJIw8Hymq27cOGqkzeXm5+XeU/PItlKMb0Idq88VW6hgLWtAK4lN4RUXoxggc7MV
wQgq1HbmRzIUlj1qqn9V9jGg4MuNS/M677fWZVEk50iluS7O6rxVKce7In1sR3EbQspbk/toyDSX
1Hqt4rrT4Agzh02acteWOx/g9cDlHrSGZfuZim0kwehGIEscIqjmwtN9+nAoCcpQCEiwQs84IYoe
S9ioXEjTxCfYSbWaD5QiJhYYVZmeuQtjITPR71iKkavCQ0QGmY0B8asqTa+/o/FIReKcJDFTO/Jw
OVal5GFIEjQTVxF3rQCAF7FFnxp1kAQB90yqZVdRCu4G347Qf6HXT5efaE5O8dcDWSwLWE1leS7E
kndq2pHnTrHDmvlDDQwFiBwlU4Yd9Fr/w8PFWCCH+GwxGiQFdA1u2In5YzYEYJ6yqCIXT0mgfKsD
NcHtlcDj1mK/A0FnbfKU+u1M0RdkHz42rOqgjfVpHZLbtmZjP+gCxSJ5TjFgKnYTuelwGMihXYGR
UMBvF7VbmEVxb2mxv748yB8X2XnLsy6bGfWPoG9INsLAR8EXgegg/5KopdzuiEmRWL/c3pyugo2u
a9DRaCIs3BDWTs/zbpVVg5ZJgYq5QRlJ3PvgWzly82yBc+fj0qEVFAJZNlRl8NN5KzQdKFbBWlY6
qd5rE/zNTKQ9ifnuwQBzvbBuPhtEGLcnSjCSgtA/nTeHoKpnJQIrtaw5x2pCxQ4RyG8U2Ejb3x8+
zLUqomMK5e/cXHbIJKikNgmdQwTROWE31KaTG1WbLqyLz0bQRIFdpPidqoQ5ARR1Y2XZBxxFXiEX
O5wkCr+oVQ4c0KSUQJfEkRc4z5ZanPEkSVzti6TB3OUnofvpDUTYrDqcQpjlKbqFFXKJB+rTBlVg
IPRw4oKenXydAYo2OtHFmvw9APZTNe5D5dRQ6t9pNyAtmgUywc/WPlpH8GlJkIdCPHu+TIJG73Be
aHAsjAKAdW0BdOqLvzFzFsy6CEGAXMKanLeiZ6XmDyatKJ5PHK+1TrsuhWnB6X3fEFZNjE+zsKmn
Y/L86ABfLWOooXabtt000u82NYwnfphOq9KTI6kHOB1V4QYIulWsqXCBPoCCQ8pqTlITWqvLG+LT
phWDzaAzoKo2azqzmhjvm+pnQj/S83QNrYmuOyHv3ppVOikyC3X79bcbhYyKpcOy0aCFnC1VD8B6
XyNdRcS/FZ8oE4rIQkRecGQNST/wdwBpdpQgegu7f+rMbJwhgSXfjYICpm1OSdXKQXYyC+xM5TXm
d5nS7xB/RWq3SKQ1a58K7YXR/WTFTk4hgjCKxIH4wVp3Vg3KLyazBkDV1SDYXDeC8psi6XgeKicB
DaEwjzThfMWOnjkqGrhfG5oIinQlw9tUA+F0JQnXReyZBJkUdaMqYFgXFu4nhtugZ1PzGG+KpM8X
bkntu0GpKf2L8n5f1I3hgNzTgOWrzQJP0ycLFUlABTkRyEzhMp0d8UUsymOnJawZigBdoQRj1msl
FbgBWaW7HLzyUyRZS9ITn3TQmojhEQ/S0HCeiyRQOQ0dcsvQBuxAVyzBJVHj4m18kXKFy5vik7Vi
TTy0SGygeYOA1flYhlSfE06igx7MQK5VA2jqCm2JBu5jK9B2QZcECZXFOTjXVRNbEwmPAlUWASaB
Y9RFAPtOYbvgj33SykSZxx9MKERUs3tBQ+FKkmoWx6wBWDSXUg3Yzul3iY9NBEHwF2DG5kBAZ2Ga
vHdmsxdPbc9NA7VK0CPJsYRlJ3OzUqhPC3bjk+5g7ySo7EVMJIpV5w2RZlL9VENAYuzgRw0SuXRA
Li4w9X40ThMfJeyeEIkYpqrNjKJMxUbXp8Q4ZVGL9tiwYFgFFaCQvKf8f0WpdT58/90lBzUvRMqo
RFBwRt/O+0V6uzEMAiBk8IWK9Bmqm0AB49ET1n+jISQhAcUzXay984YQqUdrJMZLVpScq9HJzNf5
0Pfu5VY+GUEUXPC4RI4y9C5n3Wky6lizsOAsa43KoT4HqiGjr8BYRuRtwP4/XW7vk2VBe/okLMlh
gs7Bea8yXfbaaJLjEYCg2WA4pHWF9V39ditQ8hAN0xTskGjO/BFC7pFQ5zgHZNnMO0go4ImgOGBz
uZXpWc+PRvYPdpyTUYVvfu4HePoJtqmJS1NBzQ6gNqQsFM10DziuxTUFp62jlsFUTxO2/oKWyEfL
jjwEDvmUYeEEm6uhRxWFHGJPRUzTVe02CrUpuAVm6jkWyBdeCzLX91tchjxeWC+fzJ8JLzW0uthb
WZtzY6M7GZ5kCAbt9lQLN6GmJnaV592C1zqt7fnIopZERpV9Bu/x7IzM8t6g2gtAlhWb6YYaQ68m
md7o4koFEdQu7LTP5hHiP+Jx04hK8yhEoyBJBWaU+6HZBxvieVRJBpE+OL4hy7fcHoU7XdOLtYKT
+3h5CX02nJP/itqHiTyVMtsORkD02Nc1kPiAjG4l+JdWGfyGC3fFTzY55zFOMu65xv9nRwv8S7kC
WTooYT0y7AogwbPSwyoKFrYgjaVX28u9+mz6pistFLRYSnPOez9CbZJRrkepTXLSwCmqPrlCnbQp
GCxYqxacgE97x5V7cgImr3x28YYqCpwmlAlQqniA+pHnJW9RZVYfb6NEE6v7kVIc6/cbndRKaG4a
0Q8c8aMMbjgfKXwZkE0jVURN1YDRzCCaQSp8YdN9Mp74b+jQcd7gFc8vxkkXUfYKzw01SjXVPk4w
9kX8RDGWUfSUbA+dvHS7+iDmwUJBQkSXJ9dYwg+f7cA+sU6+TobAtth7ySpoa/HQ9VB6WUGdbj2T
DI4UFBVpV1LSQGfJEtn+YJCXSyCtW1i/n+wSCyYSE/JkhsCYxzpOHbBJJJoygC+lv0LNFnydLy9d
PD7v87tmpml45xuFeh23oocMjTeOvW6XzcR2hV6jqjmJYtVHVrOwEzvSXGYMf20eQwYEjbmJPE4o
Lhj4TxY1XZ4uCBPnu6jOXPcMdjfPUOmyD5ibc8SqXivgR8eG3Ou2rbjxXt6ynw0x8WgOFCZbI8J9
3ndVH9FWgCfRNjSlgAiNkh5jSLqFXn22kA3UvLkWgKaCn/a8FWC7atw3+Ot4dMFretJPKw2cDaWX
3bBApfzZABqgxIgqk5b9cPdpAzEoClS87ExX/SdqZLWnsbHUah1n8FrZegT+dv03xpDr1kSRLpLV
mM0ZjMkABSS8jhLxcNcrQQiSrjktdOzTmaKwBFtHxQTO6PkYUtvk5TJyqcgD+4G5hqpIbVwuWVRB
X+7OZ5PFaciRTipgOjzOGyrxfU0KW2lIqMW1ADrdNbLWuMupGn74O00h18D9ilNjHgRPqr6qLYF1
kfd1fjS9+kR6xATWC7qoC7/8jcbQEeUCJBJDMmaLEEqbE/TUePAtqYd109QIXoIYd9s6Tv7GisAv
ZOzgYZ/G8nwIwTSpepUQPFEULbmDzsK80c3WXDCP07fMvKWJKNmYAjQcSuaslTRu9SEYWXdpBY7S
bsCO7rDH3dcTIY113lDx8/sjSLAPyCLakji+M39CIbzmJzoJNDi1UiccKZErQwTC0H86LUzWx74R
4lNZFJy1BDHmfetwvOMKjPVUUQ3IxyvuMrPcw0qnb8UyaBc69klr5qQapbDeZS6us451jSKgMk5i
XesEfe8nlvAYWlRlEEUcb6Hp8xb83I97GRZrCYkgXBec6bnmRiDqAPiFjMJ2suvf86ksIlHk7v7y
dH3aCuqGbGOiGLR0vgoFodX7EYYmEG6wsKqtX94A6VxiOf9k7Cb3i0QLl5IpGHzeClF0KqRMcPZp
O7S3kuRNYAkqf/dq0unf5MKL//ztbrEEZTJXBDK4u866pehxGfgnriKwjHFJSORfQWr8pjY1cULu
IYg4YdCnnOj8XJQFCCfSseWOlykw6VbwxxDdVVMHEAZFaiJztrCbP87WFFPWDMIa8Al+sIVFm1OF
01rg++KiuTbG0DuITQfz0+XR+2jdKbHAWUY4FetOoOR8uswEpA/Qjwh2jDpbJVHyOk4gs1IPl1Sw
PnQIkRKu4QbZI0lGA292GYfttxQakWJEqRiC70km5KuoPi3Fxz9rZdq0usqxpKAJcd6fmPvNVHIL
aqiMwagEpXK6VgMtWTh9P9wV6QxJexSw8JFIWc+aAX8KyNygmZKK38KOUhPWnW7oIuXQNjkowbCy
QOlRko+NgVSz+P10HMfJpCbGwczJrM6PLxGK+EadIniUhpmupXSvKaDjhRvcJ6OpkmUQyc8TFwKI
ej6aIXH9Xj/RiNx03hUVMaBmBN9bEPWcnMqzgwuDPsmU4J/hM0FFfd5KGaRVWVf6c0M1cj7dsoNt
IhrrTJJtIoq4UZSXoYaxsPI/xE6mVilxIm6sQk00txtgFeEF7vXnvtlbJ/M6aVdy5jmxHrrj+HR5
k81tIsFpUdZhhOfmwvXtg2opFDGDXozAuliZ3+BV8ZymS9orAWb3la96p9Xl9uabet7ezIsvswz1
MG1CBZ68zob5yLzneOH86mtvYSN82hRSQMijkIXGGz2fO1LdPsTDA7yVFFfRliVMsV74mhwq2JeA
IvPl+Navd41Nr7+7mfmDZJjQ41GOipDX9SmlgHZslXhh9D5pZYqJU2M3xfU+iPRouucZY8HoUQDZ
UTWReBsYXH7XJ6QvXEc0pDFUMPj6PL/VNNIJqD8UkGBQtE1H3p182misL6+Ej30hXkDZBZkYwmi4
M+cjRonDGGo61ZBekOfczKvTCszj75r2t6jEu1Zm88KNB+KBvoUJARCzDTnXdzGSvl/uyceFRogF
/lcT7hi2kD7zyfpYqGV/hK8tq1r9l9RDGhFTBTyRVxhLYlDSdBa9t0h4MDRG2INMDDoc8uxU7CBi
UIeWDFkymsPe8kWK4Tmrq2s43pNb5FZPDu5cfgXDrOz0QSjvoOKNf9P4cmflREaFUCQaKcrzW3JS
NGmVnIwnK6DkoIDL0el1ovGXh/XDApkaUbncvXmeH4Y1gVsGrmL/ezQUibVSCkXbp6k6WJvLzbwF
T9+NKJgb/mMs8eJ1sp3zPJA4anJphALyl3InueD+pGs415obrfG1zYmrJTVRvUYJI5VPXYTkCGXF
jb+zfKixRPS/F/bF25XrP89DrleX8XroPMMLXmce2FLFtiVaKN25T+7jemOvnNXWXejytEj+n02Q
W5k5PJ5UFyHU1ncH9/lxRwPOw+UG3uJ9lxqYrdKqqHLKZaW7tb1eP+3u79c727l2aMjZXh3cK8dZ
yCNfHjR6NHO166qM5Xpq0L17+nH07aO9+n7jiPbCyL1pIF/q2MxqJWFZqQCY7g7r4/Nu/bheMz8v
znbvPCy09Fdi61JT0/54d6TgX0mCRJeudsf1cevSlL2+OqzXrrs+OPx+cPm/6zr2lp/cwxVjvOM9
hwO/7l2X17buntdWe37k3evd7uhuefXAh3e81XF2fBtLjK/k66e3rDM+v3tcH3c7vs3m6+zV9PJ6
t3aeeQuPYDvTv/Azv6xs29k6W9rlvXzj7ebI11+5Ll/1zL/sVvZqxTc+uQd7t3u0WWt8ZrWalpzj
TG9b8Xm+b/oy55ofDvSEJ7qfmt9snf3X1X5662q/Y6BvHJef6fV2k9F5h6dbr7asq/XuwES8PduG
T947L3zrlrfubx6224dpmBio6dPu4ZDYU7MPDv98edUDP13YV9NJ8W7KAIdTEgVJ0+Huan01Ddb6
8PaHv4/Pa8b9yDgcng/r58OxsJmUw/Mzi8i+3vDQu/vNbrPZrDaba/uGp987V1uG6vv19VtXr23n
ZstCY1YZcte5u3Js5n61v3OurujZfrtg5P/CQVxagVN333Unag2jzVjsV0wUk3U8TuO8s99skr0u
7CPT9mOaYTpymF7hjYf1/fp+mgvWFvPDT/d8YGffsAzW/DTZs91uc8Pf2wf66O6du7flfGSkpo3E
RN046/XubZFs9/s90+heMYJst+N66ujJ3jKSjAHjuHYZqSu+i1F5OrC+3e3R5TOXZ3ZxYmdHPMI3
mWAwEjRJH3k6e3NwWWkMhU0X/lpbzsJ60s4di9lJgFEzz8cfPiSqTicLsH4++is2BBuNOXhbVvf8
R/sM2rSffJv53/+5hXDV/tPdbrd/dvbdw4KR5R65sL5n3vsIKeLQTVb2iek9PGydaVL4wT26ztVu
x+bdPrPA2bsYAIzGZrUq2G3r9ZYpPrjbySi4T+vNev3s7o5HlgedOd77tv2Nrq2ZVdbNas/GeWIT
7+03S77b7I67+9edb7/eT1/64/H4HNiPo/3Dt3eYeo6X4z2/vr4yRJinrXPzgD3m77vtw+ph+ycL
DSNgP2JUetv27Q2769v1zc23m/129WW33/56uHNWG+cO6+CsVg+u/XI9rSjW/QO7yl7t99fY9/2W
6Xcxbuw/dsNu/Sd/Y2tpEVOzPWCmD1fOdnXDynx749cH/nnaxw/u1d3Tk+s+OL8ur0ttOm4u7NA3
b/H9Ds0EqEowONj0g/3E6LTTkH7frNl10/ZbMSM87NW0g+6wvTz95SeQ3kKplx5hdtQntamEybQm
jjv2p/PndhfYzPC0EzEJR3rNxudX9jP/szmR2N28elw/uo+7+4P7lPHIG/vp6se0wVnex429ebxt
p4fHjtyzipyHFWZgldurm5fQ3rPwOOBk273DhD5b9pfVzWR4XHvrruilvZ/M1YIJUM9GmpgQEBdu
Q5NrZpposs+WfpmaaZfnfWeP1Ihdl30EVWWl1Avpp09bIdAKdEemjTl2R/GMIEqJr4JlhHRA11vd
bWJBWrgZf9YK8TTi4wSJVO6S53YlSZoWrMkJAqwUCkNqYoerZCjz+8tL49x6/TVi3IZg8MGBJ1A4
c8kCM5VhToYhjCpVyF6QR7jRi6hzA+gNFsI00wP/Zw3+1RSAdo2SGfIY4hyJRAkrNCgmOkSiVFrK
awLJfrRPKxBkt12BXOY6CsZEvod4N/g5Bkh+LKC05yUzb6sD0CuxKAmdbVz38xFVVRSXjIF5O4Xl
Y0N9OYytymb0oi1KGVstK5+boHtuJFQbVe8h1ZqnHrzjQKCxqKMdckhLqbFPppjaGAIf8pSNp3bl
/IEKaZBPA1Qj0PDowi5ilq4JSzYPl6d4qZVZt5O26cCRwlVQZLVhK1KmrCIUiBZuRJ+3Yk05ZoJU
XNLO+1JCauKlMcu1Gf3TWrZ6YZ3LsIv+jb5MWVFu1urHki8LXa0Ysl2mMAvDZzhxqhuhFfSFTfHJ
SiWgQrD+DS1hmLMRA1nr520Cp04USKDBE65JVP5KPrE2v74Wc3i85CbP90obtl8ud/Czpk15Ujzm
sgut4mxJQKyTSl3CZCmkYg+9pHUvKGEJO4h+tNsEHmHIcnX9lnqwpUqQjxNIgSTRdcjiCGpCEHU+
gUIHgEgoQxjbTLU4hFGabU9WtYTp+dg/E5wZKCXQdHRwbtVOYtHqYp4MNqQM99ysX1rVfPRGfd/C
2QdLf7011HLBJZpFatn3ExoLriiS6lMmf+YXUmfekWRJB3hHoKp6snKkYLa5pAS6g6hAfnIlM2ig
i+s8Q3i9PJ3nd43J5pkSuAsgzOB7FH0eZQclfbKsiKZNncIzpffCVZafihXqlhS11uVSnumzrqqs
Gkki5E5KcHYZQMxGDhoLBkRvKl+V4Dv+Fvu+t6b2L4Tawsi3aWYG28ud/HiGTKAzqu/AmHBDnsdC
TkhbQ4sDozYUloITiZngIqpTr/2xaxaszGdN6YCOp2AxsL55ERHUvCN63dAKwhXdydhuMRJXnhWk
yVoKR0lf6NmHPUFtDcWBpIEUk7TTHN4v9DDnmBqVtloPc5tQwmiaR0jl/ub4TZWSNDEBPlidc/i5
EsO6YCIo5cC6kbuSGr2GhlS7SRG3Cy196M9bTaZGM8jwYd6m1995oqdxOIkwUgaOPxTNDtq4xKEg
O3Uv9+fDoqcVRWf1ERyjNmIearU8Lk0jLKpQPSdmteIyEqZurJ+0X3AamLD55qG6sC4+dowsFsRP
TBGnKT+edwwe+TY0CjhqrKjSVsWphcPD08fN5Y7NdxduA7sKtKZKRos9NttdVOBLqHwC1G48T7yH
1AxCMjwIVI6x15al3AuyseAFfmiSdPt01qFcDopLmZd5xEg890pFPXdQlZLbo1ijOVZWC7cSXJpH
y6wnhuKhXl3uqDwLYLObiW/ib/y1qcGcnI9nr1cnSBHQ/pQ3ID1tBM9W0g28eC4icY62AptkX5X2
Ho0he/h2ue05fu5D2zOXFO+t0Yup7dx9/pq6SLDZv/a3LwutTN/y3hud93B23ClBKanh1MqhWP2I
nMdXbfPy9WFJkPv8Lq5/6Mtsw8V917RiRCv1OrAbp1tlG+Ugu0sJu9md/2M7k918t7G53uXWKaSd
1sWrZb6C1bfR/vnl5mTfVu4LXpl9ssMFa/IG+L00hrP9kFRpZUA0XtnFCq5NhyyRgyKhY7q6+7L5
XrlfYCVcsC3SNC+X2pw2zLueUu4VD1Lw1iZVQQ6cUfZXSNGPo2N8gWd9t7BMlpqbGRYFHjA5npob
nB/jWtwgtLmq1qebYOfZ8aZZcG/niaMP62V2gY1UyBngLZjm8eQk/FFtiMQJkecL4/iJXXm/wa2Z
n2kaYWWm0/I3tafG2wYII+RInGtpBAfZErJsaXlaM3MSmoKswTT6V7fiI6JMrrFG8NX5EriBSxhs
wKCI9p+L4zk/ima7fI5Z6vwE4aCChpUHeV99zW6KvfLDuyXtVw52/jI8pvvgqNxqjwvLZml4Z9bF
r/tAz6Z5hMDbhVyJVdNuORAdzzacfJWufNd0TEdfsNsfrrjz/s7szSCnUVxNyxWk0TrYSu5j4hB0
8+yc4c3Wsr1keeYO2bzBmeFRBZQyT4DqbClFeab1KNDNymbfRsbiXC5Y7Llva/WnlPOXpjrnByvJ
/pna+z+dh6+Xp27a0Bfsy7x+Dr65MBamVsY1gpcObPhO6iztvqVGZlalj1O4G1MaUe+8TQEF3leK
fffe0mpYOMXnjjmJ9Fgtp74IW9XpHMrg7Z/GwdgvXeo+3d/Av6gOmbgRdHlmlKvITFJxWgXFCnVN
TJfiWhx4qmNdJQ6izXfVLRomm3KjXltLFvqzZfG+7dlYwiY4xFpH27XbrfSv8fq07taDG62rnbxd
Qip8tq8BdyjcXkHigMc5P31CpElCgnCVXaL3I0qwjEBOqg6vTVq64Xh3eSnO99aUW6AsSwZvSTUn
5SHnjel1IHunWB0dQamVNeyY6GhIZYCq7jAuHAeTXXi/6mmK+iFgnVxyTIP743lTsSnrvdyilerB
RnSVWWkKwF2JF463+ehNrRC0UbmAwI0CaOC8FVUakHqqILusYYU5QjNu7Ms2Rmt+kJNjmCfJF0rH
pdvfHkXA2SoILQIPYBVnXcsgxCqrHHVuJMbzFUz8mCm1Tu4QKIqX1uL8uKGD3OEksFpvN4R5QA/9
xXK0DGFwjLRNLQeOs+oL1L8waJZapkSPsdTWUPwnBkoFBJErwYYZO7mNw8H7qtVpndkl9J7trkh0
+Q7scIGqZBnkpp2LKGVeHpcPfjbYN5G7rUSoCdwVy2c2G8impbVhoOUtG5GWu3J5skKnnMTZ3b7S
PUpxdK3twzWa9u1LCS/tT7+yfNOVQGmN6zBX9CVWo7ldnB6JJ9G420947TmoSYCiMxClvHcQ1YqQ
llBkG/mx5HulBBBQdXlr7odcxiMK2n7BWH7cbAqTRjGCNe03YFvnowF3v9ANlAE7ZW0+F0B1v9RQ
Tx7hW18qQ/qkJRlsmE4cg6gCN//zlvxqEjm25BEy5YlL7kRRu5sNIVzxgIZeL0/yx30NKY9sTTYZ
iCeqfrO2DLFPMohMHQPKw1Vd9r8wWv7CHfXjqgfDSvyCVAUBRE2cbethbDs/K1jYJsIZ+srPPOFB
jUSKL6wausEdWhGw5f12xyaeEErcieeDUJs5yhkMg0B/vAbCRZQeCqEKtkFZD+7lVj744yxI2DkA
cJnTXHHMzMYPWJMSjk3reMLJs/vWRFAk8RU79odkHzRjtjJiL17JYqgewIvGr1oySAsP8ckcWlTP
TTEvAsJEVmbP0LVyehrCFjo/FNxhvERXIhvEhVY+rkpVVAzQilMhMoUms0mMBiUyamDATtDl6SFW
K8lt0ejdJU2/BJ762KEJNkvpzFSVBkBudmLLg1jFo1wjBjQG/j7MhHHnIcDnXJ67j7bEBF5NlSrJ
FQr751lX6FUoMR7MyjGEIHVFEYrDGAbHLYkpYWUmWockQF+1O0+o/o29/++f/f/yX7Pbvw7O6l//
w+8/M/g8p/qA2a//OgQ/y6zK/qz/Z/rY/33b+Yf+dcxf04e6fH2tDy/5/J1nH+T7/92++1K/nP2y
SuugHu6a13K4f62auH5rhCed3vn/++J/vb59y+OQv/7zj59Zk9bTt/lBlv7x75d2v/75x4Rk/O/3
X//v125eEj5mv8aIpyTzD7y+VPU//9D/wZwTotPhKsHqsf661+nf5X9Ai0F5tkVekAIWMP5//Fea
lfXpn39o0j+At+pAIcGeQso7MY9UWTO9pFr/4NCCXk2hokKlhl394/881tn8/Ge+/ittktssQJD2
n3+cOyZT0oOqIE4dik4IXULncr7FRDXsY85cSKe1gXgyipdJ1nxrYvXKa8t6LY/V5t24/PsB3jf4
hgD9j8P17xY5e2WVrAvGc9ZikPlZR6JFs5tC/qJK0UsAT14ohI/w4zzIVnNn5g1s5Z3yzWq0nygu
34dB/mNIClxPAWK1Rns9adp1VKeOXlRPGQwzK4Ct/kqtzIW8KWw5dP/9w1JvQSiQhCn8Z0zivFCr
GXxPFz0PCQS/Gx0lQY+8Ikt8cwqsE8TqkJStdfUUbmuzlh9LNRrvoiDalGh7bcJx/IIIp47FTHG8
FKLCaltyL+6hqAVAW93Eyuk7It6oSCjw3cKhqzybjXVXqoqr6HANQ2cq70fzSJVivSoiJDu6Hr2c
2lBWbeO3X9K0U1zNSAYXZYQtdT5hu/L8/83cmS3JqWvt9om0g040lycTyMzqG9tl+4awXbZACBCS
aMTTny+9/9/bhVftOubqRKyrFWEVCWqn5hwDFjWw4ucxgOeiWWBGIFAw+W5L9h5uQpgm84OncAM8
KL8/LIlGyYo3MyiceJSCEKBQmNN9RvbukAJR6447XQL1CnZ8nJYUKUZY7cg9K86+PK+tYAuU/hFX
EwCqLhDTicHJYD28Aa4vzosG4WjAGK3/vahJ/V13Ac8HBsaM8SBugOUgc2DjAZ2setRwb+Rl0z6V
JkhO2Kl/XAL5SLXadcw1ez2L+gIqEX7gg1Mfon5ZrlDunJz4VHxwYevbOTNc0D1qOUFhZSoFZY4c
BuwgQRDudcZGcpGM/XssXg7K2eWUwarbospkJNeJdS44bv2eIA3lh8L6B3zD5Ai5wnDLHBQPwyVN
r6smOEF5+jxVBNvWpKiuaOtAp90mfnmoKuhxapSEHbisDqOdfMhceoeeaFLEMPwkRXAZWwTNK7GU
j73XellXaLXvS54ZTgJokotyb8YYkgEneF/VzYHbOjkli/elTVSTgtK67G2bzPvFa5vMFYjcQByc
DWZpUxSBANtaqu6Gwhu2G1Fhg7s2cP7HGkz6UgzyWthx3rdx8YODUv2MfOEvCJ0L+AwFPG8VOBxH
CUrt/VI0PG2YCzR2iF7KY7dL+0j5e4BMearGkuWoP/3WQnf6xYvJh6kU/q2vcSuMdF19AMLfvyxd
9iWCUeRjH2rnsYYgc1/ihqneMVroVPosuFYoE8xwxQUdEoVCa99Gsr1QhbxJnEJ+7uciOkLdAzEa
quRTDf/JiVSyTYl16wxEkAkWjvC25K7/DpnQADB3tDk1Cg4W2Xf8poB8KK9FQr9CrgfvcW8pjJ2z
yiEqueuoMFlEcS/JmyQ5Yv5j73tnfuhAssMgZSLHXuoIn8GxKiFLk6GaUuVCYVAoKTLcTB+VauBC
Bir+QQTQwtJB0gNMyt0NcZLlk/Wi6RP0tsE9grUqAye4QYwW1SQHrwKTPkruEToeLlVo1a6BEuI6
QPEd5GNlnAoPDC0D84u/82EaEjO9DV2FEIw4s3ThywIR5bqaoveB9Z+B8UBEoZ2iA2QtQ0ZrB/Rz
jxtzP0L9sPeJzH0VBwcnnOCSmiKEWnDU1pmugiqFn6R/HmeSwHwUhJ9A0PzQWFMdbdlWKasgGdNU
4o6YTUX3IWiHL7COyhsX+thjpMInsK/4+56F+l77Q3HTaZddYxqq9t2o3ayGoSPTuKW9bU3S7VVn
vbt4mePPlrT8gMuc4V72Ul6BzCvuPF6P+6gr+30RUpt5FdL0AdsDXryQX/jU6EPHO/OjKHsAqW3E
bmkgHQgMItwoeKb72MvyM7SHeJeDeTDIVDiUmgaXDR1xVUWcW8Omd8QLnmbqfICWBV7FqZAolxd9
eYR804M5i4/ug4anA2pJzz3RmOtUYJL8Dp1zdIlISIEL8zM6P5KugkVFgq66G0GoOTVRj544DtVl
ZMoCNgZXQZQZSYxrDXJ+tdO9f4S6xB56TlxYE4q6osg26kHI7c81Rj4EgyncgMOnyCi3ykUxBADZ
l1C87AGNcN51tpvxZlX7I5BDc1yM52cO6kL5VcTcg4kKXPVV4tkz1kurPu4uAzD34ewJcOxOoiL6
Sl3W5fCGFcCrJ3DggU5bZY3x1QWjCroUAXMENE30Gkly8r5Qor4NhLBHBnvUiRXYl0MA5iEnqern
jMZD8U5HYL9XQzniOgxQ/ZsC4PQLA47HPeOQh6Bbn5DcwWuYRaUPVL+yOXG6JR3KGRTzEOrCrEHO
QNokC8lMSZO7ThX9+Y2Ji4FPaSsTugP0JMS1YhfnMCjy61omxY++C0YAJcMpyd3WQ6FUMOTOQFBX
5/EJgoDA1rCq1gOq+L1FJFdDUf6YiE4+dEonGcE6/wVM9O7SG4IJdbVkGS5hxarljRxCeZig9UBx
vtuIdGnG5lbyIvgKqzz0BD7EPnMwPnp9W1wAvT1cMkRbMlnxJZPJ8L1smLjROGxmYTQBxiSmCxXp
OgOH3cAHFSQ5jr1PSsGdPsM8Dvt20pVHW7XgGglQuNs55tfCcVhq2zHENPHTEwM/6X1HPJPB9TQD
HhxDj+dLWAUAE5g/0Y7tBHVgYxJJnjT9LTCY1U09TeY01sVVjBXoGrsDjn3+mV4nRiyUA9a4VCgx
PcqokTnEwBPEmiPyiIqkfjAN4kQYEMUVwVnoycfeYy/hK7ylcR8cgf4+NmOtIFAxky0zUPWhtgOM
86oXvnuqIZr+MUTIPkT6S3dJdAlhWSDVsfP4j0rH/qmiYXcJX0ryAdJBOWHKJvNUpnqwvbpwuBzn
h8pRUMzGzDEXYJzGR2vAZ9gXfilgpdRBviwlCgx1OF8HPYFGF853+Mdc5EMtSS6aGZwh3ULe5+oo
NQ67VqUrwRnxkhRm0jEnDRJ8gnrAqiZpgCUppDeTon0qBiI/LtUM89DSdUcdoF6znAt1xRABegI7
ecm1jPt9jeXvUo0zIPB9Msx53Ct+0c5Efg2gIruc6lB/J3NRQDzSsC7zmm66npgNDz58FQ/wE9yb
aSjTtmWPk3bbE+RucNoHjndI/Hbcd2f7DJ2oAyy7Z44xpp9sALskhV6SX3aAHt7GUxzuY+MHV+BL
6Ys2seaw0OiuKtxkL2boKIO4/k6DvsgpqZ1jVLbHOvYrIBoACWZGJBAkWQxA13YpLE9Q74x9exw5
7HnuLJ5q5EdclUHxsLQqejc1VO8xvbQXweg9t93UXejAIDDW+B/kOELtNy5HgRsQgKXUs2Im7ZYz
YH6EWQXiRWzhS34fkTHIKpii7od40FjYlji+wUrKP4wDFk/tM0hreN9fmgiWDmQrXbUJD6HJ1fJa
z8r7UFUseYpNAa88t8l+YVM8p5K34V3ptdPd5FsIWEY2lynQ/UkJEcoAX0HF5SVNuN51Ff8YKcCv
tDeJ1I/7auf5AspQy7ApJIJj7u7uCrd5F2ii9x7ucnYzDAUHf4Drl9jqsZaQIwiNC0JPZSaCh8z3
7Ueuy3BnwkScuDuMeafCDhT/MacyesRMV+2bqEoyGmElG0v+QwKymOKk91wP4RfIEd/ZTt4vOI9d
izr+JkP/i53C8l2XINTiMu8atwrvJDbaF01VfhTBbMI9niytErdOnSmu9gkBbn/XoPNNWrO87sfp
xCEl21NXSkhi6HCsCkPzxtomhVQNzrd+lrdLszyqDgItHOv5Tug53DvMxfsK7vAlIQqw6loKRz5I
z4MxsMEKGiDdbxd0EOOE8DhIPUNMgO2mjRX+LNCpGXUY3/dYwHbc2H/7mHcoMJXvwqAur+qwIAca
1jlzQ9gD+vHkaN1cCyoaVP7h7mIZwM7zdRNgMxp7d04lAvipyiCfzCj2EPEemRtNiLlOcS5YQx+m
WT4joQhUfms0jk4RvFV83M00gWw99C9GYZwbgGAnINgXP4tYBCEx0cdZVTMcFdUFh80yh9F3uYQX
EIi0lqjyCjcpaTsFOHRpOMVqQdIzjOlewOYZA4CTRgEJrqTym7uywk2fi5JKOLKEudBzNJyFZKJ7
ghbV2bcVLMYw5T4npntaRPvV6Zcp9VHzXu2AzJ93k+eMXxnEw+cSbfHoGTZ0AKd56Khgix5bqeLh
ZIcO2QxQZaZWmNHuTOBDCEfZAIFkckwGcgSSrANPwRngVW/4JNH1cMxcCvOD1Q7NUNeK6RhOtgou
EIo1cSQ2Vdr51OsfE5vn09jEsdjJav40TWNyO8NX843Uy5Ia1U1wd4l+B/smbAgug2sV2tVDRYMH
3YRmH8Bhpurka6ucR7ih2QXM7eGuWnCUNDZ6rBCsO+LKxf04A8F46HEsn5vwvUli8Kdo9bkRvb1x
zjNdlAhop3gxH5IkGrKmCWLc+yc40e6w1e+uksY9xUDw7SGsbtPE6541YKWPNfPg/2mpcwhYfSsw
+FKsLAuuX2l9mpoBpOsKT9YPyQWe6VNoP8CWa3Oos29xYPceVDQfphCyB2hp7APtoiaPIdL41Hk1
TsoxCw8gvpQHx1h3B+MQjpszxU9LXAaVNs5LeL4xd6bza4oxYKVUPPUq02Dg4QdkivELCR5Ejg6U
hSWvD8mMLbAzX02e4LnGWXwfFQ+JretrqA6xZCXMIiIQvu8iuFNBKEstMriuqgWn18VJzC7GvLiM
JHiE7op8wJ57uBr90J4aVFh/i2ac2UMYSi5gCIAfrdZPqh4uolrNCJmWCIAnnQ889hKnhE7ygodc
evvAl857DcMx7NkOuV4Q4ziZEdaZSHV0J3CW/b74Vn5bfMVzxZHi+DMM9FeBwnddg//Wsb8XMcP/
t1ji4Xt3DsPpdVP/H4YRz3dRr4cR/49i52Bk++X3QOL5n/w7kEio/68wAOTpDFM5h/7O2X7/jiWS
yP8X8raRIIr/iQsP5FX+CiYSz/0XIBG440EaH8oPflZq/U80kVD6r58317gpAaP6Z3jyL8KJLwPc
+ENnCCoueFZJNUEPBUmHK9uMieFpSezXYvjw24v4h7jhKy3T1T2EoNgQwi8sMtyI7Hg17xaYrbc1
vYrGV4s1QT/7dWaT6M7xyZ1wfbKx7XPc9bdkLTlEkCvWRZ05k79cd9Sb94UVYbrtyVcXIxBywftT
xcCkYCLq6J4hFLSt5fNlyW/P3XGHzzAF19kyt+PFghAXBDI2edzW+ir26xVqmdqoE5mcVLSvAr6k
IQmetjW+useJLBzBQTjX2dDUcAi15svkQDa4rXGMrt/fyxIjcNIjbTjzNZL9GGZnSJe3NX2OQf/2
yvF6pUQpFLLrmPZuNG2Hbz6vnLduhV4bQKuhiSBFf17sBPTGw3zZ4ZR+XcTkjUj5K42vObPURJDU
Wzx76X3rJcTWjG4bQGtmeBGGxRxxT2QCCMJQYq8CAclbaRmvPfZqdMJtX+ugi2ocTfrbAukfRyrn
twj5rzW+Gpy4CuqkdhEtVNaKb4tq2Elz763sn9daXw3QQMD+jDibyIBjlHv/7wqzfk3g68q+AtVj
tuJodtIA+ylgl6DKdbcNnjWdsMXlWB+16CVs5gfcpHi7ZoQ8cNPwWecKjbVrZF8pkY0R0ztwCIv9
FA/9Gwkur73u1eBE4l1xPnPWWZyIQ6Jx9IK+463kj9caXw3NpWmWiWnEqCNWQdNMQ9BwI2O2Pfr6
Bj/0hqFZOrQu+ZUe3nXyjeSHV556XXEQeEHLF4Jbt8obr5tC4AKplX/F8v/VDc83or/PhaEPWmyC
qpoMd3Knrm6aL2VH/c+beso6naBH0ETPk8+zMwv3swKdt8YZR71l4XntvaxGJiCOVX9mwmSFrvJl
6hA2c8l82Pbs5z/6+yLR2cFluK3IoJDt0gLZyscxNH9XCfef175aOjlAn6blTZEqhXTZYNp74/O2
516tm7jY7nlZGZ7pIdC48gue/WLcNvLXVa2tWTgRZVxBkuykzSw/ly5UsdueezU0XVTy9Ivf8wwp
b7ieU/rYIGqabmrcW+1pEYc2VsHmndUTu2h8HC4Fr++3tb3a1I5QwDcexYNzNIvbh/e6ae62Nb0a
nC3ow0ncomkVmehk/OjCUfPfcbd+dUFvtWrWIKEFSqNxXLLuKE1VsPGpV8Ny1oFWDdazzIppX3qY
vEOgMrZ1k3X6hOadsg7O+Jnbk2CvSyfIwsS+3/a+V6NSFES2uLPiWchFIA6I8lr6KUIgVm7bvXmr
wRlFnZGlEcDbLWYfk6dS+fm2R18tmzYiSJ7y0XJH7IVh0t01enm3re3V0JS05MMYLWXGm+krIcNV
QWW/39T2H8l1TjTMMzzb2ejP4QN35vcBZd5fURR+dfF19lfR9hUMd0OVMbe8huEKhwhn0ttW5bWi
wGOBy20vygyM5Dn12/YTDkTltm6+Lv+DohsnKUPLDArcNotxrQbDr9q25v+s7PhtaWtxb+5XLhqX
FRS3MitLZ9sOyF0tmsSB2Zv5QYkXDtGnkm6C46bbbfycq+Fp1MQIxFplNrMvWCvqXTHUW1/4amSK
uHKnoTl/TeF1WczMB82SeNuB8xxf+n0vAQt143kMjUeG7nDX4UFjvG34rIbmQD1saS0+5cTNHtIO
VN+F9VvFd+ev9p+crF/Dx1mtmi6CT6De4n03ce8gfQMmUZaQaVtfWcOMOD/XNxCvzKCdAU56wqWG
nKtx2/Zt7ayl4ziMc4zWO2e6EfX0vV/IW+zF197LauXkhSoAyW+gOCJxsEOmclYv+q3yj9caX62e
AYtxR3jWDIS9x1PADczeRVrXtiG0lid5ig3MsXj0mMj9Iu9C+XFTR1wnZqsmXgzMiWXmw+W841My
3o9THG9sfTU6kcAIyW3fYQWCxcKqo1j+zsv2nz6+GprKFsnUIz8ga0gHMqz/dT7LNbe9k9XgjCLH
CnJeIeoJBdWQIrf7YW7eQN38cz9BfdDLOUX2ULzBWYMOPiAPb4Q2fATFYNOTIyX2ZeOlFiHMIfAb
d+aqsodm3LRmQhP+st3IQ8btuAzIZ+jslRTiehmzLe+arqulHHXOeEoMnljgQnenNy2VIAq9fOA2
mAZdaoV1OJ5PoWsu/aJMtz3x+cP+tgonwITEZTlixABJ0kzXvq3egJG81jVW66SwvoO8VSwKyHbk
D6Wv37dDW2+aQf5A88+NYnU04xN2InhU8bXsi02DHBUXL1/IDPS1QSpumQX2HRuy9u80JP87xLEI
vmzXFQEBMgjDEHVJ36y77BbcsW0bKGtmgklCZkyDbjfLYjgUqOHY+1PCNra+GobIc6q1M587dUdU
tgD6ncYD2bTz/sOL5jeRb7u+ReOslV+iWLpXJV3IW66rVzrhWoMhklCNPEHzQ7/EoHvPB8OIv/HZ
V8NSMuOg1Br7TFqr/mkpuiHM/Wig87YR9Ectk+PUhLOzxFDw+7OsF37746ZhvybIQ0dTilFj/DSN
eyyFbWGaRO7Otsa9l12968MxUkh6ypA9EAX21s5y23ITrwan5T6tQHbDbNXGxxqm5IPjo15v22Ov
Rmjd1FyHPmZZazxp84gtVu8iPswbO+Oa5aMclEohKey8YwuWy1oMz7z3godNT7/WGw1ykSD0OZi3
3HcAb4MXtO3WEeXOLz/nAEfsFJxnRK9M9qUPYXqYNM62vrLmRUV9V5F5RuMCKaxldb2QatPeG8ml
Lx8bqTUGcTBMW3Ws70RM3DxEGue2ZTNaLZuRXVyvaIcoGxMzXg2O0171uIjYto1Ylw2DF8bqBqqe
vOKKIf8+aE8Wft6Nra+GZ926HEuRCXM2yuaQKINqNMPsxte+GqJRJM3smgozYTGNe4DlbFaG/K3i
1Vfm8zWfqibxYqdEhXmd6OGo2OLmMw7j2yb0NU3TgaQmUW0f5vEgm5uEsiUVqFPd9t7D1ToqJxd1
Cgxvxgw1QWYZfMvWdf8ODPVrf/EHgwqlLs7i8jAP64pkvleEJ+XH9d2m2SVcHTZlwVskocQ0L+YK
Y9WJ2WXF3qyGfuWrhquh2tkSWWu2C/MmCdv7Puj9Ewo53hKIv9b6aqxCGuGilgutO33oPKBwHruj
EZmk297MaptbwQWEct02zKcBabp8NPHHJhiGbQveObvn9+05vHjlXA8izFuLSk5Sl/7d2KPaY9uz
r8dq0yTGM+gzXe11kI3XzTXsfmTb9mWdHERa4vdOhDfT8AE5gBJCl2vHULLt4dcZQo4uAoLaEgxW
z+3ynsRu2sRsW5IQUqxevvjItSjPrCQ+a1/e92RurlCLP207z63LC+NKLx4yXsMcoUmWkdp1d7U3
xtveO12NVVQGo1aFYRajwdy/o0gn/VF2VbRtwf5JB//twDjooWjaGTNwkggPVSQgd0ZJ9XdKmV+z
2LpKlJh6VNLg2f2yJleN6MjeFdVbTK1XZoKf3Orfnn3mtpwqihrGxRRuhnSncEdAi9i2f6Srscob
0/uxLJB9jbKtvJ9wMKhFSLcFLdbK9gDZWFwFWLUNr71cj77JdNBs7e6rve8cxjB+I503b1RgD/MC
WWrE/PHrpnlmnS40xq1caDeh9QHp6zWywPez6/+d7OhXn1mnDIV132seNejvdPSO2EDGqJa09bav
umapJp7SbTk6Ye5aMtzMxiE7GFjIw7Y3sxqrPTYFncuxNnXGo7e8rb96AHlvim3/4VzrmZu0WkT0
3N3b1J+8MaNBJ7Zt9NapQ3TA3N4PIzapNLjzIlVd03AKt/X2deoQGZMJKBYd5qUObSpkhaIr2LE3
Pvp6pLq9SyAExeTutuzKqVxydJa36T+vTDNrzgycUaBUjujucWjofiz6YNcFrtlt6zKroTq6gzcY
j9DcogrwexJ0waFDDLbf1vw6fYg5dY+cYkQyECJ1s36k9jS5o3xj0f552fTnbQ4osy/X1dZMiSdq
vHo9TEnmdnWMWg5nOEYFymGjkoI0QrVGIYS6TNzGO6iae+9QvuVvnOnWqUYTjguSdFh7i2XgHzsb
6R8imJptQ26da4Qiw7IZGpfmUFHVF6qkDKmXMk7/+6eP8JL+6eWt9skCVXdaw4GZ85G0J4PqZr7n
TtOi5nToRVqPVqXCTGzb5nMNzxWonMUpCxNrGZAQnAWvypCz6m07bPmrjfNIi66JkNqQgxkBIhbV
ILYFdGNccY35p05chiiOxDalkMUt9rft3nDtb5tA1ilIJezIUVSJCJhpG+IUR+JjFMfbboMAKXs5
RlxTTBXj2KY4KC55nqUOLyfW2nf/vRO9Mjv9kYVE62J0z9sU43te5pEpOSrU02/bfHqr8T3CV9rh
uinMOeqXwBPkkfouWedty6Gia/DeHKEyn1q0D0WzF+ziJYoOxRiQedv0t85HQl1n3eKoi4Muk+Yp
dnR1tYhuPP73d//KAD4zYX4/ziEPcazAAMLT+/XI9qjxWvZJ0iW30Mr5aVHrZTfgvo5tG2LrNKUR
YXqUUNVR7nuSpzpQ8qabXL7t5LsGKCEzYYlbkOxzJoAZ8FC9t0c4I9gWLVknKYXzFM6OxL7L4u78
fVudi/2bJXj87x/itUGwOvlSdBgbgPmWa2caL3G1ZvJFmW0JViBnv/zM4M2oemYU5zsu4minEuPo
zMdNwcaZeZ2v5OLmWTBMPXnfeMuHIS6CHyqJ520fdp2wFCDjR44eWkcCdJJBMPixouIt0tgrb36d
sASPzDSONELj4zw/jm3g3gaa/Z0K8tdZYJ2x1Hgo5otIjO/queYOxY8uyvZEt+0ssE5ZguiBlAQI
6DwxU1ecClS9P0IYGpNtff6PxCVUskjHa5KcqiHZFSj2yYlto2176p+g6d9Ov7wPhjiQHcAEmvs3
jWicq0TX0cdNI8pd7amDmsZtWcZJHmsUD5EhSt5DRTlt24qsc5c0XNixO/hJHgU9P0kL1B6T87ix
w6/Ga1t0yxADfYM9IRAaoGo230rmd983vZl1ApNFSniCsne895DYD0iMgnqdj6x52Nb8asUNo7JO
qsgmKEb2epPSRcDXkBSJ3RasWucwqbpsZs1kgWp3DmZ124R3EVKZtl3kO6sDcOMXMx9VC2GHq0Az
CfWIVCap023vZrXedk7IQx11BeIlFDlSCLzvJt8fN7Z+nuJ+G1BdRZMODvAkB/IDUYHGIUcJ2sLG
77raH6OcO4mRAVMgKN6qB2C6ypvBkG0leVBUvXz2RqBeidWqyEuJbT3wrv6NaYdgY87AmkFblUXS
xOVY5H3nOBnxCf+CqmXzddtnXY1X5WsLPk1L8mpC0l44ci+nI+4Pt7T+h90lmpOu4OBC5CUK0d+H
fidSOZX6eVvrq+GKQm2IsUxDgEmzczYg7naYzF+61P53/UPN/OqzAmrAdSKKnGkh9kTZ+i7ya//b
tmdfDVY7d/V8viTLhS+869Il/buyWcSm3SrYhC+ffQE/1YSDJfnYj/NHwOnqiyJylk0ncyiDXrYe
RCh/rwdMY+2yeDmwdzdV0WwLKIHT+LLxopncXndTkUcU8jTXzkCnLmW5aVsAXu+q9TFsJalHkgcj
lWcIDz9MHqjO2z7qaivsFT7imQsluWkFW069kP2jX4TS3/j0q8HKwJ3Sgvkkd6Ma6EFnmiQ4X0Pl
bBtQ6+QnDjeO2yNwcA67h2ngx8WTH1TVpk0TrjhfvvuaDu2sS0w1g1X9ZWktPwVsfus8eO58fwZ0
gng1XN0ySEoiaZGPWMMvPBRLfYhjYLDf+LTncflPza/Gq5Q4ZNpuInlcDhRQpWF2DihxGgCOKcHP
Cbsw+h8S7AsQ7O+cz9d+yWrwIgUtFmBJkdzqCG5F5nuoLun0tqlhnQkFnomDW6AFUzLkQBdOwMDD
RHhh0+YSkOqX37hCLlRCGsYOeqJTcAEeKJgciOmofNMIi1fjt0w6QK1ipwflzwWjyafTkUu9cXZY
50QZcO4QSOuAzKuZSAc71u1u6arlx7aHXw3fYKBl5aKy+RAls0qBbtMpgJd82+SwTonipQVfyGvI
IRiwdy07MYELBavVpmdf50QVZUIK4tPiQMFYKxGiIOF3wFjZplgXPGYv+42D1P5S14Yda484bSpb
XHCH4K9s7PXr3KhRg0VaALh0jGTg7EZvHK6MrNm2XrnOj1r8JKqAIVNHPZiApFIwCSwDWKwb218t
uPXQ+k09xP1xqqnayxhftQX5YWPHWY3ZnsYA9NaMHhFiSQ7IBJD3tW+2nUoAlH/5ZcETxCRczeRY
9fLJTrT9LqJJf9rWK1cLropHEC6rRp5GPxCfqcvlszTAAf/31sOfN/H/MOv/kSMFlKgNoOs8ldb4
7JIi0FW4h8j4Pm2vIGAdSIIyGs0diOm6KLgGP5DEB8/1bfF98gB/tDvRclWVO0d3coBGkSzEXJPg
7HjYE4DTozwKScm/9u1kATf1nNlCFmjhcLgoO3hmm72/FImT82r066+QQcsO6Eaw8NxP0fmfzNhA
Vv3yEM5WiYsWOsPmOioj3l5QFkv2CXCrfgB1rAML7tHp+0HIfW2NCfgOP6JgX4k3uawAb87r+DOZ
iAGleQadj70vcMUPOV0QkBKdDi4MBP8BsZ2vGjNDVrHXLpD2UA42dfEgRxAKroGAjReScuR88oeo
H2rAj6eZOXOUWgmN5AehlCgPqBlo5SmJh5iCqTc2Y5eOjhANfn85LP1pUUGCpH+HlP1HTwq/vYk7
N+mr/aSC0FwhT8Lrm/00zXH83ATS7W9w29U7HxsjRs9JR7epcPrqgBCL1L71SsbwY01c2+E0os2+
T3UPdePXRTi07HdT3IOPvbcwbDrNDjnHXtTtyhjp/GrXW+7IjBXAuN5w2xp6rxjVaAEgeOIB83SW
htqMxViKbrlua34DO8MojgnOJmdabRF0NjfajcUlwH2VuOdzIycvxQLfLYeSArl4rQcf91G7CqSh
8XEBaBxcYQPqOOt3dF6YPMIkScmnxjdWt7sKWYEg+44zckc6RFhmCninieWkhxT5iL6a9ih8s75/
abmAaQZ6AGuWXQEYK+UH8HkE0/t+0YQWuwVAY/DN4C4I5JfR19P0fqi8uHzfF7QfFcrCATsBdTv0
ZlTKw9fkl6dw6Gj4udIgcf0wTkQWniMRHFDl3RgS/LN9WI58PvIZv8o92KbQAsRIlMa7QKG1Ef5u
1iYVKzAmpm6IfzialT7fVbwvUAHYx0NLPpLFDBQ+kXLxl28A4VryHDiRaFJUQZh+X3KZNJkvp35u
L1tbnwdY1Bu4UVFM3CVzWrbdmMyXQdX5rsq5E4WmzUhSGt/Z08EvcYcfxVUzffcQbxgejIN85U99
v0jne6cqT+SA5/rFzky83zFF9NPAsd8DP6w7xR3W7rCeQwkvywhqIjYNGOaOcjAYVB9V5pur8Saf
e649sKSXFrDIixbBnugKdc7ae4j7PkI5L06X4r4Jw+picmvnLvESETz3g9QXCokSV743AELcRzyX
IQARcMBjUa+qgkOP4U4gUEMOHRwYiI3RsmP+XPbF9Sw6U19NprbBNOznAFhS9nGAjbGrr4OlTLzq
orWqweAJwZBXHzQmk6DLFJ+jqkyR5whCpeDMjn0KZCbjfRoIG05PIXH08p34BVPv9RjJBCy3EuFy
Zzf4gVnuS7fA6p0KLCQgs4kJYr9lh8mGzP2uQ4IjKGwjiLrKO0bOCLTQAfWHoS52DQg1/Q/UgklI
xBnoHZDsWAOIRwxcn4095EOBudp/Api/iP18xt4PBE7QZuqxA74uGViyW0jQO/3OsWALfYQhwCYP
ClzL8NP/pe5MuuTFsSz/icgjxLxlsNndfJ42nP/kAiQkBEgIPn1fy+o+XRWnsqKqd73KRXhEupuB
9N59991fsHozo3lm4cPB77bYJfwW8xiox7aZUg0+d4+02jx0SAa+rwnwTD8WZju4aroVmOa9qCM7
IlJID60ROTGIofZ3AB0nzuIEHZExeuHWJ9bPRSg1lLAxrYPWFYJ6E4L7zAIaQBICzP1tPPRs4jgp
limxSzhGGjugm6bxXtvOSOSet85uuwgjH2RfYouf/MTXapY6T10atT0CN8mSPbihDSO3mxrEOv7e
Oqe9L5AQZoCkGJJ1Q5l7TDpq9lwPMzLhw22I2TVuAk+XdI42ciRtOON2SWKLsHkP+du/Vy5s88gT
sZirqnVEEf6csvCXSMPex9YfGMzsFWWB6TgCFnmPlPhm6uVyRKTtph3c6+lCWI5B2IBjYg6tpEuR
GGHYa5j5aj6QkU7LBxJ9Q6Tn66ht+FKJ2el5KYbFEftoNE6lu6lrxC3DBf6RApApwksmtizt80kp
/zFpwhnZjWJtKfJ4wwVBq15tkO//iE6gwzhlxPoY8krXZNiSavGnwZ0x0vQiklOKrPA9zNl+CMQw
lDSR5j1Ra/8zEi5EmLTMmmWpy0aP4dDlpkF4DMciP2uuXWJGHPB17cIfCJMSsi83283+kmPTZhzi
XFL8N96nNMmma8/BspT7hnQNT/fSt2NKKh/w7fZMlSTTel1Se5ucZ9NK2XYXbBu+q1z7sxhbSJ0r
qUmpKCJ2e5ACeCJloYdbK57PG5LIH4c5nZDvWq/bSnW1LZAEZT6PEZPpVeiFfdaeilBAuHGmCN7G
376BFoiUcfs7XJYMhi6HxNwlF56T8wHAhgWJ9B6pF40c6HlJn4jxYVllGQINsxwjKggA32292VXv
QE3fsleclwRUJ6RyZ96O0NiYeD/Gg+Wgz0nAUn6uOD7Hc035DQagk215kWKb7F1IVjWTYtbI7g5Q
iWw4AwCMxOu4Na9umfCAFHSakf1dBFEwt6pYHe3dG+6AzvsyyZrcgkJpXyd71gEV8KfLhBxfkPEZ
KLYPVdCkfqFFrLNLRDSyJwtjFLdT0fqDQiK7dC3Jysz6cgDG3sPh9ATsj8XRHIY6lA8BrFbmWGeI
iH3cgIS2DPEWbbR1BZ1nJqcCdHpgBTyfBYiKRwFrloI3TGGJKAEKRzxngPFJnquoieYvhDJb9ucW
fj0NsAH3i1lzC9tB95nxAaEiYFKJLnj3bdYFTa5HhXYnr1OzeSp3DeKG/Gra5MDxvq0oH6PcinDt
zlFsx/gJU+gge263SAPqa0FL05BsY91KiGXgXjd5vDE+nNKwjro3sZlI/koQmk8R2ywDh4NCZKMf
/4JvU1mX0zYW7TsDoGNkOUs9VEq5g4JyowIjUhQIvgBu8rdJ6JbwvLWk8fABxvOMR6te24TtoxZV
Ly1axCUiD0TYyPOxxYG4EIN6C3HdLG97MdRH5LFP+AT56vwLKpQwfQsEjsbdsPm3xCm5IU3sYwXk
jO+cpsvI83DCOOOz3zI1PeJXiViDbADRT+eFqIk+xMg59fIsdrGfJ700qvAyPvuIOUVMW/2k6tAh
Rd0JQXdbiO8H5blV2eucNA7xvHpi62e9JQj5zNfGC/o59xuiwjtvwzvxSNZu6IJ80KArqBze/Ei0
WF4SM/y5elWsA5PTWYlUcLKEbcirIJtY8mfiCNIaQFuLMvx832GSfEB0eIY0x7VOkpPrUhV9MB/n
ya9N4QN75OMc2Wuj+sDeOw/1y6kWAEOkOZrtJT3NoFLM3z4yxG11o9BEJrfGb9ShtkFnPviAuIrn
QIeiebKLFyADV2EteX3j7cT1AbPhZvFzQMQS9TYSzG9/b33qS78KEMEdI+8dA8vlhWeaovy3bBmi
46q7pU0OPesE1kzbxkO2r18P4MX4hncRrlfO+rcFhwg+H+h3bYTPwHk1vgW8z8igdlsvth9kGLrH
FY1ZdEmMhxBVCybDg0OAqr8DO7nNXlvgPmxfoJ8aozuPZ5x/UgQRdVcOyYIiLRXv4Q826VtsM4/q
LMIOFpDh2Jj0wz+2Vl72uGJr36HVWjwSHSRBpssRA/F0flGCzs3PNRtT/Pk46vl6TRYperxtYp3l
HfPWzuSUNYv8AD+gxjc9xAk5dgMb9GUkjQv2QBJw/hJFQ9NzMECAGDyIIYQx0ENt92YyGw9XU1vL
91M3e8hSt0Sm3kszaEb/cPjGzB43n3a59CkicHEtIq4W7lQ6lWS2HbmMoamzNzlIZDW7MQVBz29N
Orw6GRpxxKe84SWYtmTGMoGJUZE9etMyQ6g2vJZdZSPt8dKmdk6ePDY5ehotC5NDty1CYAXBZeI+
EBsHvKbfcPq8uGx1EeKQR6Nw27AaqdFxB4oGIUsTPyHyDdn0RS0TMTOYuVMTPvGZxL0tlxBxX7tw
S5AVPEx9mlRkmCybSqwih0uF2IRGXlB1JvaUpEiorvrJMLbrArybp36TcQ2j7NahKU5aX19qy8kt
/tGolp8BhFkQkozvkM9Hss4mLSn6YnFvt2iYjqbZMOmNG6GQ627wu8WHRGLp595FIK5deoLRSRnF
XjfsOoc1ryQPWLqRcz3GXP1iMfjxHyaBQfUK2Eu4otHDKlJ8ZcPEx2qc5tFe4oXGwzGs9YzTHjHk
5NiGo+8u2BRFHkQed0DpfHHVDgirb4G7eeF4fxGy0G2+3o8Bmp9rbBHHj6IK+ceNhbJEM2Rzc0m3
exvjI5aiMJ4jtDtGKwu9rbRx3UqwfL0V2c2VoLH3d9zwf6Eb/3XlKuphxVVdyI5YbZFdnvEsBWMU
0+uv/1oO+Vf//b/o95rWeKPs2ByFI/qMIT+551Lx/7eh0l+Xrmg/mwQV0naMVANM7+TrlxUrAH9j
lv1Xv3v8H1WoJNpGLQO1HHXc+ifaiO79Viv/ze/+T9PZf6IT/XXrqosCrpjX8KNq6ugG0oq3W88W
jvUxgt2K5Fhr6lg5x9TDY7/2W7QjSDH+02YcTVYHfsh9iwdphrCKomsDR2LIAJn2wnENcAWlWDMs
EbSe4geAI2VA4WiVgXrFB5qAr4EA+fs0Ma09Mdv6DR7rCbOzzrTr38XS3D6n/+wP/IsCOSaoElnn
liMIpXrZWfiw3GGq/eVbkRmR+hyRJn83M/5X39Vf9EgHTpdnp3U6WoSjeScQ1DMvKhFwRFSZqQ1y
TR7VWxiVUB281BSY/KABhwvQ9yJIZxtZc9wVy1T50eyNOyfAiTpkfUCjS2xrjxeDxI6cqcKZexmc
0noEHeMeXX+MUmyeBwNQY82maRiv8EQu2FQYABdC/BY0odPNQqewcoh484xWbQfsaFSBHAH0Fxio
69IVC84duucxo25v2egvL6AoYwaSi9j2jctrQB8JRxuLxh1gmyDyIdjojU1NQepVq5IuyACqelC+
JnsKU5fZ+z6NmeHAk0wL+EL/fJ3/Rzni/72Q8P/fgIM309d/kRRucMS3P/5DTjj+hX/LCfeTf/gx
SQDaQbsZxrcF039LCc/+ASUvI1kMvywBw/lmQfrfxEFgBUHajJAQfkMCIj4cg7v/QxyM/wE+JgH/
DohCigTx4H9CHATJ+aaa/9/3MAHBigBgGvtRhP8//M/t3fl3fpmOtXODgJSuIJmtT3CWF5lYK7ck
HzVrYFJN9CkbJ6z075FSf2hdOFeh+0razhQWD3ohfNm8QLlEdwJ5l78unQLmSxcrA16heYG0Dbhs
E+3rAFSOPmCFD/5MgRamzQV1u7Z9mdYghPgLXI5vK6R8YATaMFAd2jxl9miyNKf8Y54idQmyn+No
TitNc9nUqO3dyMtwakvFeNmlY87ccHKxFejWKaA7tIim9FFnIEGE7yi4wA1YC+ElIBujKRNku6Jl
B05sC/a0prqAHlAgLq/yxrsFevwIBRr5Ayci1k/nL4Cujnyv/QF7jVAUJRSfqf6wq3egHMep60zV
RojtZF9KTnmznPzha57BLWvTjxiwtIFD5IKM/nuAZifdu/UMLVdOg0OS9aWdbiCFGJqdIa9a9Hs5
QULlqPCbbchR2L6q7QSSKMAjHH4+Pl8EiEhBJ9GxBO6cce+QYBIQ+tnOhJydYEaAjblrDuHyBD36
tDTSvSU6KKb0JcmuOKvwd0ZpgcWIwil3HbsmKKTfQ/WRTb6hBnnUWEIdG3Lw0K5q2l+I+4Igmz0K
PyNvChyeF6gS5o4ATDbPYCSP81efKaSsp+/IAc4F0Z80HE4zeh81PnfNVPRTCx2TLQJYqZmVMQtF
jhU3MN5olWQ/Ydq8g936PAtny8ENaGCXU0TDtMR842gh9FpQY95GA9l5gfEYlBooy13zJLf1eQk7
/XPTZvmTDu81+o3IrT+wqVKyOn0wnXgYoSgJ/QjIee7VY+6JuswCx8q+H1TRDwmIjEm/XUCsyqcx
fEnCbHpzRr6uiFrJoZH3hxaA5J3uahzuhIjcKH/vAr/IgqDEGKaI5GuUpJCN7sC6e0Q9eAZwxRYI
/i3mFJijLru/SdeAC5WTaQ99Fz2CpvWmFD5SFJWcn0JB84mD9JHF+0X1RyAA85jdDfGxjjsgL0lO
mvDgPIUby4AVeUOVuyJKfnesL5Q686S/Tj3wdMGAucI5oma3WnumscqzbHpBVsRzixhsdmZr90qH
M370Lg64qagNy9h+bf3PbHqMw+4UNMBvq73JhrKBPsH4GcTq3BmF399fz5ju/AT8DD0btLuweazp
jc4FC6Uea8gcgJ8w5CeD4oOcxVe9kodx695Xlt6TDfQoiplMXEBgBTHK3ZiTJ5FKcclaENey4UXH
7HFIjoETxwRxamUf+Yd+UmDgOdzYtNM3hAoz+RC4gzd5365N2jNgcQ8+H+8Cbb6Xtv3qR2SdbCu2
idiW7JuGVNoGGKl0cw4CkwYKM1p/+ZtmiO4e0sdFQHQTtZxLgnOjkoH/0oQWqfsuhSa3ZWbnDdbD
x4+Qu2V0gG95KeBG2fhAp+gZWvATT5c7no17dLzymyN57w3jSTSOBr4IVLwvqOzw816OL2xopyfO
2l00NSdGpoNtvDvDCXTfLQev7GtDcmwx9xgMRPSnLxBqVs/ncfWe6zkF8qT7DPsFcHI5Vy61bCfF
ZAovXf2KmXQpQcdpCs0qpn/UzuRMAcaoLBCAwfei+3LpYvdhwrPatkIMxr6nAVo1QFub30sNQjbK
CA+DwXHN1oPja0Vq0IsDgO8GdIDkazE8ufhjUxeNTFXVTjMYjrBF7ieJxxRoHZPzKfIwGLtiFLKW
HQuh6yLLAsgd/dHT9KXxR7LvMm/CPbGRXxZxZQXkbES2bnqt4iiptH6nif7oEhFBav0Y+5MHJ/2T
bn8PE6hGtUgKtPf5ipesQ/TysR7QH8ell1xbcgpn9HjZfg5+qbGYGV6NASekPq9CHSE7f8Vd35R1
Wh/gfzohRAmpFRAdFB7ZAPhbHNxMIqluLYAxzzlAVfVKCuXCO7G0uUMAObQ68GjWD4R/FTTxPgGr
LBONxhLcJL6PNpVUIlEJqEzLk1+nVbeMF5pul6GHEhLFz4FPWFsQocR56NP7ZGi/Jgc+UGPcBd7S
0o4it+NzSy9TVJq4BvT1RMlWbuljGrLPvgUWcpGggaWlmS5h+KxxvmpKgFFjXyGIiZTbHDvbe6Zc
sWTZFYp2nqrjNF4m9lHP+sub8FLrkw0S6LMaHlkgcf2kgqRdNslYco9hnDDvE+XdRU58tgnyzfRr
L8aPdFhXgIzWc+pjrrqwYK0kScY8rRX09BjU2GxO7uOBNeDXybyxI1Thm9A9LfbiLfwREw10ydsw
F7D2bIcBBKs+uZds2SfIsQHh+h7YnlxZfMtr9jtcxx3TtExTcEa6aGYFxP29se3ZdfpooDKyAWUG
UMFgkVt7xGYthELRreUQ8k/lqRdAlIGEG85uTOAyRqh239GixxPsYUVGzco+G+nvoLT/po7HJZJb
f4Mk9j776IkWNp9CvPng9FIkg/VYr1+p751rL6zBf8Kjksm0IBiaeeLTxR4OPAfIFYb4OdSID5+t
7ug0inFNU5enGG/mPf4YYl+0644qAyNr9lo48LIKC1kfMLi/eH796GuIWxrYVMzhsty2egX8T7T7
EEdVM287Hzc8V1kBOf88xA7hH3sTdIUyQ9HF5m2O7THpMcOBhGTyrQXcl1BUJoDE89Q/KyWvBnY5
HwMQAvzVHhPEswNSKJb8JBN7EFA/6nA5t3KP6kCZoAWb3FIwJOsdRlr7rUdwq2uvaqS5Id4fi8C0
IUvKbG0f0bo9D0H/iKXsK43dk9eoygV1/xmEUKFN/Mz1/EnId98He6O+/TU4LdMZjFoWofkK5HEh
GDZ6yyHRYs9nGAPw2hCUdfKuGe5s+lXTE7FvPt7oWoZIx6rAUIrWd5nJSpP1wLvDjWMrMTpcQTv2
sjcg6Yp0+QG5qYpGtwPmrsW/aB0r8HXiuwtLR6KXDrBDqdxh8RtcF/1XdyvwZiLpOzCImGZC7wrS
PAW9NUrdeqALpl4otc8+bLaJbXPimecOQMCqHUG9q7tvkuJVMvzMwuXSKuRsJKO975ojxnJnhzGT
jHty75wuWxP+Go0uMoe06rRTB3/GTCRgOHWHwyAyWdChLXUkob+qx5hTlG/upxxg4NkM2BAWUQwp
PUGAPwomMCLd3A54x1eQU6s51U/+dEdBiNsa+mja7wTjsM3HIoIip6mhp2CTD5lPW3A20wYwa45z
3rxhRR31x1zVYBnmwVhXMlp2Q5u9hXY8tiid7j0Bfm6Bpr2YOA7OoIEyiWhfMCVs7+I8RtQdgaPA
4buAVJ3usBSLpvcURHemd5AwRPAd19urWvAn+EFYsMYkTxhj1IcY7L1CdPRBaaQE2/4xGsafcUrm
MkMmbBE7dUan/CRk9oUZbrX53pWO/nVeARtTvyOlEcePxqFvQsyfEXlLcdtOUfdstlcJJweChAqq
pmPAsxKaIMQ2ld4RMZ38cXybw+3QZut71CxvPKF3ovXPuCcAt0Vdo8hZB6D+0eaOgkxJPepyH9xS
N2laDKFdcGa73IvBL5M03DVNR3EQ0wHAh+aMiJsKeLsWUumKSY1fgOv+0k3bIYP2ikbnZcVH7i03
vjIOlW6TF+i8aTnNQLLFdn5Ne4da1yBHbOm2fRcCXEpYBPTi/GNq0QUshvxC6Tp+xhLnP3c+uWc9
ovJta+V+A8ISRN9xlSUu3ahEalA4Fl6CWQ705nNSD+2BUegHgx8cUvgsjxjcl+1cPwsMgR6E82Rh
p3F4HbcRJy6GDEty9VbHrw6j4zz2BwIPNGaaGdB220ZC1NLIR7f4J3FaxhLrQUag9Nf4MODZfXep
qh88xB6MNqC52Ga3W+sAVp1gOCCn78V53n2a6gwPfIonclAu3Y3e4hcRiQGYldtBpWj7lDVVmjQI
Sk/RDnQyqb+wLPTQEW/MaYSK3af8unbJtqMLn46Cz2k+cIXjIEyqQakTz+qnZAxIrpDh3rRqKKSU
D6OtQT2Wv9sOYgxGoGUMTbbSLfeKrpc//LjrHtqOTb/9aJsOqUjBRSR+sbQo3XQQbMWSdN4+Vd50
mZNQFjFs1vnUtoVuTXaJZ1xkI/MwjifeKbLhy21YUQZxqgqBTiuSsJM4+sPSKdgpGK4OSNbzSlCD
YE+YYriA7BgcUf/shxvQGtORAg4DmU/Yd8OXtAN20Mfo7ooR6bFNxseJYIsV5V/TgmXJ7e9kg3Yd
biaPEWFWa/8bBuGL3OJrYiCF3V4WapKC9qgeZ99D96dAngYmqrk6ucHMGqLHnbGinNfQ44sh6qcd
/Au08G8TY+xTfg0j/cDo6CkY6AGm44vSupoDeXV4ss+8/dZh+jkiWWDJkm+QQUsu+Z/RRnk71T8w
/j7Q/leavbHFfwv86XkU4Uvkekyz1uaXl8Q/onH6Uv30iUj7pzbAX++F9No3AM6MW/xjYHgVCPbh
swYls5uPsM2UAWYtbfsbGv96bmLVAtOMEFgLZl8eTUAbr1g/Uhg9bxMKic5s7yOJ2E55Lap27Ep3
6XDved6GEcojHVxzCMTX4BuMOQmcI200X1Wi4yoSQpSxme42MTX3MM0FebSmRZ+q3Qarw0bI24Qr
ZBL9y3RrCVvzs3GYoidyAxC+jV2Zzt0e3qiTYuxdyOZZYXpRR9M9FiTKSKCYGrbftsU4FBdv0Yx+
nWvelBrzEqCMUbStS7WmpCQCziyvfRKD3c085NAz1h9BEp9AXrUXDFa+W5Q5PuvOQtsHSSzYmLEu
8c2i6U9AMt7kB7TKHQxGQ5EloMRqWckx/Rg78DIDWJNyYKG7nCasSGjJOv+r7eYH7BYdog2g6NtF
QmNdibSDDSO8NasMNPXtJMJsP04Rnnz/JP3gTBaTE2FeEVPu5U2PhXHgKyzyouBJKtuW50kbFBFK
yTzDScXjFQvxmJMz6EMmoO9bx4DUDCFv+BPabFiowFtuTIxSKvkRBD1+2pxMi5twHo4mgKThak/k
meE6XzNxAT2+WG3tPwQDlqyAupwD761VN/ivN2jcuF1K4FBZ7IFNg7kkam1QigLVKdYJXSvg7u+o
iMwFQ89fMODlMwYy/oLSD+5jaGkWOjzAz46hE3f+sUGC7/2S3IoThNRjZLoNqXtMFiZYuSCh5bGb
YIWGmoEpLMwjHeb1H/NAT8vAIUplfpTPtkFEdDf91HFUZe5358IScYQvTevubRv8UTIEm1It+p4F
AwK8Iwj+rww+LA5BqofQpHHzhpVZyWpwAQMYm3RaHTpvIk+6lmf82jNiK6ZnueIb3PCSVPOCBX4X
uKtVc2VhX4gsPsEAA0uBb97LYJxU+q4h7Y73sQKiM5UlYIlY94D0fTSbKNNFA4c3VY1o3uoI2fk3
xKtZougSQczBcE6RwkeLHHTrxyDS4zis4U6Gky6jAZ7/eFJPo+HtxaxurRKYE5bUp3uYRk9bgEuZ
u8Tlkez4ix6HsQQJFL7ApeEl8gLAXYAUBNeA+wXRvAKKd37oDAJEbyqFTEJ0IodlTkqMXnd+T9iO
1IzrqnV47GfL4nsc8vw9xQA479AL4Lz+NCt2RNmC+mWO+/0IC1JuxLzem2hyr2vfrj88Qdg3lxA7
zb3ub0Zl9iugc7tnNw8g9H1VpA2aLYgiJzGMOfdiIHLfIh99tKoLBg9Mnpro2SRQ8DEW4Ukc721w
nFz4HbTQPvjqAdnePjold0G37WzN0JBlsLg3Znj3AnLsvfFpwUucIyn+aSK2zlkdfc/NuL/VKHCo
VDW5NN3Z8+ESisMijKa9P4qXNPgVzBa5XkOFoJmnTNq17HVwl5jlN8VQYYc50REutnOL1e0D3eqn
LtR3mvp74iBNIadfHOyMR1/cPpdGtE9jT+6QJeJ2hNkQJrGgfRf15wTXL52fsv5Jx/IASvWxrmEu
gzAVRww6p9gPnYvyJNH+14bRTTF1kaws6cpBi/twcndt/XMInlcTAueMYdcYfKxDNUYfiP6Ex6p0
W1+kFotkzis23Ere3HilJ+sq1JNFKbJ9QPM4IYD94PtQQJLAPyUKt5/w0Qv4+hlzHfRvbfTpkR5W
MR7zPEaBDpU+T3n61A7ANMzxF4bggMDHWRWPIEz7c59AWNHnLnqBg6OMcJbNuGINtAQMms9C+ac0
htgDy1M+ke7AyFp4KPZov0BFoOGRoetZM1rQ5UYYXtN3V2OxN6rTfPHCHp00svo8q3M5f07edYIo
vbI8HWgV4+JZI7e/rbfFU1eGyYbjCE5vVhLmlg/s8n97Cfu+vVWxHQoi9d4byccMpx6exO1pwIQ3
DMRpkeUoj9BBT1MSHeOG5F7UIjtxbzPQyBecn+TR9OqLhwT5SbauYKg+ZjOO42V+BkI+d96LijOQ
x6Pi5kDv3HxnbbjX5HY4Z3vpfjlffE0Z8OD1BybaubG7ZU3/dOhwPIif3PQlohWLeCX7ODEn7uZd
01fSVJwC5P2H9j9E+rEKC5r5bxzZ52y0FYKXiph/Tu0rFA3St/sBUjsJtxKawv0kIuzVo2Xw/fsQ
ZjNuBSQ1OZ179g0beo5Z491YO2xGkX16W+5f1zFvdFjKKEDBFhU+SfN66MCUbt4TgLPR5OIDDBnm
vl8NDY4wgxw9C1YpFGQeI/u0Dw+tB+9xFD9E8jkNfggT5HQFw0bRp16goR9Db2+onfNw5NcJ3oUa
PVuOggFQVVG6YCzlBoVae+Yx3paffch+Kx+3oJsGBObSstPsMbLpCRa5Usv2KEBXwOZAI08joe+D
D+uWftf2XmIKUi9vPpDzA/t2mCVoXoz0XS7XBaiRrH9TWHWVqJ0xYu4fNs+QE7yVR889cYtRBHI4
9rGbK0DRT2FrL2RUEIRZaYOPdpuP7bC8CPollhVr88kTrAt7uNrzGDZmvz6z6DNsU/Cz7Y3VnLwa
BM3hl5SXkLf7Vouzmq91ZtSLD7cw97yD7pLcVw5dYoaJ6HPb1WcaxIV03j6g666LWLVxuOUoxaWf
FrN80E1SbF6NS/BpCV+k2fKU0v4uBtFn/jL0tELsnY+egZ97nAuOcaolJ8x4/PHyzzzmcz/cbQQf
HcTJ5sTT49RuR4+dJKpjMKQ4CsW2khLmtyuIB7uIfHm4wrvLoE6OwR+D+qFxL6Ht7pYW2asrLpAa
z84pg4Wj5ayEN7vE0j8G3A6DMXVot9914MqscwCZ97l272m4FoxO8OVNd9CX1XKTnbd7P0ILuQQY
67MHiskwQLj7Ljg0YXs/6ruIY4IFW04Bz0wJMA1G+rYMI3pMdHTVKJbqdxz/iKmQFawVkTxH4i5G
8ekd1AypCK4pP1fDHyffgumd1jdu4M4fkifd40d9dQeH3AtInweBDDlvA0On995Gv6vmFoMO27e5
DmmVbvt1CA5qGQqwrjHcuYfRHG/cXmfLZ9A9blO5SojlSQhm93CRcp+2poA8PAc4WFqcUXQXZiiY
yJQWDaw4+dg/3EDLmFJg9pHCpJUlZ4/Cb8x6xCnSsL+zostymQ7f9bAYHDLmwNF7oXaquNqOFER7
jAnKCV7jBt+g0MrggSNJlQZ1clgxzegGuA1tk1KcdgbDmgY3j/BzTdL+GK4TejNxGXzotcJcpm1W
B+kN17mpfyyx+oJzFkKmeY/CVL93VsgTXPaoCH0+3MEg9sndx0a2Ccs50y8l2gsyYovAcAg9pmjN
UKVNOZN013tXXs/5TR/P1nU/Jh7O4jgf1mv9v9g7r964lS3ff5WLeb7cIIuhWMDMPDTZSTnZkvxC
yLZczDkU+envr33OAPvsye8XMAQYklrsZrFqrX9aNm96/WaXT9mwRh6ii4kU7i+eZ9+v0rtZu6Q6
mOFomAy6W6FsL4jvSwEPgf/C31d5tifGcVe1/OT6sdT7Sn1dna9dfkfoMI6IEXU7ngaW6OqWh0Tc
oBR8cIYfi2uds6Y/i/BDjdlTDggrsoeEyTKh7PcXWYH2xz11wlI057QkAm6fJm9iua79Z0Duu75y
Kb/HLRI+2lrUI3Bn3fiMZiWNrNF9V/4Sl+o9nNubNnBj1UKydQhCZReym1TnvCR+dnV/1vq7B3Yc
T8CUSphulyYyOzCo9A64wAWKak1UePPNbHORg51F9eKfKn8o7uukL96DLSF9ehUPPF7jPocm2W/p
ETHcTlnvtNk8UURSpcP0Xmx1lBbbwS3dR12lTFgMss8EIdmAeV7NervKTL0fC33qBrcHl6tPCFrb
OM9ZzJ0DOA0aGiO5Os3SUvDKBQRvb31HSHhXb9C4lu0xVEiF12E2zi/z5n0ENg95rcyTAzhkVP9r
GrszokNrtxZ6hPUC8Fegk1E/QokY86hUbn+MvhWcBiJQroKejpKhcJ3/scKzE8XhGJAiEBY9B9WZ
uLaL76fbo4AN4jrRBkgw7R5x5TxtE80HZtEvSmg3AohsozRhQKOuBn3KK8d9rJxDghSa6vp+STvW
loUHqMrcD5VuGSiqRg8D+3GPq8zdheO6nDB6wKIjsE9e6QsVS0ht17mjx2O4KOuq6ibH3werLoiF
KdvYq/pTK82rNtwN8lfN3utflyU8Wan/oVz/gK8BHtsTX7W90YERo1ouJO9e9HDdGYL4oMPu0A/p
uRX2zahsLFrzrsQ1umuEMVc53pF2UumNKXo7LjfLPipW0oMM1mun0eity1rrc1345cFu5drucGaU
r1jxLgM8AUmOpPeJNEZYJye6JFdY7Cr6JSOXQOwkYwQhtFL+bpyvWPyDcj+07niFgzVgIFjjXk8e
72mAdACiHYskiZIwI6ksaZvjYNdPvitqBJvwowrx7n2Lw+KIqG7cF3hsv8ihxepXuXs6zSZCI9Tv
nJbWZm5tE+MqgS1P7fGZdGl3D6DvPCylnerIrMF4crcSqnoy1YZkQmTrYzd3UOTMrHcOraA1Jj8E
sZHrPBdJ+2MK0eXf1YlwVVTqxn1fKtn9mi8Yr0Y3iYkCoKksuv7XdhFpK71NnzyDM2eJO91vTS/3
Lvao/VrlcMGt1d1W/B5ChnWmq9osXgIyxpt38BNmD5P5c24Z1VCmpXjoA/l1ViBkXpuccpQbhxQj
6juMO7w0bsb7SWzW3rMddo96cWIixsqDv2XqTRcpdS4y2G9hKD7TuvPGUx0s/k03LO5Hr+G8NXKH
T4rYpdqtHZW97SA4WayTSkaE1WrrANqCdKL02OrTYnv1TWCBOTXJiXsxsjca/6ru+s9xdtp7X6U0
jrCRHLlGRq2zAfVra/Yo7Rb7nF6cevaAksspV/9trlXXRM4wqF92ZtDXebY1H0WJVMzSi4+oq1nj
lIbm2KYWsG+SdoNEIB/2tMHlWn72niyepzFpn2YSDeBPtibOlu0b0bDVwSbF41PlTdbHAzgRTOzc
osyvsjp/RBord9ZG9cb4ecVNVjR3c1hQG1QiUt0i3p16EvednYj3kb7m3BZ+dSsWpnOI3hd3Ff0D
RU5LUUXcpidiN3ecaCyIRQX/TqA/y6QLeK4Z0ZfnCnRwScNj25ls74V1z33r4VOSog2OtX1bhCvS
5cl44c/Wn6s9hLaNtw1xy73d1Op72VvOkUHFjGZo0WknaIAPNiXCFQA1dRTn6f0wW+ZVzmaNRC+C
h8FZh0NQzjVYZesH133vqruwcGU8tyNCGDyRO1dZABKmWzo6imD+Xi7a74+ZZdG2oIyLerev7at+
CDk/hXaenFFXO+oz2ewZ7ZXtaMDWmFEXDcAc5j28b+NwiyKEsaRNs+qHCfx3T585PxQBqnqskRak
tCOXg5rG9NZ3IIO1S2YDjzKtHDj7sXA1mQ5Wa7+GSbL1RMFl5uThFfo240mfI9Lctw6PamY9iQLV
j5TWT8JbDCjDmvzEX8Y47hrOyXcdZ5+hpapBKBJ1pzSgSV+qKR5zGXJbMv/sDP6DSbqKU7N2sj2D
ITXIRuDQKTbSefXKxH0A31E9sqK2dO6CgsjWXZ4kyJEB+6MCDcnesi6GC8cRzQ3QBvB37s+xRBIZ
CsSJ7pqHj7LVpE8nS35t9/m8bxYUQ1oG8hQ2/fiUIPl+bGkxOiGru5xaEs3HkvzK2n5ddkmnw1vM
Mw9GtesxLerIqXv7MEkXHjfZAIlbge1jbvXbUkjvKl/816Wpu3tvrM2DENhNCRJy97wtwWedJCcw
pPG6KxLn7bIVHnxFGyXaev2y2DM3gTXxpAvhH9e+5XdNxiryevvs4Z59CSamIxSmImbcRUOTAU88
2r2YHgGqWgvmfc0WfA6zCuJ0yXv8e5aHoL4cqy9ILA+olr0dEW3LNdOcxqtwGTqeCG3FBqH7p5dh
Vcz9cDwQzJBGPENwKh0Nz86h0v+ZL+l6Cx73vZkgzIewPapthkgeC9CY0mz1nWwUHVQ+UOGPReWd
076wT4ERLOHFPa4K4cygwjOTYgH8QwYmNHZ31dFqP7Zo/W/hLL2D05mVcWHDurfGkmcs7+tYhSp4
Mkkd3IoQd946++ZUNV3xNWzyi39KCW9CpWCmOyysgExJZifUO3PxYEaTHbCKFrtRpE9r1bv3K/d2
2lGcuHtLC3kqU/M1y8Py0Q/UdDN7MnllzKwN4Fa8OeAMUYWHMd6MaU59Ux3U7C0HpN9tnFA1flH+
9KaEHe7b5YKNNms5fcVQlspd0+nA7PAIgSZtcmxPfYftwDeFuM0Jtdxp3dgHyh9opHKFcEEgvd/g
R++l76DKqkCBIJKvTbG4d0OHx7wvtm8APeAzzWK+Jwn+Xa80SC/wbIGgC2dv2n6bdyNEenl5GsW+
NVVJI24nkMUVw+PmWmZ7uZR1TMEwcmhQiNTF0B7WaT5XgHnlbsSNCfjyTejC8diwg5qEs9YksW5U
8eHU3LpEoCtwK4WnsMgu8ovOLC0qLyQnY1cln7V2wpsV1K9DWhPj2UPIk5exrRoZYbKwr1igxUmJ
RX6vGLhytOEk79FwuPyhXh7LLQ0geTDu3dkCuz3mqVMyTswS77UJziRrwgEZV9M9r2Nyz2qjNc+G
rkTqlGRPI7pGSkxMTnuymbLTSP2x48+Gr2XJ4O0OYd26C7OZ26JDR87xMIg02IEKmnuinEZQI0Rs
d9IunYd+qc05F0mO3nOatsiTQ/7a0iMg+eoyEbeONr+WqsvuvXILoiaYgaaL1AwAF8pcIX6F0El5
vYz6eJudmzBsu4fCW5Pvg5F8dE0w0R6RbPtzHZvtV8E49iuFarvAAGpBFLjzhYA1+hsCDP/eYic/
CDCoKzHPmAMX5aePRDnW+00zvm+ZQMkXXLCnzczD+6g3HWvlU027Zfukpi67BcZq9tUiqKJT817S
P/AkNhaA4YjG42VKzParLPLqViXJfGgwnuK4FRZJ0L60o8lG+Ldh+t6vK6iFEj7S2DJdt7jfOkSs
1RL290ark8mLKsJbMp6DsMZjIDnhi8XUt93Q1nGWr+u9aVDz9Jl8SqAnD0a6+XsaFl2A4HUbrydr
amLLBPveSrdvXWLal4EwoHOXE/lQSjN+xSqPgAo/Yw9GN8rrIIRUypdHN9AghgNaBHvt78oud49j
LaZ7Esagp7OCAMk+mNpTExAKM1dOt7eaaXgkSo6Dwcwlp5Cs2EnHbUPKRhItvNka3mFdxxWejtZN
6jre917zYaau0JyfuoNlr0HyQpgh1PLb8rjl+cC9C2zs6G2Q15GRbBGFnzuvbCbfJ0jFM6ywwnaZ
t3uCMtYDUbT5bbLmPCOJznkWFn9bPhj/rR5DfVsmMB/ptfIfkiqtrnSvhp+d8Tidkpuu2I7A2XiZ
R0qAPtkO0rmc5pt13WmgSm+q4Vuu/RnRYT/ubMdDUVtde3U2xmOvGNyZJhsG3C10dQ8NBNpAgeL/
gJLw3jk5EqT7U0niRCP9H6qzkq9TVaenEjgD8hyG3uzK3rYo7PMgxs3veXFZ4uS2va6PCFA4Vk5/
0kX21QYBnKJwc/RD6F6F0rqekhpwr1/gjpt+O5eyBKbRADEZnKdY23fypfBKbje4Qr9aDd9xcQ0w
xPhMgPzn/177/9JU/Pvni1/gR9OuPXKt8V//+R/+9z+zBxw/m7uP6nP460v9wysP//r72/qziT/G
j3/4zx7Hy7g+Tp/9+vQ5QML8voq//+T/9Jv/5/P3q7ys7ee//NOPZqrHy6tpOMA/C/2FwFTyn1sD
npds3D778qP++e9+6+/+APsPDOxeoNzQpTqRHkaZvxkE/D+UT6WllAgCG/L98p1/MwjIP0Lbd21A
Jj/wPXGJFBwIO0n/5Z88/49QcNgy90n4rrKZTvRv7/7hb7p/Prj/NDmMwUh/8Qc4gRvYOE25MjwM
9l8HBrkZO4WTgbsKXNZvhaeKiFZZB3iS8pRl2tkDav6txw2A8HJOZQcPasmHqiux624dypcUUM9z
9HCnhrF9Tl3zrR2m5jwmk3NfmUZdFySJ3FD8zLc6HEl2FEPe3NYZmFu2Bd7trPq970txbrUKtl09
42Yx2Raew0IP+4BqGz56dpZr37UmysqguMr7cTw4Q7O9G5k7sZn9cEByh3JRz65/7eTmuVZNdots
rz0ibnXBFmcQDj3o/m1MfLMnKWI4iLZ9LH28qeBAfSzLeQ6hbVJ9lPhz9uWA8LtA11PuUMuSw5Fm
PkJ5F6FPlZXmMW9tj30lUMzGZuMdMYkfXbasKzmOy7HUtXuohJx/LKWZDr3rfeIPF3u7yRCcKs+N
6BDyq6DkwF2sctxb2G1vnUHPV07ZFXjCaf3Oy0zZvac3Y39yXD1GBgHCm12v1neB7z12WkZ2Qc5N
ke9k6xU6DHhi6Rjrfesd8b2acnkCXMgzDtNOvXMQMiEhW9tnICUdrx4BNFiqy19GCyK16vlgEneM
hnRaT3NT1+cUTFHGdc050dv1Kaza9svSD1tE5IG+1e4mrwcidTA6F8N8wpBHmrrISv+6kY0TTZRc
SHOUdedmdqZ2AeGPiNMY5Nzgh9plbgU2vFlZgOOWGczNSgjt5Pu/GiYpXc89BC8DPrdHCmn/UdSE
CgRIas+IFtUx7Kz+iOh9uJ430hkmtwiuAgigQzmD6Um8VbhF6v6LKK0lTgaHIA0BudzVQxsZHeax
HyZ+3LmW8+J4TH6PPYJ1RIV/IbgkIrRG0mKkKOAQ0d0tVXsckGJ8X6Tkp5rG56MrbbQ88lUhpzks
YwBDJHHL2iQaXHl68W7rAWGhbcPYlDKjFUxgtorKl2cGZlfntOrGU6t8DACQZ9U820hi3PDFC5Lx
sCjHsSJlJ4x9C8pwP07BvE+xbL415ZSifbAuiT9a1NcJc1ZReg7rhOgsxIngDbnzBiEPhJ/P8w+4
2ZUj0xUd+kYh4uEiVwgHf+xIFc7Soy77hC+AwMul+hUbyatUe34SqZU62RWFu59+l8zr7/J5vVTS
4++imkyLb5hQ7Ag3IppFkfrAocu3wiKfocRIe+f083WJZBBylZrdtXznXl3q+OFS0S+X2r5pU/tA
7E2K/iFwbrtLD1DXVUtbpNJ0x0LzDcVVSsPQXnoHdFK0EcmloyBR8c269Bjid7dx6TsGGhD70onU
l55EXLqTgDalIRx7v1w6Fx7VCbSDbgZ73VeZKHmaLp1OQEgdIspL/2O8/KnMymK3XnojC3P3QzJN
Sez9bp2o0mD+fzdU6ndzVV/6LDKPzMm99F6jO8vPzqTO9RpOCOWcYHCjHIVA5HbJQlS/scebysMJ
v1+0JW7FNFbzrtIL5K0JVH2Xonu/TtOKxCW76BFkYWRJpu27tfQrGtlm+9lJ+IedVwXrsb30ocZD
IzyE1oJcsVSfTlLCPfB6R0IU6GEu3Sz2JQ/+ez20ZfGl+N3yAj3Q/vrY9perEDuoukf1jbrNIorr
teNRv2ukbTPoxKq3x8aqb0PdezHpxeLMUZYmOzD8pIyWgfHpBDTULwaxQXu2bU20CSMVANSF2XPe
pEg0LEpcvcQGXoPOku0OaRKxdxn+sn2YWV/LaQyuCQHPXwQjcCq1hGAVvQWx14h4FCzdoknzowkS
Rp/htwSEV/qMIHW60QyJooj0vKNoRy9WxfzD7UZOrCmvzu5EQDfQB/3fygpKjQ9+JgcVoebKo6zP
t9ssoLCds+qI6iw7KK/+QZbgezlcYPf5TZZIEuz0ObAylWEcyKdDUJPDhBHdwR6HG+00FsRhJe56
a5H3cOM7FxGH6/YnJs0N+8kd3RZXi3ZO7cZOmW/D3aom981Co7bXpVddpWEtdvi32pcik+u3rEPJ
nK+BiTomEEbdhNV3523Nuyi7NzWvGDvVfXjJ1ejn/ufYd/1hFKSYsDEiKU6XQ15Ic0fSEaJbbuu5
9IfrUQq0UF746JaOPghr+V4vVvI6Di3KxAKXqCadl2MbMfKwoNljuiIxGUU6eecEcQaKplA9adra
+zLEyTfNRfhYlhmg2lTcTORfdvTts98ggV+qE6kv9nM7y+IDsDPPCQOiFTXEUZ3nBWnCkKFlqOap
fF2TwlwRML8dw9+C4iG7QOuyeZtaxE5xDvO/a2UTnB3Rut8Tp20PTlBnF57Oldf+Ovg/G8Dne0Wm
/mPfkmSH3tUN7z1drCW6zCsR5uvVIjUOrNn4+TVVcwmglvxwlqW86hMOsaAxj1o67rPlCnlczNYc
9DDCzkv8SarIFmR7fvrerZmvdl3rWu+YJ9pz7ZORtrdrH1aW04V9OeSL75P7deERGoZR+8IE9wTc
rMDmyAcetdnkRy3Kh9kJ7PlAWbUhM6uG+pZbnIA9yrV+WLZ1+uoW9uvQ8EThTNJAZyXw5YbQLJ80
gQ19q/eY+Nwvghyfk2ZUVBoRZoHVA90GujYw0RnIxyLvoGyDN7yJnIOtS9yOTexXIEq0sKB8T70e
DAhj0cUpLp1orcK1RQUPxCVQYv/gGsmbcGyDa7qaQ3mnu8S51mloHZReYTi9EUqwF3tXV8kNkIR7
TEvLdXYLg6bMDugzjaaOZktN6RFPCFKgmTmXFyySDCmlr0CSMDbO5NWBxSAsLED593KkY25QISV7
UCjv2xj6YbETIeKTOkfXHjqB/FmL3pzCWq13TdKmx40khyvTO/1LTugNR4izit3shHhjHLt7mDur
HU8lLtzY8LD7pzQP3C7KysT5FgpslheYg1ghqwqPTUYehUxC6xmQgo2rSQJSlZag/br1ZIv1yHjt
mzJcks/ShQV7JhwOKVPaAh02mI2SaMvktx5KBfubQdh7QBpkRYPssFoEefjFa4ZfvWv9asbAfV5U
EsZhFWBI4tjHzTi2FXxZO/7WeHbHwh/VHfzBRAVShV+3YLPQSDEJ70oiyoIBLKlI0ubZ84b+KGkZ
Dt1cbE9+zlLpiKDgwucon8YeIL7PQ2otPe4gDyrUBAhvRm74PRTkq0cteTC+TeS9ljjqjMk/w2qT
mHIQwEyoIWOUMcWJWDNobnLaTiSQobY3G6LB6htyAdRcSV3glco/NezRTa2oxC4GXFP6R6cifRKM
VGbZjedvz7oPxl07WvNHPvp3OSaQh6Es9Jk65bH3ukMZtHd9n36KhiEoa/3U2eqTdKgnjMk/CFI7
Wo0tT0uziRvGnL0s4XIuS/mQlC343uqcUYcxPpxUJGhqi50zZSCvDjh7jDZ7NkIkMj41/QKT6KVH
sZbbd5MnKdsmOGss1Zjnh4QhVk+r6Rx1SjI0EOd8airrsZGjLx+tIvshqWDRF7rji3TQGuzSEbFT
LVb9SMJKR4xiCekiRQks6lbPSUVm4abMFk/dGOJIK/V+2ZbtXvnrau8CVE6UuVkSXIdbAOspe61j
H73YI24ZvR5UaVtxGvT5k574kWTZEc203tpLa50GlWensN3oFpDkjQSWeSkil9J6kFsTXOw943bn
lXP2aXu9puVqmijz++YuTSArXMKrHjxCzfeY1FBNGmdDJ0W/eJyockxmjmU5SD7PEi9fOnUE48wT
k9RJUGUXrtr0VCxJvS+THI9MzQ32M/Yfzl7cePmIG9cJtbmtRi9al+wtaDw+iAHJz7leSyqIilgw
0rHRUVSYt/o1dx7alcM1F+ETtoE6rqe3utIRh8n0XGUbIXnTVp0CN+kPYdgALfnyivkGy1XquuNx
6cv5Me3ETel1D0E3bfsh0N0rfgH3qSvw304C8wQjfdNbhuIysn3paryWOLH7XOqzL6zk2Nhq26+U
4PcyCy9h+0ZA8QTe0S+REOI26B5zxiVfbWJZztNQoZpbze2MYlP64JcektrzgpsLqIrALQaUq3zP
APSqOIzZXD3hhfg55Y1zwtCxxEwwI7NndXVKxT1Z9Y3PYwelMgx+lKUm+yIFnnT04urJWZfidTJl
IfZjQn4PoJg9vMDOZ7QPlcJlnfEh3ujM40uR6ccsEbWJDBn2+7VHiZM67AjWhitXp1VPEEb9pl1P
3TmWx2qbYUBv/DoLh1i31ltP5tS+qsglGaDZrhi4s11t80bDWrqoclrEWXMvaSNz/bAtidqzw1VP
vr+h5+vtLeoCSKKqDsz3fna2mNwjlh0+hu5n21bNqz/6KABGAjrNTgMxeE3WwKf4ifvVdKFzbPKg
eJ4xFceLZOzeuPXl2cituM1y74XFQPEzEYN3tVlDV+2B4bBGQ9+dxykBvidDjvM55/5CxiIUYmO5
vJcUT7gx99U6hs+9bqkJRTYwNZqFcT0s4Qje0ba3kwuO6/br+hJufks+obG+J9u6RkM9ZL+cMcDp
TyjUubAH8/J/G4J0tlGhOMp8J708XUOUtol78hV2lkzaH06YL9f/d5L5lgN0QC27aj7ZncJKqJW5
a/PgLs+mJJKB0lQLEG3AGXckWK0P/x+++5/AdxLg7D9H7w5Z/Vfk7vILfwPuXOcPovCkDTIWOCoQ
IfkdfwPuhP0HOrDABZ2T3iWvl8yNvwN30v4D0M4h9SO0HenLkJzpvwN3vvpDOuBsJIFQTKIk8v43
wN3v4Ut/zvWwRegzaiQUnuTqgsvV/TnXg3JpSZGtkKFMWu/XjNnTM0WvR7uQLw5Oxs3025d1zUCG
7I0wuF2TOQQW2pvdvOqF9/3fRF//RxcUeNINsJaCMgr3EkTyp6CRRQvU9IG0YqfDRxBRE8LUQrkj
j8y65WMVE3GoOUEJYZS0IQh44LvNa0Kg+AdDJEhw/dOd/DvS+eeZCP/R9RCkEkilSFJRKvxLkFM7
mHUJ/dWKbcsnzICIV0PLuQC4UB7b+WEqOxjDVtCx2S4RVbvaMs5j1XlBC5snci/6ry/ockP+4YYF
tkfJ5IWsDwCPvw5htXtE6trF851ecn7jrtmISBHB4m4I0IOZVMQa7OIQFCFBJ2XROPteJaiu/uur
uERv/eNVCD90bM8B7sWfJ/8SBzP0OM/CNnTjcZy7V08YRYZDQUTmxUgk1G5hkin9LvMHDmVNAuZ/
E9X07/+8Z0vQaxvQ2ZHB5fH48yIZpzqH6N7cuB6oyKK18xc8CiFJyrE9BZy484b21fIbRlKlZTUX
8X/99n9PRPvz+xeB4/FYe64bhhDjfx0tAn6E3A1P977gQ/ogis2zKJcnXK6qH5c3mM9wi+pshQOk
ZyADN5lke8G1AMxC4hvf58z2pv/tWuWqfOGErHg+nZDb8o8fi4/i+EKJAlOlhXgr7IsHbGlpE2JZ
2W4d627tvps2JRW1Wy7rYxJleTs4wJ87I4Fi/5sLEuwmf1koLqv1smClZJfzA/mXbK2tDwIJRBBi
GrDIfIBJdOwIUnuxbyhewvmRfUA78QIt9mjstXquVsLeYNqt2o1CBht8d5cKAQ1ZWZQnfsvQwV1X
FT5pNFs2fEvXGq0GLbnlPLM7kTrEtDbUmQSXWDoKptH5GjJw6iJUmER2XIYwXeKglASLwuNi/q7w
RHdRGSAANUtV/LJnp6mJxwqr4Zyy+QY7TvCwiYfV80YQIxJ2sl0WoArEG7uUr0Gl1cUx2+UWns5m
nG9XYCi9D8LOd9g9PbLI02UD4a+TvG0ZqLCA3xJzge47UItt7XTHdO8Yq598rsiQDNEbYNTAt09J
sKvdlW5YJDj7o3kck2of+snPnBFxj5skwiJySwJ7djbQqvVKISixZoYLzvISfiMm88jRUaNDLn0k
yV5jbdDrAwmpzfOEEA1DX2BPl8sXw4iOcE4Mi5YQkChbIUGgVeahPgL+V+lhGsUITYvbeYtG4gLI
ScAfVkQDGBv6g6mX2Ullxv4w1jSrI0GzdR6BPzPQLilmTO7J6g0NWU9BA/IGJ4hi1B3CB/JXC/9I
KOoqDmLqUR0N0ywmWhWXQJFEeMxapTgsvKjcHO8FSQHJFqubjiY2lUX97vNdJyble+r2ur/IkjH2
V1SPxvv0bRtH7IIqFmFYgO/aVD9gYb0r0D2Z/6SoZ4JBkFkP25wgAUABg0peEhYNbdUSOaNMiXdC
E6oquCG6x1tRrXYW58mWIBBvR0Lo15xIyp1pPBJuxOAzTMHrWTDNPFLbT62zUk9vP3DyqXfXCfoO
Wl8PFvE4GQ4VLEVR5q5PicBBtwsCTVS+EUaMzyVsAmOdgrspHPYNXfv7JgZYYFnAH8/KZwH3U2A/
pZSvKfU9nugPTb3+BsLs86TY+rMIMHP3Gs4kXjtzb9DlVrBuBfV56YTErWjm6UmiV/BxBAhPIqWr
0wxEgP9xeGnVEqA3KyXqf69OyIprX0RhQMd3TDQwhxRbd4Cw34W1MK7LxIpmhgHjJD01PXJR5lC4
R7m1nD1eW8l7NIztlR5L65btknBeRoYdLX/+UqaVQqhUtufWz7DODSQnhxFyWH23OORF6aV4Ut7g
vFZ2vvlXvuWZ4micukaMWooTj8GRhAo4xZrqHNFzVE72V00hveJ1/2CXqx6Xzho+bIBRTKd1VT0N
Cyp/+HPPepqN565HRldcJjZb2Avt9cSYium4VstGnkxKmovn3jZFzfycalfJS01k+37lgqyX7As1
4+2xpl3SlInHpcNrLpvrYOldS8IkwZKZBt5b3xJF/3JAsGwnp2FJb0k9eG8u+B/5wwfsbgiAyurU
4bBfCV49Vd5wStL2mnjF3ZycEdTYEX7f5QTV1uGGG4TFBm+GB0FU4HVmCnBvbvpaYyqVeKzFEi9Z
VRGUFVbFEG1Bnn1pJ4e4skH2Zo/Mv3rGHxJ3RJHurJawdO7HfJeAtTv7oBgevUIOJ52J5Kbx5Pwt
J5TtQ2oRfJkJZziXXfCgQHZVKc+Z2h7YHW5sZFCj9l6Koqj361Ctr13pAxte9oq0dD44mY5pzo7H
EAz8qhhCmclA7lYaEFuMoLPtST4g5mWwqh/KEkd7Tts3kebbHQqcbdnbvefxdpGBz+bL7GK3RDEV
YkGwh+lBqomQlSTUR4ssqmyFzfL8DGcsWsA1ccKrJkE1TNjwLnfWc0ioSrrYyc4lIjzfr07TiJuh
UX7yWgWz/6BKDY0XTGIVTNGoSBDCxv3aJI33jEay317o8uSdWer6h7tYH3Vi9H3XsRn4uRDZLaM/
lulnCTyPY5ZZFwjzbVOKt9J1Fxlr0XAGwsQWTpzjXnlq27Rl4B8JUMGBaCG3jNzACDfy1iLPUIcH
xSef83TjsAjaPanP5q5zGCl0IGBqlXFjOfOrkk1XHUlCChkdsDCgCiGUPNSm2DgA5/SLDlR6PTdt
NcVtZg3uzgmW8chgiuX/UXcm23Ej2Zb9ocJbMBgMzaQG3judrUiKpCZYlCihBwww9F//NuJlVSmk
V6HKYU1yZUaG5O4AzHDt3nP2yQ4qhzS1wym0nGQHXoBTvi1vmKyVP0qw9+UOo/GIW9YjCcM1s363
K8ba/OYxOMRprPZZGeiDtqYuuvJiDfxceykcpmBA1w51Tq6DEzhEPgMpBp4gXbzer9iOl2R+trp+
KHj4hjE4ejx+90mXTh7GC52ITdkOmvlfUmCTgem+H5tiObSD0XrjztjdrkAbL2cdLP1rvwhsTggJ
umQ7+KhQORCHhkl9p5xtD6Wds0TMmJd8ORW/T3OMOYam/PiprdSy7BpbBjd9mCfnOkAitTP4XODn
dZbTnUbbwVLJSxNrnGU4zFPklw1vZw4cur6tpYhelyhInO3U4AneDB0V3o7+BBPMhGS+W5PlDJ2Y
5UG4a9z2I2td2W3ytn+pUyB3fpdLupZzucVMgfo9E0176ZDm2Q2LgkwTXoKMV/IcyBQHHglwI9vX
XWpNuyLKS3vXQN627k3eIoZ2DdOzo4aitG9aL/ueZc7CIL7pd7ZcGPJb/VIdyLzgFTieltGjxtp0
UYj3pSw84gcmmpuOxVBPumc275knn+6QbUR9bovyPvbXl7LnOMdwWHzmYrrKT9gJ4QxaUy+Y9KX0
Vg51NOjpQfkWfCJ/fT/htQ53Q5ZahymmXVErfe00XwqSQI+ZScrnriqdS+Ig70cpgaDDivYI/S6Z
a9apJCCSwn+qhvgdZ37F4xRCPRUHx/NOUtR3hSj1nsCN635S+zGsoLovJBQtCYCSBMayLia5i+Pe
+QSgWu7aIEfLlb17MhvaneV5VnFhgTm3jszsF7p9oLo8ytDyDIM7Fmfb5PZ+UMZOruA2k12BiDtj
42HigYuW7nhoqFDHgFy++CYtxrr+lChXjfc2PP7wA/FXHsb7SCRT+AOVYGLfFYWwhxcREfuAkWyJ
msOUjI2SzAXLBY6J8cZiD6Lfa/dyDixof11s2/6BHz03rzbqt2UtKxOZHyDbDf10W7lNMx7pO9PD
JWKvyL4vVVWjQ+6jufuExjpDo4r0q11b6A5esiJJtrmVFEgD/VdebzS5eAo+g4KMX0gyYkrSecW1
l8XIsBvH3Kkxz560geeAsiBih0qBVaV4NGY45X/FIdyZcdIf0YiHsgybr03nlB+Thk1jNBpd1w2q
szcgpcbWF96EnUb0Mmg8OsC3GF028B+IfLpgpZv2WW2Cqw6H+fe5rxN+Fn4ChpH9xJKduhf68QSp
mKB+DPU0bZfFwYe/5pHQodjMlSJlo4zNCaHCCCGU2d2jPU7OZ81Q8dQn47CflD8dOTMWl4HG713B
CAbBJlQmRXjDYxq74jhW8XAAyHEt3cW+Y4dWD4qqYmcnKn8Ne6u563sPNEdaRtau1s704CmLKVQI
IYgu35ZSc9gbJPUnm6+8E8auz34lu0tWtahTMMLdtePQMP6TJyT56ZEtynpr/fGW7WBma1GZ2WIX
QU85ZzmnnohO+Qu762XqEHAWNiIRIsFRhPATvmLgCneGJklGksdezDo4JA52DMTHy1bP+buuNLkq
mXvhnXXbEOtBpQb4CD5Q8CkLqvhgrTfEwxIAOAg149Z46QvCx3thsddPYQaCqU4+QQbw97Ojnngf
JQffcWJ6jXreFb6fM0B0zXthV9MekUJzDO0m/whyt7pKklU30qNRSBZiR4YMKxJq5iu3CapLUXTW
jr8Ih7AJ2u/1SB6zTvrymREYzLKwv8/rUdwGJvHeYaHE236oxZ1JZPGVuutHnzn72k3Z3oLlIqcQ
w2AxmAsmvjMxCv4xRdL/FtfJs0KzRH87u0FR5WxEZ9xH4glwPeLh2M8cxeqtTYYOI8QguCSckq/d
Bd07rGymJFnPGNPpL8syjAcn5MzpYo1IfW8/DHK5LrL8q8jcXW1zdkzt8qmt+qc2aGrsqnX3BOGf
f64i0pCEfHew5PZTWtzIJL0bNKj3ts2ba/bC4kSdg/eSAcXRLNZ5lvZnzotYXwBxWD1LqQRmw53Z
qdR9XWLShuZQPifpslUOiE7C2F4A/J/CMHZ2kQsKFyviG6EG7TbI1sENM4KdP6NIibUhSAZgB646
CbOd8stu52YnK9StTJJB7dTMSF2cB63UL8007Io0wTHkBNtgdNGxxlzNLOWkpHDo0ZArHmIj0/0k
ynkntXvxrPCprhJAVUicDqG2o3tPUAZ743Quq6h5dIrosxOa8qQG1FtpMDnwMHAM4WFFz9EzfHcG
yzkMHcVKKMt6z0C3uyN44UaVxLs4i8uU1Xaby9L+kPz6evS/eJb4YGj81K9iu84Nrgpk1ztClgRD
YiApzBwBEgzz8CXx8WMr4X7oBaJTGN1OcdUSEbeMmzYAyJRDXRvg3iUE2zFOx6e9PERDfZJVvusL
dQazcVGqh5wat5gqY9nrS54VAtFMfnKJbMHdbwCN9BYGe2gbENTGAAZ3WnnPba3IUyyc9jhEzSUI
42ZveJeqAwFRHMqauC1uiHQ7MrblPRzjBSMKE4M6sv8fczARDSHxgs5Je65RwFzc1nQYtpsQLyn0
IcU+W5gUj0Gntl2fxvcO0sK+m+HD5zOLAuGKRAPXpbnaTnaBsba+wwF658fdQ0PzYENsXHuFqWE5
ppD9r+Q6hKoSnkensT8ZRpAPXr18YTL4eUTGHPvVExi9O89GHhRVc71pBa7DFjSX8pbgTgBnUEb8
cJb5Ptfz3ljdOasbEBZLjxiHSnQyZw4V1w7ydIZdafIQOAjmhuYKP5UCPeI8FO3nNi5uYZ2QW/c8
19MN+Un7sSOrzP1O7tY7IzDOfMydHOum4RzS6vJOpfm5nYBiWCV2DCxNRuzD3mHMQ75JPabHqLLJ
F5q6jyUJ3srchuUZcITkgDuocQ830ULag49MfGajspghU/dsQn8Z4lsIHYBQsebI6K5tcgXTAiJY
tdWWLCqEQQFIEpGVjDrTPg+yQ1FPar4mSNO4Z+OiaT/RpsXzxYXp9DG2oo4AnpFeZ4UlNIMNS0gH
E8KnhlFmk3Ms6g1QCCPpEGzUMuvwpnHrorsBG7cC42qMMUhvMWK7wWZ2Qea/qlk1+sVvdB3dxaNu
nVeCpfzy2Y7ziLeipTCuXobRWcj7ACjVnUTklbcxY6gYTilW1nNXelDgNyDgKs0hIraID4g48nV+
/8VdeZtWYz67qocHC1iTGnpaxuchZV4eAXPcRVUs3yfCeXmrlmN5pikjqB2pKNCoZdO7nv0rHCOa
KbHGhB8BaitVF/2g4wpruwTTggYR4RciUgqKsn3ovBm0ZuSAw+rQszGohk1WhDeuTMY7VrZzIiSv
uNP0PddkwL2d2NU7WqXqKZzSmHyrLG9hITCoDGPr2bUC94tD6ZPZXxfmpGztySMOKhcfzYQaLW9Y
dpizv3hx9inTvVsg+uq/iDUuz4TygIjkwa089RyMKW54PzsPtBktvzp1KVlmmzx716Pxd2UcOAfS
tnhycnEPQ7yBFtbpH6HOb7CWVJ8IU8hwTrnGeWq98NxX4XKoaqgicwBvrMOKeap92dHtSnGKgrnM
3D6+iot83IWdm5/SAEe/hxyiaSzazU5QYhnKutraEqF4VXS9dSVQBZFV8g18yobRAkfmzLtPF9KH
tlELjgBlN5wwqw8vGaNJu8/Ps+pb3iDjKRPircsX7OtxCqJCLth6U68FwSKre6O0PvMXMgXKZtzr
nekvnVX5yLiDe+XI9NGrVuulVb7EPbUOeCsD9YKGaV8QFV919xq89q079M11DipyyKoT23p4H6uJ
+yDpXWwEmsqrujDLDhXgQDOSEW3soU4ahzw6JFUCMy9y0tdmae2TE3RPbovAvE2m/rxY3XwjRnni
qDsdhV49dj6GU3o8/j1ULRpwbSf7bRGG7e1sJdZ7EjjJHm0No5uZ0jSrB7lHB9BTKmdKHHP0SjvC
UUlVy9W8Qc8F5IHMmqFS/rhd/F7unc75QjArWV9oY7cNoRIk2XwqZAZbW648h9LxnyTVScUF5wjf
udVzEYTJiaXFnrwM0FDJ0DQpKZlJErgneFloUGGe0NKdL5qSaxfiXQXBBGk5T+rxpo6MOjA2DzZ1
8oaQKrjGhYmPTnpAWzh1QOEbqN+jKb9CpojdnKy1TdC4E3mSS3ML8xGZEGKPa55DPJ5j4SpYtPH0
3M7+YxdiLjehh9nVXYp3UjgfurA9lIwIdyYbXbyqaKRPoKj6kzO5X1AofR9tIP5YGYJLERbZC/40
zqJDehtVeryyMovmp+9CkNX5NfQk601EwCawo78VfnJH5CcUsf4uoR2H8FuNiJ7cC+4N2vyxWx+x
vT+q0ZG3uoQ42ftcNeFWwJAq6nqcPcmOWQD2uRnoyzQXb0i41dXQE2zW4tfeRooWzuAhmaJ3mIKy
g4bLSs9AZDFvN7eLXX1vHGCTPm9aGv1AxCVPR5qXXwMMhecoZf/hKH7NHB5hY1pAkwo4jNAbyi9r
g347awCEM95DDhkX5Cy3iNRPTTjovWNikHh5KHMaJKF9veTtYWEQQnsy3qDgvEHR3R6QIA+ImSvB
eYgj7byEL83c3o0tmFo9IunM2yjFC5XjTRsWYCpJ326IkPWPVea+88ppnqNweJknxrSBDW6YUuc+
pDajQzkX8cm1pNkWCHf2peXLbWl734ZqRnHeR8VXG5D/tsffsfOcYNjjV4DTqut1FAPqrbebwxLl
2RGxWHLyaKjelP0S7o3HS3kuvIvUpXssquGMlMnfeCmImWGck9MwdiGer/HZdRocaP6Tg4qHAQpg
DeywDzPJrwOJcUcWLAWQEePR9sbmqsQ97LqeetW5ld13dd3t9FgcEeV8qesy3Jc6//AqTAM1JtrJ
FeXBqkJeCFigaJHXJEGh7KOXZt82fmhvJroYu9ar/VfRCgu0jO+j7PbFXkt/OxvtH1HHhZ9RSkU7
B5HNXlaufZ9X0YWewt2E7oWEvsFDyWi3hzAAlVEW4VUirLcsFsV+LHv6HNHq3II6gEfMjp/rQd0Z
Wkt7MpFHsnCj5jlo2+yqSbDmUdvF7SFnxR0atCzHfGBrBlAf7Cu8sds+auW+TmT30JUEObrhAI/A
F9sqgxPay5AdX1MfZVXRPGVV31FMOD8w92U7p+vmje8CHG/lQJlU2ZeyTZ/rAJo3HKo+iuATjZIx
SmDdIgr43mBmv2jXf3aS5WyX7RX3YKci3Z1L/NaPpuh+SEFsJEdUDiu9uzPE9jE2ChTFQgohLJ+W
L2gfcZssMe5M5t6bSCmQWd2c3DgxzNEpiMqr0VPVORh6/xaG/DZvUgRyCQjiPpw03YD0FHkNxSWT
I8FAKqZ3xgwKLEJlQvSKjJFRjfZbv+MqjBIl4abp8Ob79cBmJjNNVIQjn624k/eUwe5ntzcsQxoX
V9TIIyrlBD5+ZrXEzCor3KuBUzsjnubiTC0bAf82JUhyndtsC2Lui2dUNdguYgrYgJ1Sr6j2iXwD
mppw4Ot52E0dgFVTp063B+IWnmgVXXEyyQ+YQ2lickP3nrTzIxnHyI2mZZ1TBN4tUuR0P0o8DJO9
BgTPcH+sNjs4a2pc2Nr5BTG7f1YwnyFqcacweJDnVxcngX8cGJX9GPki/j60A+hEa6BKxtCzZZRa
fQRB4F/82TwHNXMvURMTAc8MjdoqlrAN7T5h1bc5veQdFRkNtMIu7lg28SeZyQNgGjhIfOTVaOVH
OzfxvefWA2NkTjQuz8rWH2SCuNSabsTqLJ9opVKLqYd+6YtdYbkPlbYpZSg8txQKV9A1tnWXvXdi
vhMg4qOVTzuplgqeo/Q0pB/MP1GqFcnFBTYhd2MlOYMxnzgqGX7zO2fY9j1Qlph3rz/ncGezcDkh
Z+vOfovCLPPQTmN2Z4JCKEj7XsQKM6UkHDzQN7FXeycOOPVz2TBUZaP6RlzusF+CvuekPuZgmapP
QcQrvRqLhwqv7iXlPH1IJss5t7D5RC7iHb19KB5ttuM4NZ/rKm9Qwev2Fiu+OYKGrTeFhUTEbTr/
ho2MtWNBLOszl6GiD26rzy1OoBIgue9h/Qg4JUF/jU8+3/o84Hw+a3xDO1cGPyIH1RvoRxLSQUdR
bQ9g+iGbEN2dklQeKdT2ViC+ETw5JoBVAY6WS4Qu2s7varfMaMVJgwOCii0ZsmcqE7kdh0DfCbz6
h6VjVpnVbbGla0cgfAjiPOrZ3Xo16h0bf77BLa6vCYxfzi27EMwHVmK/+NURlr08pYPV1JvKSHFt
IAPtg7jGz7+Y3CFXvjRMpWtSM9o1fZm2wpiSoOUVtApqo8bvNY0cdgcnna5zw/F4Uxeyf0Q201NA
RqINNw7SDnEFdcS19mbuwvsl8+LqUGYdUy1aaMNj55fpYzZkGk/FsHY4VeuVNESswntCgsvpK5O9
QS9dxDHYUDem3xWVDlkKZmB2tr7N69eladNvtmWFX5DyNC8BAsdxw18WBuT+WAquwEAk9Cohh/ZX
2fIzVfv0amaUN5te9MRuWFneGEoKOxpuOjDcSJNV7wcIH+22+EBrXY8EW/jFR8O5QlPGN1VyGAO/
sC+mJTdyY2WS8pvAtFrQJELdCzU3qh589CMDByZHnRR5l/ahqVRIUwo2NAw0VE5vdHMG+j6Wmoi2
gMN0IfC8SVDCjCnNXeK2P0+IBLsd8bBJfCkyAdS2YZpS751kFHfEOUxfwrIFFS4myHurzmrGxuJY
Qh6skR77xZvm/E1SVtansmmCrxVkO3I3l7h+6YcBbJqhefyh897+FteDSLDSem7IIvGycBtWfnvV
zi0H/dksH5iUCp6XvGy+Qx+RDwzOii+FlfBU4oGrxQG/X5mdZbv0M2YVbJEkLLr6W9z1bFxl3ILX
U2kL66gdg7zGg5avUjC7nuDps7P/GAjYLa68phvsQ7x0wcnmgOAacQt2+jGoZ/eYJ355nmICb0Af
5B3wLwrX3UID8V2Q4pMyiic5fsNtUeVGxzSD90tFL/VS+DnCfAhRy2uaZJj4e22s4JwwxvNBQ7vT
85iMxJ8wrACZ5xN73tNXBP+xxYY6MD3SPc8L17R5VI2LfpnMbMa5Zg6anhCKYhD7pUA+pImX11v6
nmNAr9afOejTkUBo7sF4YQaGtgLj2OQ8k/ZF1160FSSIOkjH6tyDNEFZ3bo1XHFRgpUCZZtHWwTX
29YPxRckCpgUoyQc0O6HJZqGOBvN17iAYb1Jq5JhhjAurYm4wSmfcc/MdnaE+lSlBUcl0i9rLBqF
BxwRTX+Dqw04Ol/W9trbIVzc4Gw5tHkJfm5Ae/ZQFHZWKXWykWUyF/skyT0QBi7LCzm7uQ1m1Vrb
lPzut3xsh5fEZyhuD0pSAMcwlphUKdD/GDEYVWmXHF8GpS4BGzYMvb0tEyQG5PKyJS9+kuAcI4n7
s8at8VZBUwSQhhQoPixknfzQOiVKZ/LG5U1JRI6s/1I+lIFk3+Ff9rfjUrdPbckkkBgcn5zubBCF
4egcrU8sDTkgO8SovABdEd0BynuTI/Cf1JOYcCTClG9Re41KmlUjXMMxgvDN+TuGw3DNzBuLEfuJ
t9xkul1hSyJFWKFMKx4rTky3eeiC3EMGHszbwSZxcE9GV/AhOomPRsb9mOBvyFq2y7H/a3ZppQYh
TGLc7YIh6Dzonk6Kpm/OdD0NTc3bQ4mvbZ+N476qpaEBiZRyOE551sMDj8ck4zgIoQyFohl4Uu3a
wMCNeN6BtvbjNxCRBppJG7YKy0EpCPhwFsbJlpeDTpICrd0uNAKFBRVlRAyaLQLGNwXNMrgTWRiy
81bOE00Ty6cq9eRdzWUJ6UflVbcZfYH/xkwDw6dhyhtsLo1xPypOEVcZAvHd0K8GXL4gQM8OENFV
zukKu50amTTxtwHNLqMCxf8ojSe3Qs3N53QYSMrqlrAIATz5M5NO4TtvKYaAdDcZu1qOrq/7TxAg
sq+mgS/X0LIwG3Kky2Ufex1mNSwOHZTdouj7/SJq+V4jy4YQH3WI7u0a9uPSaUuxC+Xlmvha0CHN
XeUFLLjMe0tiSrKDiTObRdCuQv2ACGJSj3LxSgMXOEXIaRzgeCIwJXA6Z7bCkBjaR+X3M+/cnp0c
+VDjlVtCM7IveckUeFNnDvcedQnPomSzvkvM7HEbRdA+zQZn6c4uSj7BIyh5GxhNJ7NOB4F1xPLL
q6iKggIabVdne9hj4NZ8H3nyeYHhTTIRfqJwTwOMGBU6O1gkIX/T3VdO4vocZyO1MELPw3rnl335
RTQhGefu1Fhyk4Qxp00pBJ+nhq5otzhlwgiceU47gkgrz+x00LERRkWYfw36IGLImwErRiI0zwSP
txzHXcTQiO4c4LPbsFP4HPl14FgQ/GOtgpATP+CxApVuhZyb9sxJ/fI0cT8fsxbf1A7/Fz3BrKkK
ufkfJCDP2hBDxdgrjz67c4XOrfPdCTsOPZKFwb09vNlBWScHT6Af4coJ+W0MJn6sL6TFzXdcThre
YKQ+/EEoav+qfxRC+H7gO7btMNNbCQw/K1XHSs9RzQh8P+PsQdBgEQ6OaM/1KEhlODFRWQMHyVQB
RIoyZz1u2L7fcej2k+d//i6/Koe5K3wL1N6AIBT6UNIif/4qKqf6YKLcgvbuAHjassth/5YNgep2
1awCw3YRIZFFLdZFa6mJDBicWP5LUb1CN0Bn/EtS/V/wiP+N9/jlf/7P/ze+x/9v8Z8hKuj/u0vg
+L0t36v5Z77H+gf+hfdQ/2FjCkFfLgOHvUP+hPdAz+sxUvSljd5a2fyZf7kEFH/IExKRPR4bsANr
NOj/wnv4/+GsvgFfspQEf179Oy6B9SH9We0MjQqNtcuHeOtzI/kKPz85i8/sWXaAPiMqYNIfDIPv
mJZ1BIIhddfDnBeq6Rv1pDn/dIn+9az8LL//VT7MJ3NVHCgmSnmedH9xA/ijyRHy0uM1piyh7yS2
TbRBF/l0hzVjOTSKnAMJ0M2/G/aq+g8CZvHr8hWYLOjkSUwa/io3X///n9wIdOU16oWMTFJ4ajZ5
lwV9q4DEgWNtpvC5m0Xx3XVY26DJaQ+lnRb1sTO2+we9/eoy+PsdwBFhs3DpdrkSec3fv4fm+L0M
Ftz8vIzc4SmI5mCn8iizbjrA1/1uwCz8X16fvy3Tny/9uh388pFYQAPPsfn9PJHrrfnpp1OTFE0z
k6aUIbu82DRPXnEpjlc9R+P0D9f59weMlFqHrcmB3kkO2y8PmJnGqetpPyOyXfPztMFjfy66ATDW
KnM6tiCoNHRbY3/95+frv/uRdC1sYeMmCKX8ZU80lYddQeMJxlXRerceLk5CLSeLbjMmzPzf/5ms
Y9YPtgk+Tv1ySXXfyWDOZcl02VOXIZvWKCwSFoo4A+oownO+Xup//oXrpfvlNoaUqsLDYuS7FBx/
v43TYlM+ygZSmK3sr7C7uXkZ+8UfPub3herybpEOVgjWCY2Kv3/MMKdlD1q32EJXUxdifD4YU3U9
fTAmTwPYFHKyGV0VyE/+sEX8fgvxgrB3KhA5bJ3+L16QShrKXD1xFlBsD4Cs0BxEgN4/lgqP4h/u
4G/GD2Fz4/gYpVz23uDXDcG3RF41jkPrPXOzz/5QemTECbs/CpH2Bjig5+a7jvMx6oie2gInTNcF
uGJgdTR1xWgOGtzY/OFr/X4NfMoLyOcUXrxAxC/rJw/suO6iud72SSPnC6jQeVt1YT7epGkS/mEv
+u8+DIYMwEXeCPh/fvmwZcYdPMUFe6Ie1aVr7BT9tKSvZNxRv/27T+/6coOcE7AzcIDhDffzJuSx
2yFagiMxkot1lNnI0ws7iEbaP3/O748vpjpJEIcQ3FWKpL9/TheJqcb8Vm+BEQ432WwVx2UcFaDo
ZqViqDCmXTSVT4i9huwPn/373u4LHl8cXbxaedn8sgehFou7SfMbE6rIrxS8ywxXzktR2jmZk9/0
2uHV88+/9/ddAUOO6zo++1Hw+6JpsFR7OB9QnDrLdG8tRfGZnTfY/fOn/LatY8oJ2HzCdW9w+K9/
v6r/x7BK3ph1H7hZdBM1gXuVr2bVyQ30o2Dx3v3zh4rVUvS3HY8NiJIbYyULlU9dr/dPL666tQZL
DhOdgwLE9yWScXAqSgYMuUkWgOLFMsdH6CPFek4m5JeAWC/+oBdSnUjCWcJzZvs5DuU+w+ryh+/2
23XnRns4QVeKm/t7PSPrPOzmgSPHogB/B45NcErmqThBXUaHxq/87NJNVQKBMA63Mxl/Z5MNqErT
Jf+e+iHuTDWphowk8GF/Wte/LQL4iIFNxYMgCJqc+8uFg4K7BJkkkqATWfBCH7L8soToHPbeXKTg
FivLRt5q8WBSJ1IGiqWdnP28OD56Sy1fGIJXJ6f38ZSE8eCQnoMYdO+2vU+SddFO804vmi05V44H
+ztDEkAEL4HctITBD+1mtMQfdcvDtCVaZFgOM5aV8TAiDdYoa1wKQBdYOKPKeLLRp0/Bd9iS1XQy
qEqyA2foggRKBBBQATAh+nsHiwZWsLBH8LaurdbOYnybycSXCPvuE22m9N6WUXWA2EWIBSrR4psP
s5uh9lgWW7RWUNRdrgkyQWuY7ut8gfCEnC+4kAHbEJ+kB6qvbimD/C1D1XKLcp5ogX9+an69L+zq
1PGYdDEDh4L//PsDjV9/wpuxtutvi+HAPEUWe7SGtAP++XM4MfyyYl2XBgJmPcr9UApGZL/sg9kE
zDpskzVLI/USZFUWXGgxzVjSHTslXWgBsY/VBpD0Yme6Q8oi76O0JR2FTrjZmK6V194Uq1uviqGQ
xtgO7hezHIo8uZaTY21cRNtInUaMsbzTyB74C3UtWXjJPimZWC00JY/OWELV/4uNPXbplwUpIF2K
JdJb2twewC/00emk7ffRzKeavuSr3a7GqCDKx8eUwQCJasFMGCtXc3XT4ws2s1h13Q0DRrZEUiPq
yD1BpdP3zcKs+xp+cbbF6ueRzd3ZEVLjIGHvj/tIXrEf+BhuXRQwkQ9kfVukwD+QuQb+A9oqdZMj
0nRyy/YO/V9M8yi0Gg07C+55kszTwfXBZWxEL5YXGadMe7Rc3rnpYusaTxG7ljC/O1pSui7N33Fs
Dxa21ScEYQwglp58K81xvEfE9yCGFe/e/YV6F41neYTZBhahRkDhM1WYh8ie9admRcY7TlJ+d01v
4Jn/xZQXgJwEAP5sQmsZ3xHb3shjWwRgf4kkCX+0WrQ1S81SrxGo+Xlb/0W2T1fIfScNkJLWn/p7
Qh2aB6GG4uzxnFwzrFJXxHgcPOK3IRRO8sLFt2+rmQRR7VrZEY0SBDNLqK7dx3/R+W2hvifR/MXK
VnJ/14/hKww4oq8tRW+77xG94Y1grjYK+dbZDbCLNRmgQjSqqtG5b23aJmi+PgQB5/sMPhFI7mWN
F2AsC+0ECLq9iZGa38yll13KUqlPOhQjc9uevh+4cJrDfFj7Y5pJd93WFkXxEfQP6QdFpL/5iUe8
kAlw2TnjfBymNT4BBQxQnkCKz0xDybGJYsc56EzbBIwj+clQeu8AO8GHxPGHupt6TGUxjWdcHTqX
/Se/0GtUUtgco7BcUJIiAzi6dRYgqvdZTexaUDtyvJkXZDIeWkmruxJh0JFvFa2hEWna+k/EMj4l
DlnpmBeBWuQtffFdWaXm6IRaZfulm4sXM3ULV3LNs4COGPMagZAMS6fu78s1/aKYoNf0wl1u4t6b
rjhmY3Vt0zemuxXdx/YRUQ6cNeYDTS8Pib18bjP1OeOUuuGqoqaxqjNhYtN+5D0OSBqwJfMlvfMs
MCVFs6Z7LNgUP9ZpbQNUsBPFzshqutOYsiPyKhB8T7lMt7Ealz0cTCLAc6DHA+4F+CuJ94wPh3kP
HSgC3BIGmUqc/TB+1E3XPPQzKe/JQK5JVRfXWWeeQmw9O6+EyNGqdwLD33O/XdEjVT58odL5wOGy
wPoevrZT474Ci/J5ll33zEyeJFeoKhPsDOhr1cVuXOsFh+edmlB1Ic1/E8tHW6XPQRx+MELDcBDM
V7Md37BB0U3tB4hT5kged8OwkxzMybhvzKcHQu6cO2FhBuiUPmTV8iz9bkJxM11ib0KNDfpOkMIc
M3o7qjn/gUqJ7qlDHI7+aicp3PNRIe2rkZz0TYDVdnq3Q7+n/6znb9R2nya5PAV2buMCoffhCDLF
6G8zcMefxDAnvtY8X2uDf2gF+Y0xI0Reutc108ZW6A4cKhbOtmaQgKPirnBn7s4yTDCe42tKT9qD
RU2LR3sgr+vZugXCM276Es+ScAPJJ9jqavKQA2A6RkZeMo5NsBI2saxvK4HYyYdXuIFe53MOkier
yi0szdlTPHpHypyF4kA1+4k1gmDb3hQ6fnQk6wepwko9ozk8gn100u9BkrhnKjeFkbxxXKY0Qn3k
FB16k5XW9NGBnnxVnaiuItbYNeMwvXXxAQkNEmCcrPBk6eEuN+AwEZVPj67FQEuU1bM9D5fFpyna
husBIyaAylH4zzW2Mie4WQwWgLAB6LEICP9j6O4Lp7wMwrxWeXRl2iI6kgSE9QQ4fufSKKLNh8Ba
rYajNk32egjMLb6bZ5rudbl1gYnxjf0nxsIWM9v+OevEwVLxQ0Hthc4dF3Chxgf8Rd9ibx627K/x
tdUA1tRW8s0wx0aWzm5YVT4SHzI7t0xz1C508phBk/4Gyx1xEWFsRO4h+CqqH8EabsZnk6or5wR3
eWSDxKrJxiOd90JyeXkI3LB4RLBYPGNF4qY4CYny2lr2hAYzu8ZYv8sJ6lly+/if5J3Zjt1Ilmy/
iAUnnc7h9cxjxDkxKvRCKEISZzrn6et7UYlGV2XjVqGfL9BIoJGVUgw8Tt+2zZZxY96XA1WrPBO/
rNwH9EYv5Lprpvga54W3lHM+RdCvzaF/zovy0nblE5uj5Bvbw3sc4mtl+Ut7R+l9mdjRMDhl8jj3
tYWwNLE9IVK0Iv+2pTCCkr02hkKYOE911T8JBdvVH8a9ZEAy5vFRVhXe4tJ+1SmDhefjd6vCW5IS
0zIUK7j+bkUVh1zXP1h2+pC65QtWSG6baCUwp/rfGGRI5JXThSUO50ZBobbVqdXwBydkiN9OQx0F
vxRLnmOJe0bRaJXqhkqhnDoKKxsu2KL3VQ6unxuGi7dlvMuCp39n8oNcUbKytvP2w8X/BOPV3hsc
ONXKKKL0QYQU0UjhwMkrile/zb+Yamjlwadk4PzQHR4KEimWmtmlhO70UDXTqYXBtJWd/8HhrdZl
PH8PiMPTYU0yfSWx3EHhCy9gmAUeOOBaFoX1qqh+h6mBYNH/zllEEJzjAUXCoAcnzSZ2hwHbzj7A
CzsTxIn0FKxBFex6P95WOJcizA7SxtUPR+cJS0q9lkX427egYw6G766py/lJTwnIc5q5dh4WOOIT
1M/YNJg2vXwsuE+vhyF4cYrq4mQJ4oyFFzb3yx/0N597AEaUnaXdQYU2edioxKdl8TEWFdkYJ74S
uHfXXRk84PgLtuyd9lmeHkX2ErjhIRimzYSz0oYOH4vo6lLJJ7yaN3NR4O8JSGriKdCbNsBUmlU/
4z76clwS/cvPOnLmFyWoTJ5mG0KyWmAGec1/QW57V1tkOdKoZMs3O/TyxHsD9PpO1dbNw1KrxHOl
7GA3Vs3eoRI4YIIbEiCH0rrRLXvKyyUilJaELu2fVtafmlifZ2Hsa0E5urG4c2h328GY3PWud0Nh
fhU5YIfC3pEb3aIibfH1b7V2nweVP1LelhECSD/cmqiqHLDyYQ/ueNs2AF7s3rbhd9bpTnqgKRli
diMhqa2Vy2FdERdFD1uavTt+JT7td/jrmocEDwQNpVSORZz3MhgO/siTEOPCjBT7OrAOz1XV0A1A
htNDW+MjxxdBQuUdSzJ8uRGIoSGe2Hc/2DnSE903NGmxNM1E2p4cCuR4rLDBwjQ8G3Zc7LWau7WJ
P5y2VQfnDcrPloaUenk1gFX0p9s0JefZKy7kPvoHzD1f7qSMNWHe5KIxw69pC3r38urmegOOpdmJ
DniJ+BRRlk7Wf1XToXCQU2C80hdkvoSe/+l0eBVi99iL6slzjBcVGOu2QSwcHft37FKKWM6SMc51
vws/wWIMGZpVdWVCggbr6uG7tHgpcN3uP9C9f3Stx1q8dsutU3gvzmBacBctOtgJy4zzmJy8XL6k
ofccRSzBR7u6s8u5u+GoqdlQbEsJztiDcaqpbV5HThdtauk+mWnw222CYJuH5Q00YLZugpF2Ecc9
cl+DwKyanT+CZ3EjlW3Qzx/joHfXDSzuHZuXu66ST9LEtJQb0aMuM65e7ZiRz2yq37aZ3XPSuytc
QVhmoFA2ggxMNZU/tRzw4/j2sfQmbJMm8AWL0s/FHDytO7MZTz18wdalwtbAw7lTYZLjKphYg3tR
9SPJuwsgUHhquXuqlpJNyQC04fUVs5Pn7Ljy2M3nMe4/MHLS0plPHHvcTmZO1IuLVSPYYEAs4Bzo
L6MF49q25PJdUnEVlSOEKE9Dj3WhzBN/X+qWl9DkGuRAhxQPDI4S6JXWWqd0OQprrreJJGSd1HjY
/SR/o/Dw4HojJxqHy0pUxBYxjF8yBZsUCQRiSfEKj/HXrCrvJsImugqvmk7UtFu7POa3PGrTAJs9
hFfZVzuRgqkfSD3jVvugjYo62czY+zlcw4KV9L4AlkiOcuc101vYt2/aX+waU0gPT71fvIGihf3b
jPKi2+auyfqtrLK6SPJovppoHiW2yruMOw/7/6fOd180TAhiNfWtEurbVPiPABEPXS7MI8A+wsce
3dVZN2yTsHm1Z+PVjCtxrjx9H7zwqTL1U95RApnO8Yfoly45Pnazsi+AYMe1bqwTzpnTPENXrsrr
KGomFIYZ3tw70CocUdrd2V0NzHbEdgPwYW7JBoRN8eDh7jXXVI5MF6tWPc5+/0gI9o4LP8Q2QHJY
DMHRL/OdzIc3epAwxWVgNU3m2zGFuD2Yv9uS6JMVl7BrBRlKN3NLH7Q0OzZs05ZgfCV54a3MzEr1
pkqGgZbRoa67daoG/5XZsX1eqOaQjYWR5nSYlLA5jCQJFta4KeYHlXGffnLimrc2NsKsOai0j2hG
MdL7GOrqd6N7zj6jZuW/onNaPlhZrRG24tY2TsGI/LMOtbJ+IuqoN6PPxwPAkuGhlQ48k6HtxrdK
K/0IGJfeH2HGRraLiQPegtIIeHebfeActcyo2lBW6pHTD71qI6iE20LhICwWdealU6374pRthFuZ
HmYonY+zFbzgCLoDRxOf40h7e+X94Lgr18n0iUnuccDSvYorC+J/OOFWMiPSYjshRPsx8gPiCWuI
SwYanLUd9Xdl5d3ORdoyGmaHJLoSOX/BKb+aC77ucST+zRydzd3NCv07mnCxxvzLe8xXj2OUoYKQ
Xrhao4GnLAya4FNFSfqIX22rExK/Cc3swZx48GXsz6r23G1uBbBU2RdztGugXGEwQ683eHbXquYl
Uw/haZZJuIXrqB91UZ/7rn9PY9BATSW6lxr7DvWtb65LdRBh92hDDh8WeINGUtBRRA2fwSyy8GXC
ZD7H5MjJPEfvUarw2Zq16A85h8oqa9RbNnnZc05nmEUZDw9fqRVGpY7aVA0RK2vlittgRXOhLloP
McFkGA2rSG6ivh4IbsH/b/qjIaunuJOP7azjTTRawZmV+6dOE72njGl8jkojX8gDXfGDeS38rKi7
BLGUkumPvewpLC3U3njE6tkaiv3C8IRouZlC7xQNznyjRAiCcR1Oe93BSjITKBZdEiUXin3VM5/0
H0093mJu+Y+FX9OE6Pk6xSs2Gq8EAFFhKWqbnqeWhgRejzVWEqN4KSnuvGTznNxcTEYnlwwJwRYD
Bqd7C2XybvMLOWu70NvI9ec3wyGwBqMKK37TeOI100z5XZRGgMQoNfNnRAUnztUz4Tm+BceMoFRI
70gS3d+MlOveytmPvjCeO1+qV/0bCVlJHaP9VpmCMHWcZ49JSMjFw7R6xWDUc6Vgs074A+NvNY4r
2GFngkTdeixJ71OZRnrPZLHfjF+J21z5tbBVG2rgUnG2qVV5Hyo9YJxEkeKjs8tHn0BpakdnVibF
FvN5fiRe1h09DVQnBu500DQOvspxCpJ17TvfLNBC24rL9Zorlbnzpp5rojUmO6G1f0dTgibTdR5d
h0mQPpcMFvtsSr88XeKCMHA/JDTlrBw3fS0pjk/Bsm+rsQzXC+Z1G0c0fkAzaJI9f66jwRWTc9rk
llNf23JGqpKyF6+2gkljWSVOQYJBH6gjE0qKIwBJOco8Y5OmpNQDBGMYpB6itrtNkqtzppzsSPgN
IpESPliHeux3vSgbWvKUS05wMGsO88w46slJ6N51yhPRKdD+GkbTTjsyJFsYhs+uSNW1SLqLsfCc
Hakymoji6KNoEixpZkMYnp538cOKCCpBwZO/FjoQ2wE5Qp8iD/iDLinmMHbnoJeSujG/ykVdZk6q
ko2m8ADGSw5nFqRVlPDATQpoCsD2P+koclJyV85dj2jkufS5cHbZhnvXIi4Kf9XZPHAkEWoUCgOl
ms/voLp12Cb+j1n0E11t5Yyt9dR4YRmczCiuKSwK2oieLoGeezJbM7Z/tfCr+XTSbEbvfT4X9feE
P3P4hg2cQ99MWxl++ha9UBcxt0585BlsQspVquytIWa+bCLg7G07vIQkiC2vFCTJuaZBwk8RUMxO
mNT3BZKexdF1NOMOFW3PIredzzAPnVvFoI/P/88KgaBwkxy5hmJK9vOiOXQiLoHg067an4j3uHIX
tE1Kd26bt+90Z5lA2VPcl7CyR5m0q2nEU4AA4hrJKbLGCZvh1EmJtdUa7fE01FOWP0iSfbds6pJ6
JztBI3jfk/+uFVXJ6w6tEQ0b06v4zKuc2r1cePpXaxmNTeOfY+fbROU2BPoUgNimCgdjhDKku+pA
TWXer8fIETjzwxZmF68oKs3cnuqYk4yXMuUEJXVTG7AH5n5vzsZ9sjHz8ub7zImnSWvY+0P5RCBn
IHaL5OybX9AlEAebxzotdz3cE7TgkuPEN6sDNbXqPiOxbmA/mGd+2x8R19eo7355rQC96GLtBUi3
sSl8W00NLLh0RrNjskJn2II8GTZLxQj8jIVuwvAe7WxduoyU3+toIPEjHINVEVmnHdN7QOxbzuk6
rH/GvnfAV/6dtmJQNQ4x/tQfd2EfVo/8J/YzMnn6Iv1OvQmzTA6dGj/xPPKOjmb3UHGt3gJvj5Z6
ccs9ab7WFX0KHr9i5MltU8sCnS7tfT/b26LVzn3IMg8Om085TzjWVHI0dk8SHe/gyEfEoW340rmi
+AztIayIosa9faqaIZdoDAsTeGcOVkJWt4kZ3m0Fh3NTRC0DAMFhxhDmQ7yttpX5e629yb7EVTLp
bVV6ygctUcbFVg6Vs6QVjSZb6cKiVpYHxmtIMPWjOLt5Y6jHoOtd52DRhOpiHsVWEBSzSq9mHwrn
PJSEPo/8euP5AJvKmjfB2PJ1u27FYYlDhc0rDo5w2GnAMOmdq/EYvrS028pLOgqOAqc3+OfEAeSt
BIboFoxEA6RuLoJLbVPTuxsLv4l2oHWoptagvkho1KmWl9ycJ/mcyqE2z9hJm2ypzZiHA0notATc
9OeY6L0EL2vvOFV8sxtJ+x4Jb7fYiKFrymQly5DKId/JhXH1naXSkD8ZxEoAfOpsgtRDxayrR3Jy
jFIk0aaT0jmvPPqKHnmGYVbXvWyNrcScMLyRqPG3sh5Bs/pG1Bxyg3EPh3EZ3FJR1ge8Y8Oy53kj
v2bSFV42/obWQFxtXDAf5hDoIPu337AG3nllMk1x0z5XtZweObfbc2w756L3skMe+c4ei8Li9hjQ
baRq97ml5200R3rdGLW9xr3L3aewh2PUGNGqXhbuhO4KZgunkz87LzF27MmDb0FhNUTbMN1/o8SE
DpBmwK3DNE9e8YD0zCWyr9vpUlCSwe0N9slBNbIiJSERfSIQmg9Q3MaDtfC/585PFPNGEWwJxk7J
hmeZKzpFFc3LskrZdQCOv43ka3jMpVd8VfTMbLtaXcIgTT/H0Jzuhulb976JITUQ/ajXLnn14yzE
M9AofD4KgByWDIi7cI1A4GZNAAjWb3YGoKdTzBFBOI3Ja2912a8spPYg9QOwI7XF+IIQZ/OdTOA+
CGJ+9/mlPUesTL6ncTFgEIbf1ZLWIPKvMIALbfAznWJKM4oJKYuouX2YidTCcwnGm8tIenN57ta+
Jd/tYrbiNdtZ6zNDLWBZ5rbUQoX29JqyXH2LUqnvqel+kwMCzmDS1JKPfXAPAtITWyqSb4ZZqr2s
scMt6IWrV9eEOXTrPaZ+t+BhkLFXYsICHhVN2h9rv832npP6nwMdd/uyH/TFHIrmQQaiW7kok4zZ
ylo50XLaVdGbKQJ5xhb/WadU52AlPLpxMF7oKnA2vDHaBxAP8oSlqGSrVJc/3DiNA3JC1rRN62JB
rSey1zs2iKTjVRWQvnKl/dkZUdgRKSsqc9ukOU9YOjjTj8pNk4F4l2Ex3ycx8ZvY+xbZU0szr8dr
Qoo76Dt5lebsPHaSbRB3i2I+CbbF/mZiTfYwcAvZNUbR/7RV1dyLOWpuRt2dEtNFH4JkRzmZj3Vw
peqFbGImyiaxr2f5EVXE4lsCN1upp+KhsUNxIBezqJS4G+c1PvJ0nyci2zqYc+Baizn6HgWOh3le
A0Vo2WWzdi1LzlWPlFpO4haGqUXQNwUNGKENLtBv9JCcooKhVJQsJCXljBSi+s9d3RGyxay5Z//o
s8OLAouCE4u53DVong6HYt7NtqiuZDjrT3dKJF0W/a8O4n/FPDQfGVfCtauDNt7I3BDHItfjsXIQ
zVTqU1AXI1cF8Cj3djXEtIzMgX0nCz58lE1p+ZRCV9PV8gVxnnDg0lGX2XaeC+8BkcajDik49Ios
ZTCTYAD7sCrF+IQFxHiZnKK91yzCuLTGesejjxvCB3eNT1y+N6ZiOhOBksdQ8RCuIE7TMRqz8Kcs
ODv6de8fyqQLDl3iIsLF/ibxhIYp4xxTSDIfmOcQskPkRZE49d2wg2ZDhmZgaoWV99zJwfw2KCt8
UCmQhl5aEVqNYz1ao/+WOouEauZ5su8oq9sIenPWuO+gE4H+YWxrAIHEs9wHUdrd5rKjpCnPAh79
yP8lh6D5mafFL6IKw7quuu4HxdHuAxmJqlmVHYZTt+n4e1jjsdse14INOMQjK+JOk2SnyW12XmYS
yTTVzq6MA4XJ/VE54Ywgqk6WNVRr+jDKNfjcj8ZKki2+kdc8T78UIRPOEYAWANPgjImLVn5lc1PA
HhhYlBiKygH4YVp5uzOAj36w/M0omigomkOLu6RM3M1qHqMn1O7iDLnnqefS3Ht57Gx0wxBhdGwg
JS7bE2xqnlM1MQ2HuTFFZA6rmFZlwn3YOlp+ERyH/uDz7s3RqbJ+fp7FoDcp5+e2H0IgqkODc0r4
27CzX1yRfJIU83bKI3nFDpDutdh8bc30gJqenHJ/+l42ZkM5a2b+MjSvolgOsb125PQ6e+VgrsqY
CBbn/zzlq3j0opMx5/47mJccUdKdKG2KzYRjss+bZOMFSxh14CW2qlRhnDODiVn3g/FCsr89WWC6
ziFvZjAfXXrwUczQ2cfmsak8RCMgd2s2w9HZS11qV/FlPnhLsQsAugt8HLFHNyQWzrC1LjwKxme/
F4RJ8vIlBggMltFvtxSegWPiBbizZwtAqJG7mxJ95RqaDnKvoB6GKB+J68b1z21R8wJUoXoSgTtd
wEVVrypgPs1RI2mXA+Q1GSc9dcKCfab1BaF6Ldr6e9yp/NZ1yj87SR6fiN2Zh6o2mtfAs81zXQnv
QoVh9ROimTjHRhWeTbOAGizjDntyIh4xdAFK5ChjscBm7D4gWqxVm+SHcsIzCKOA66ImTjSOMt1O
WeHvLMtQNNqkqr3BrzMevJjNBHU65ktplN4twGC6hafIexxwKzmgKdNPwip/kJsrLg08Lb1rCK0e
3JJQU2wTHW3Hqf0kpxyA8qvRoEuHkxmaozMydV0npOwnwmcsg+c8rMw1cU//ZPTIictt8b0vdb8N
KhO4pXDHPXKIeQKsDd4w4DsoavxWyYB6uUuzpjk5Iw3xK5o1ALqmLfQmrmPfJ06a8cCn2n+mxjoj
yV/m4yZymwYsSEe/1QSad03XZrudcKcdcndqYTsQjKNxo67fAwj5EKLxRNWbntZsupQ6E85ebdgn
qgcSay27yn21Q0v8jrzJP7Q117F+imzxWiqnuQ+2bbwWcWdd6yX9OrfzewJB/DoyXd1loupTHjj6
ycgnMqhlmMsjWUEAO/gDKCAf2IEBXuuZ58U4XZHvs61iJiS3j1Svjxnp5Jx00sI0FiHR6g0lBPUa
5A/5LUCaxdcki6jb+vQTv0ZVm/6WaeCzNiGLP8LyytZtK3hsACsnPPIx7TSrUsfJi1VOyl6ylpa3
ITepuP6a9Lw1TbrnQOO6lqkZyxcjIxAW+s12TTvTLMNu/RnbAiAS4Iw36G+R95IPnH7OhBEOdYT2
tOpPkZo9A9p4s7FRcG8iyH3yCkDSDOOOPFgF8oIoc+qGxkiz1rDHpfwt6ktzIrbdhb9Em9B0CVlp
DSAXrIIszE/ZgAVp/ZnzQcmRTQXwvaWHYRVmfXHVSyGdNc+f0Yh+oxTr7pTmOmLo8SVN3fFBjiLd
ucBRKTpylgHZ1j9typ9aUQJA8pMrGO0PIncGQuEYg0HXdLfDYoLfMdopM01Z5jl4r6aAp4PJbIvn
jFOPizb4LKNaxVaMD6aTCTFbK9B7M6S2fOVMueZ7cqCqRlCngFO5Xyh08a6m0qtRsMairmiuGTTS
dZ3BIWMoQAmUsFcE0EGUFeXvoqnOAbCxdpWj9+WDYt4MeCf3eWW274lhhkeAJyFk77aqD50FcDGC
VbNhzjVA6o3hjZ83tiHsd+d0TOCIF4OGB0DuZpdGgLENCMsFicFyM7OpMM6+mPOXXjN2bpx88Ez+
ZXGdbXO+eX4JoriaQmM+ca6yhnVZEnN5QupiBWqz8FnlPHzedozb5NiENIIu/05sGw5p9sR5Bcu6
w5XCLBIeekfKeqME+J4QL8kOZc/ooDHYTwObxB2xAnZAro3nalTfe6mUwct/efos5R4YrtpvcxEP
B1OWGRcHDyRn0RjlN9kp1pUl8OpvtTKwBrr1lF/p7E3OA+2ewDOVhNfFo1+Eneg3Ri9u/LQ5nBtN
vVxX6PkYo63+R48lZs1/cifjsMSY4whBNMtj7P17Ck/rrrX7miajP+752asnKuZyh+ovxHd8PDZX
BM6sZeBs3eBI+Uj7g528y663bWryMD4D8GEIApKw1VjgZ+U0HG8+S0duY8lYQIsDamVtyqyNjF85
zHdvk3Y6H/6yC/+fcnz/P1Z5e3hi/98pv139o/j69c8hv+V//1fIz6fvx/dtYFlqqe+hyvu/q4AM
9Q/aZTw8yWQPsK6bElP7f6f8zH8IXNmKWzrvf9J+1v+k/Mx/SIWoTg0FgQybAMz/JeX3rzkEZTPz
euzcHZzfgv/v750maaWCOigZrZ2oGtMD78z5jXuCfyrqvOH87FBD/+lHc/vrqf/niNn/+hsVnwby
XhbhOsGP5m/5ADTxsm2wA9IVUONqjhT7v3kYoKNrllnljhXhfP/3f+WfdMr/fP74vhTFLSYpC9tf
/u/vhSS85tg7C1bCo0NTL5n/CXN3MwYJ2yBrZmcflu7WcZ0AI0Ochd+QTA2bni379wh183NgnNbr
UMrxHYcVV+J//+X9q/96+epIoPhkhRUHBSfE38JMkh0Qvk7oQqmeAPP1ReNMTB6N8/hXcutPSKNQ
3CU3//4v/ltqgr+ZcYZnyLQtnjQSCn9zfsed4yZRTY3B1CvcQlp4kkJnSWir1FEnjlwbOhY2jlU/
dmGJ0laRyCHEbTegbWqKtuk6JruSPSlEdeM/nJrmv2aO/nx1yueLw5llUcQk+Qz8c6bDHm0OMEdr
wtx6tFZUhDq32m5QOGvk0FVd5TEvg9rwCvAh9eTsLTfSvzXX6GWhbjTf2bXG97zDgHiNmjg0NhOA
2vI/fpn+37z6FkqlJSyW1q7JC0Q4f/Pq517s+GzESH+pAEosU8qW7yY5p2kmDq6of2oU261pg4mO
GMnZFia8m+zMbR9rr8guUxKqD6eNFqwdDfZ3Y4SUkiD2WKvOqyvnWPWh+iYZBiJA/hENUE2vzB9d
7WMiSIYlUJ9OabSvQj9jd+oZ7XwbJp+aeduPzU960B37UFoBsDfG3bpIIexQtbEyfC3lnZaHmTLW
upVxgdXHS4CKxpFGjODGyZYpM/HQ3yIHJMMe7msB5StMIQG2HG6hWvUtZT/PLvs5Br5g9D5doxPs
62L6N44gH9tdP6m82Ld9ibgVtIbLndN0S4AprNPWFNHr+lhDWbFYRhTBdJwdMiTIb63Bkrpmebh2
3N6oAc4M448QjzaeBipcu42DcSG+0K+LoIeITwcsewq9njFU4PUWvV0isubWvaYMiCsSpJc103R8
tWfXrqnca5g1LDHyT4OihnBtpEjVOADosljRO8GPstVY+vaVP0KXpDcUelsOGH/cTwaRZAoQuisM
wc82scIESzObzAxAFFsHFPtTGQCJoIGwiLKXvmmbs9cM0lgNaZRMjyhulImZy8bJdO3GIzvjez8z
DMqwlWuWO7nZATnHaul+iqlGoHdLusfZ72fjzbFbjmqg2urMSDVyZTcizNnCazjVSu2JL6+OUrgl
vh9cUcztnTOVGO7zsId0aqjC21B7Ma/nbmjBok9hd7RnPISU2nQCzgce3VWQdNF99qT3kxpT3IlT
7OAVJDq7anLTvCu8gPUpoPqUdVii/PGls3t2o7XUGALziB1qiCZ4U+FY1DBJ2uLd4HDpD4GMnOeS
HNR4VAYyBr7YcLgDDI+nVT+GC4uyxtW9LepeHxduB3mK1jzJzINyaOTU5Rg6/TFj2LC+Soc2z0ak
yU/MUvh3YZZwWiGYj+ZWdUW1xZvanWkIZlHRzj9NOmJWVYdrW8ZW/7Xw6q6iTsSL2wps4mQfIUr2
89geWDrLB26NOdDRrnlXi6InW2zfCCD5Ro8IjVxBNa49GIcs6Fj2s8yhlZvKhXyF77Lf+WlEN0uh
bB5fG5rwbszbgLQkoL9NMbA0pXu4xmJGec87sCbY22RMB7nWfVIfaqW4/ga8KnakeX7R4ZS8GInt
/64wBU/rlv/eJxyf5S+aDYxJ6sWNT2Y9GusJ3sMGqGK5VXNTPie2MbErbovkPdUi3cS119Mgy4aK
k4ZfNy3ZUxqKrQh9mENNwxE2D9N8cqdOPdtzoj7jcSoe69Ea14RoAoIxhXus4lZftKZCAe1Q6XOp
LA4WXTmyh/qWJu3OSQBK7LLOLndTZRq/NFP2FRLLvO1gQdE3pYPoNNhThOtbd+lv3cAZmAOJ3W+K
jN7HsWGkt7HGzbcfXa02TVzPT4LKErwSnn1OUQzXY8Ju44rBovPPiCEMT/0i0nUty+PGEvW2HGIK
2wvBywuJFyHdcHmxsRz+VkqXhxWSvLxaTeTumg4PsUfAaZ+kKTg00MxIYqq17il4qQ0/GXlwG4+6
uU6rt8pnksba8afYXRsUVdcWHXwxCeFdVyXegToFfDLdYMcnZKFpL+jEaVF1MvsoCzHtk0hbUBON
npRSVnTPvPyzT8+J5TUxa8JeOU3j99acYb1J3wN7S1ipeqLNza8P1B10dywBIDtJ5Dhn1fteeu7b
Itr20zjfjAJEGIMV6RNvKRMOI2qFeYrn7zJssBUDPHN2M6MkL6BQ0+y+jAnGnbV1Vx5jOu78A+9k
g8p1Pgr5ZmhAqlQ8sXy2U/uhWWqQ4S+w7LSooU1YL2DBSLoNfvTmRGnzrWeyxibywq7OuqT9NO0G
o91b1C9XrvkFX/yppJa5Mcsnk5pmJ7U+pzB8rOdFdItveIptCIhN9WjLGstt1njwb7oFLxmZz7SS
X1vcwLuGadOzRnVO/EjzB4NWs7GYbU0+yK9LG96uspSzK0o/OfRLDfXiqDjynnOJ6sTJr4DyEtaZ
YbXn8XO3qTO0n71djXj82dzw7kHmAkKG4cWT1RtaCAUGrTAO0TSPzU7UnsPaQbZFjKFuYhFH8Kg8
Ex0lN1CLrGRxw/4Jva37gdVoByJDxFeHsrJhYxqR2EHPrLFx8bMMwh+QgMASekt1eLmUiHM0R+Ex
/lM1nsk8U+TVQuFdWYchSdCK1LxowXlqJYgmuyHNaYSuuuCpqOTMxglT74rnr1yzaA/CE44DikTG
Vl3YrM87l56dZs9FY1j79Uj/u4yH8WEBOZGkYtFUX+TEQiruBVkKR5JU3RA/XSR70+4PcIjUQ+VU
XN4naYMsxJ7tROtpdCexEi31Kwm4Xz69hpKE3KJcfVSdG/lbKwfFRU3PTFdGFkJAhnvivPJxrS7J
JOi5LwzPxaLQF84mmfLyhotJ7dhJTMW2b8Lsp8eOdPkZYej8o1zBAUHFqhZBi0UJ2haZESBZk2Rh
sPcWEcw1kJezxE9/lybk76or426bZjHZ2igMwy28znqdujTb+GFqvY6OZEFl2Xl3qrSPXzVpY1sf
25h92gpYHihG/CFA/lHsxkW7K+irftR5XkQHXiTZowdW8aOz8vLJXrS/aVEBe/71lbzfO3vohjyh
bV2xB4Zv1kQOoGOhZH5XDIFnOlp9FjKZ+TtppPsKbQkLNlaaL36y6qM1A7bxbcwTw7cX1JscKbkF
nqnqd6fSJj1u4yyRq0FxTkX9OVqarq9F/SR9Vh4ai4ogwkOoo3zsuQDQgCaHQ4c/8ztkvHjlsZA9
mZV2y5XX83Wmfymvdt/ykSeAOusIR6AcR5rZm37fVUO6Gf4IuIuUm7jc++bS8QgjLkqvSw3xuOp8
Oe1sQyFZj2Y6XNB7znGY9GiiqMXB7PAPMbifk4Dp5C2qchd0xwCP4N725kltObaGB23K87Bo0VjL
hnkNKLQ/4k0Nt9WiWg+qNV/SSBXnvDWrh8ktMZOXud2u5kXzTgdd0L+Dd2oW49GY+vQ7gym2GR/N
3F/Uc++PkO7mNqAtCa1MlOwsKyWZh5gYq5+FZQf4DHpU+UWfl4tSn0w2iGK/BXA76BCbbnoOk+aR
YuniApsGsZ/r/yl0KSpf9gDOshGgWU6/dtxz6ER37iKN99zf0EEj3ext+p5Wnttnl7pTDbwOlgxA
w6ydWZnddV5WEGpZRpB9xUWxLCiyZVWR/FlaLOsLOTCh62WlMS3LDWtZc5BqpctmKi/Eoqg/AKv4
4C9rkWFZkFjLqqT9szRZ1icyxeQ8YErnmGXDAhG5PbFNNl64bQFOXjYx/Z+lDEQzNtdlBRC1iiJ3
M9W29fZf7J1JU91Im++/SkevrzpSKWVKWvTmjBxGAwaXvVGAjTXPsz59/xL8Rpepe3G8+1uLIgwH
JKVyeIb/sGCZdvSdejUWM9OuHNRzDCyXEARjxiko0JummXfMQuelcdsqOAzZWuyRPQ8vGmtNN3Hc
IT4VL/KGOnn12Y47BLFLYayDosTbz7FDIL2gIbcO2XTwPbR8l9rTcPqW5SzzLKhz1rBcFC4Qg3jN
fuK3QatvCjL8P+aAyrIEMOIZ+e6ELvqxjtL8mCMyTrAfl8FOl9VlERc/kOsK4bDG5YWr8UbwJOKl
vdM43zInXKDOggEgCO+uafdZcBsqWnLCaLU7sAd0SdARrkgKjDrlFScZSJ5svUWfSH723Dg9m5ux
PORTAxOjLpvgakhBnZRDi3Bd2jAP6PofBPvu94Cg8AUGI83w0eacCUN5KrrQukLvIMMi0PUfAhdF
bWr7+XRh5fWwj8f80V8j9lyFkGWIc+V2DGT7BVIGHQN0bfoqQLBvcjSJFagdLBQaQfstmGCYtaMy
AbHYJ828Xoa1tg9TH4GJCOYNfrEOEpJhB2pjekQeDpDwMuOmvohPHRXhvWNxPuObuhzywjvGiwEU
JX1Rb5uaKTLqatkhXcL2UixIm08J2xHyCxscMMVn7DwdyHlVcqJ0y2CWpfMds1fsyIbpzulrdPbp
Jsdf4Bh9yuHVHijZvmjkJs552+jPcrScgiQ5BvWwAPzsrxfIURfsBSRuk1XcE6qtZ5nb50hdSM7S
ObmUg0KKrixcn24FfMp90ORQfC26qSLgeI9Y3mcUvsIDcfHXwpviY6AD50tBM/uqWQyDrIo1PdwV
bPWEOUAH9qIL/HtJ82JbhynQxNqG62LnGDHL5cxiAW2oaDuXAODTH2WeT1/QgGQIcC+eT/6EpN6y
lp/yNKe9MHlIbodLDSAOsdsB2CIeUQQ94RkmG38leCEeOpSYyMPUAE8nQp4aGxjs7Rxfg3idMT5F
0G+A2pb1I6+wAQsEZ5eEyW3IDjY+4pJAXMrnsK++5PPs/2iWPr3gF4sbmt+xPoXNoK7cqMb0KW5b
969oqNxzPVbjtQWu/gkx4/bTZNcU0SFgNWdCqScwWbqHFdDWV2Cs3CfsS2toTQKpc9dyr1pZOsCu
CpceOJnFhMPgLbmkOg/9rETfe6jPHdulzRVZsX0q23w4t+BVXPVJO99CEWyvmyTgnwWUcBQTnfu+
mC0KG+70rXVH+7mY+gJNahqOR+jhUOWzLlvoDJeZs+mod9Gi9zr+RxIAZmlCiqfSD7W3ih+hBRQh
GPzlB2aI3XFSPohHr6Jl3cV2jrhu2W2VNdRHCDWEIEEIn4x2hGv3O4HXKY2TeU4acFWF8+BJMD0A
nhRBJ12UL9WagynHe1m9jFY39Ei6N80tEtzpo7NyJaAi43AbetZyPrceZdAsa7+HzRycZbbt/IVc
cnUeleoHoOfy3F2CbgtEzvtMxH6P6mZy2aDAgO23s8L5cMQXOLxoKNTzcCaEiJ8z189eapRlKQlo
wqy2PyIG3p2PxRpc9i34nKXP6s/+2Pi3wmth0TNpzoJUiN2UZtFmrtNxWw69POKQZd3JqbydlzpG
O324HeCAfM8x3946RTVdZeP0FXk65BhjW/RiU81W/RwIdxRHdqQWkk4V9XALMQTf4GkWnmHjUQP/
Ug1Y/syCDp1mvRnwejPAq8YoxsOl2SrpqKWpPqdXC714LgrKOESx7gF1S+Z7PwOOCRzInD16w+Fd
DUI7OxsdnFYPazujGy8X/eKBst839pRe1VF1XzjhXH2H4mK0oEepSvs2Kjz4bhUVjZsxy1W4n1Qz
4S/dCvvcHlpwIfhxSX/fsrHgSmKjxvHYUHuCgKRr8WwHtV4OYT4N3wICrwwYawM2ksYzs9Bb6YNT
jr4ds5bikr8UVM4W2sWIy0Y1qifwx7F3S/BL8iJ6X6Ox5cNvVPsXqhnRyIfVt/hnQYl97Am4ZSAv
kXylkFZZISrQdqNkCtvEBnXU+yRYeAlEgGx9EEbVFAB/Kcsye2r6Cf5fl2m0482kVX9NManQdZyN
uf5J/S2r6Y8tI3J2DHjP5onkuDuEMHgIuTeZBvB642q6rWwsY5ceUqKWH6PtFJ8lCUGggny4wzRi
Di88d8of+6LNH8me8FANgUJ/W9tMD8ek9NV6jZEqRtwJzgx7Op/u9cAqIzNPJcLmGO8kBcDdBFGC
asEWqqCSiM9KH3afWhmG5bknBxzUQagmO8sti8syr9HYCqCjEW5W+YxKuR8bdMQY3cYKLjgAACrE
TC3UQrZlWec/A3Rz252NaKJ6sAMP7FyVtOzp8Pig60Sypm4ofbvHlGuCt7rpLRc2uy1mJELRFIBE
t1KWzM6cRtM/AE3I58sVhsexKwK6J2vXzJ/GdWR560i7412cyF7ezB3k0o1H2Im5GFW8z/SSJS9s
FAvUq6mb2n0Gxwr9kyjGVcULWyp4EFEIJrDnxOt2Chv3UGGKgyKfRH1fp523biPbG77Q7pjOxizO
1Z2usPjNQ2WBQ1JYu3BusKzuFSDLK6LyGCoF7QcADUjb7CrYS2ILhEWJbUL0iWxvlMGu8wYXlpzt
ZzGc/Cmlho4SX4log52twy6fewBOQBvjXYBGh3e7OonrlWivJPrkjAmMqrJ2Jkx8IouRKTEYLvSK
OZZGVwWsGEEbxSYYLJ8xr/KIkpErh0oBpL/fji7mr6e1RH13F4KEgnBT1T9iULfFdiDh/jq1Yfyp
c5zyR+/lw6OWE76HY93duJ2AySQrD0Fvtc5IK5fFPB0HB8eXM6WhOSHcjWTQqWpbyrkxktnTZpxU
d9k1QDxjwqpPUjqLwl+wzB/zzmgAxpSrm13d1IHDYVqpByUWkUMgmT3O5SH2ntZmCg6I/Vec0IAO
9MavEYX7khiFZOKdzkt+jsFIsd6OPbBK3eQS7lN5BmFN9aULLiPO2mOg2hgrFJCCM1yWyXkakc7o
N44V+sz2RSX7AXYBVNdMTueoASd/4dvVfsaCpMceN4uO1BiYLsJH2mYHPCKKzvperdnFumQCSZQ6
wn63whsoR6+zYBmna+HIYzELgirLsuUn1XiFcwFCiKfutZI5ut4JHGprbDwO7TCaQ0wWepSrYrsI
LlD6pEjvLxabWp+BfM0XLGWHpHeKc6GJEPfkaUzsKSXW32k1iG+JMiFnIorp3oWl4WzjamBFCJJ2
1ttQgJLqRrb5Ccztk7uEDGWFeB0zpUfxp4s1nnZBOLfFGUyE7Lrz+0DeOLROJcUIm7CqXjSaTXDs
eYSWFTluNaJRiFy8znXhR/ELkB+pket2ymvJQzq7eqS/6UOPjbYz5oPfcClwuk0zaVDeYdfn95Rx
/acEUM23BejsfEzBPjxKAs6ahZo5j7CmgNYMJSDtIvKgx9b9PN74LD3T0Edw2gauO+06tPjSk0Cy
naT6dWp5hcz0PobDpfDzCFO4t04krt22VM/hSL25gEKLCUzU8+piexbx0ZsU/EbA/zZZQRnAKHJc
zO73akG3OPMrIte0sYpLupcISwdAnK9d1J8R18iFgLTYAtzXIbIy6ClitJE0SEow2+2wPwkpu+lY
In89H4VawRbg8GN0RaFw55jl5Uu3LcZ6qlCvYVsEfrzmsGIK2dxgHcJ+xwE87KhxzOGB5KYoL40O
+WXnomqxa7zeW/+CXFJ9Xzxw0uheoJl6ociN5tsuxnRjBjAimy2GAcu0a/2qeZh6AGawqSraG4iQ
+uPda/9qKQB+nsSauA4AvNh+rropuB5TYBSHbpY+NgWcj/RrQXTfZylEBIgcRsGMxQaDPR7Aj7qL
l5CL+v1dkFAzOflo/lV7DP1eugDktlNFxHNV4gYnqCYg+AFo9o9Kheu8Q4rfWRHVKRTl7YZjDoNV
d7oMG4R3DnVXBkdl+dT2e4r75dnYQeE6xjqPkJFCXCK0JV5CmR8U+sfgdfHyKQ36Jrpudc/iVcW8
9pdiHhtWIEUSedFlXrqeVSNudyZ3dvKTCvpw3QERhDsHGKT92Va43dA4s7LH2mnEcjHNmQy/Ih+4
4r8o5zA/OZ3d9k8iEViBy9BEBr49ef4eQiyEA5/6RHPvhviIcAJm+9rug2GrMcF2d1R/kh2K3tR8
MKrkvKB3kmBJwiiRWk71kPXbwuOUeHbXOFlXrHbaYvhEMT7tbgE+yYd1WCtv3zWBM0Os6yAP+o0a
1M0AtJVIDjETH2RjVtryDsx3dmgpC37x8mz9HiUivFIrBhHAjNVFm0TrFwxNE6LrrrvzorUC4ghI
RkWaJk6vEfQgVLppZNLuZG2LeleGq3dJIMeVZC0G7IyUd+86uv+eFV7E9AlwhxVx3Hyig52/2HU7
/uzWaE5YVUu4W/MR3mdap8HFNBT+ha4b3aLyO00JeuGI3U9RuHzxxJycddBhe4lhOIIRq/dthqzy
tRNe8GAR9u68nqkABbfZoWSsXooECXg0RVCmwncDD5uxFDexC6n/LAa1IM+nEFFhtENqzAqrtD9j
M1BnpFRIfFAmqZ6xIsY0Mx0MNWsRiBfooYmfnNVNkTacyf79CTyp487nCtwGBldWcA73gobhnHnX
cVDLPUA9QMfwMMIM2J1yMWTjgDwWebzex4kFUguit3A3UUtxy1/dGbO2PnmSfYf7hBdkN6yg2sLP
PSeg9OJu+D45QU7NkA4U7e4xvezBmcltRgmloSGdwOeLyHIRFWmCbF95RXyzUmvF9rXuaKqqCH9C
165xLJNNWNwjNBH/pIvNZmePZGtxIUS6pZxcO9u2gHsfj3E/GWMBF14qDq1TXzvdrslApTf5UPFa
AdClYChPGPsipOD7w1e9okA1NEN7CUIwOmGMRE/MDr8geF1y9qAMkW49u6oQT0in9ssCTd1P3PS6
HsYHTwFKtEaItwvVrEvapssNnPNs3lpum9xVPVKhmBEhF0fFE4Jp2Knz3nBS0QYZPsegjp8WfMEv
bcAV2Bmbib/iCHMQqhUQaBvmRhAl0pDf8fLl1qCDB5UMT7knEJwOIaMdPF1r3HQK0cTPhdOh+KYq
zDHaGnP0NGmPWAd30BK44A5IY6o3E5kxSsPqXsx+cQmGpNrQq/Y9VCJS9wylh5omNUn+J3dYlmlT
q6m6QmEvOJEc5xD3VbHrswFTewRr6NCHfuJs3SkIcLAeqm+g/DhnMXerHqba966TNV2+oicn9wEW
B/hBtvaXEvNoqrkoxyFA1FKscDLsXQ8DkmG0kIv8QiEWdo16to4OkZDtbrLqn/iNjmeqrPt8Z8BB
2/+D5NbCqw4BEFsBNdHBhbrLsKMihDMM8VoUVudpQkEKwH20zREH+YMA4++oHE/SjpaaXAAsgkSi
1Yiz/x190rJfirKO2XOBiWN2gI70xQod7jscBdpsovBu0kkSVX6MyfkdHvV6WQWSBNCXQIfbU+8u
Ww7JjNdrTx+7tDx/U+SLG+KwxWjvu8InMfAggf3hmsC5fwcoShH4QsPS9ejpCA9J7ncP26GoXmCG
wSHkmkomHH96UILNC+1G1bdYY03D5zlEyay0iaeBQfjpGb1+sr0x02u/jxctnhEnCEaSp0SQuHrd
XH9RslfWSVtUy8kLNVylJ42uZfm9Vm76s0CMKKXn7YNPUQKzhIsltfvvXlDR/hkQVbU5mYMSu+i8
Km9TShrojOWrcz3a9fDgk+FO2wL8sXNbAWYHACSGuj+LMR1HmCudFrhL+NQ2O7tXtOZSkqLmGWtq
gx2x6oxdlEVHmQyC8+cgGWicNmlvnUS4IFnWT1NjrLvG9aScUt9Bxs1ZWuQJz9M8cdbFs0/9ldDq
4FgElwiguY67g/K+EhZaGDRRf9Noo4BwEcWXpSuXk85RRdjMqNqxb0JYP7czjYUO4ZjzBamlptzV
qgK/WfoJUcY8Q6ClT5V81Xkp1TFJR7/f4+65fM99xNFREJiHBlLp3Il9ClvY3uD8rnd9Tf2Z3LGa
WfzUxOAdpM7QnPKixw67BTUaQM5s24sAM0puZJ3SHNSQsVCNvGrBqLLGkApZKfR7IqgZzgb6uANL
WPcDyOgpRhMptTOktyRQGbVZ8qE9R3JGBIdmXtBQCxYx/3/g6QtvtF8+L/XLf//n92oo+3a5e0EQ
rvw7kBS95r/tH7un/uk/3n7v+qng9yAY9C8//uO+f+pfun/83hsC1dL6v2jsORqQqcOScQV7yvTS
9f/9n2xt/6VsGQh4/IAjtYF//kKgegZm6npsfNQ9cJL4l8mE7f8XSj3KDjCf8NgepffvwE8NxPVv
yGhzRZvNB+yrsVpAxdxA6/6m25zbaVvaU6ZefDKSgU5x7dZWvhU18pnE30OdPSHbhxRSia3uAsWO
rj/aVRZN32fM212EBytJjHMOQpplDcajbFANLXKg9aowdaKK07B+VlmfztWOscpTZ4tdk2u/eDOQ
yrs8nr38yfdVHX53Cgo815EmS6LqZSckbaB3CKluTIlzQtqWpmuGwuakiuLS9gA/QpZCe2S5kHgj
pz8xWar4nb+90v8LYvb3k8hFAw6LhACBOtMHZrjeoTQ9u8CRUsf+C55CZdqc9YWbY6Xrjl3rwUgl
WcSHGLJe8hMT00SGh48v/07+nut7SO07EtQG7AMquu8OhzV1/I6NLPnBoncyhC0rDEhQ5Quk1aQo
BUyEjLs27hGf2ViutdblJ9oeSyehdKx6cs57bUirm6pqAHVcI2fQ8LOPb/L3Y9MFwoxMLi4EjgZG
aabl7/OIGqKFCqJj/dB0tejCRqsXec0h993eMYyiXutvmRJkvR9f9927MdfFW8fDx0JIfFzeX5f+
U+VVkF9+RAtzDpcrUecdTNfQ4CsnrESTmzKM+x6uGKAfqf8APjVS+P8LbDaP7blUksHHAnA2iOrf
HzuCMmQJuqQ/LOSUGuR2JqHVEwvJ6k9QwLz8OrHsyr5ysmYZ7rPOUF1NXTRnUD4eiH/eiQ+GHY0S
XyCHhfj773cS44SXg+Vof7ia6j5Zik3snR1UOw0d4ih+6OpvLR0ECccVgKf+VqHC2Qb7EYxxPf3h
rfyOHGZYFHh2X6lXFx2it3ezAU0PkS54+H4PgxUk2rFCGyZc9laIb9VyXPx2Zop8/PzvsNTmmvQ2
WCUsVEgejv9uAKIAyEpQ99ZznCBMB0m0j82CKOYqRuxnQPt6dTHq6xagXzOccQZCIV84IFakU7j8
9NfK+4BudFvuGlW18o4gq+yeP77N36HKrkcLCQcH3F1gSduslnd7CU1wvxXotzzPLardoHaGTPB+
BPVHWttz64zAkGTWmEXTT5X5AgN++MP7+cdg4biAGwogH/ICB9+0d7fhN7LrF5ITbCaVxR6Os2cC
incEubuoC8q37PsdOJgMOiWZGtVXNORp0Po4iRPJNTG7rdn5FxIg7pC8/cKdsxrtzY+Hy34/rQHm
O7AvKKFK3rDW786n2cHMKyhX57lDwdIiBurp5A2oh1MOB1DRLA03h1PZyM+qhdLVsvOzdbHuJ+jj
pw5JarKTYl2p0mDSXfYhJQhqpXQFlbDyO10EEfQ5iSsYW6K00gU1W4G1HX8V/v3U/Mk0xDZkgr/v
GOQ0Po1rbSx3sLB4n18wM0vgCGP9zVOVShEUFb5iKiJEECDzaa+exdYeLm+7JwhOfja8bie1Hfr8
aJ5Qq2hI56DV/WkNvZoN/H5zmMmwkGxb0rf+x7TI5gwIc1zV3+qWVQR/v8t890raMf4mTof+c0M1
eMzXR4LvZUEbPW6BVWzZ8Cd9FzVraJ21BW2MRxiknYbmqk2AQNsPz+5jNijzeqrOCZhCy+ip8Q6o
AhWyNUdvB+hATsUT/h+jzwuqyiDmm87SEon4xTzz7gBtL3zpVhH1PrF653QH7Q3m3WVzlBBgNK+X
h4NrkV371ZzyJyqCB+48sUoTG/R4lGZPM3ZaTQ07G9U4ClSI0l62bRYCz8iBd+EKGIXQcSOXwxVp
tDJ0HwG020wyMPfEGSO6aIQoH0/297umpI8sPDgMhlUEQu/dYQLUpYxobObfVrvoUPefoTxQc5wq
PKhPJBATG8XHV3y/G0l65oBAOLdheQT/uGLXii5G0Wb66qyIpqvtNLhm+5MdaAhULsdG6W+QdEC/
biaagF105bGxME8/vg0Tzv62KBxjI0SuLRU8DjCd7558dcahsQJdPAIkKpCI66tBgVpu4obdKM46
6u1tiMnxpxHhKXacOlYVcG8QPlBlfQ/qMlmvjNBFCX19P8MZ8pdNN9l6vOt9SyTbhu5UdcEkQoI2
FS6qCQBWNcTucxEL5iHagEQXJwD1vVn5I+5cN5LzHiViJ0Ncf3xLp/6fPl/v9zWqFfRIcF2QJicA
ZfHutMp0aByJOu9hHEpBEAslmuxbjquZty5BlnsW29PMtJ2zAM3lTdS/RraWBiTHqqDSL8P7cKb1
mG9lk0CrOktq6ZgtEhVOYSMaQYcuOa5oMrLqwqkwMbW9+AWr07Np7/5h9sp3O5tPBASKF1yv4g3a
tni3VTdOiRtCWkrqAsDG6kOPYxA30FvOYJbu6zqWgl6efQiRdWWJs1eaLaUF1JY9gUEhjLdnLEYb
8H/kzU95kHruWTKhU99smmWq9DVADT6F1pt5xCUqdHfIgJWj2ARO28FGl/OCx/3D/HwXZfJo8J9c
abNUYOkR7/0eXNF4R+BgqJYHJxrNTtVDChrvMCZIqu+98DOJnnFfNesj2jHmfCysyuaFAO7Jo2W/
FtrGHjOgSjg9EKW2DMfkpZi7njvjym6CBFTAFKOLX5vdbWDbPEsk/Wm57YlIuGDSh4J/kWPZDEUR
uQwFVNUYHKrC6pMlEQcy5V9v42O2wuzp40F4t0YN3ZHoilqcT9op/hHq2tPq6kU31uex8Cp2h7fw
VuKZPGZbMssYFYSPryjfJRXmktTgYXYZfhcEyXdRikhxC9HgWT93Aw3Xp54KOhOKs5/xcVF8oWwc
TlYFJAq3tYUBz8cQ5EXBpscoTe2c95883fkoa4e9SzuLLESOdy3FLE6AwmLhQ7bhoPr12qIGbRjE
iXKfXjqYAmFeR5RRbZKm3GvzJVhQDLsTFfJpyVFlaJ6gjdKbPPXjZ3cD5/c9kYc3hwCbhG27REHv
MxvCwc6K0Cb4jJcJKBAwFZlTb8NJhOm1lquL2TdNP41YdiBlkKLLgdxIcy7ywUGGpCbasS6QqgcH
FiJB7mwb6lEYaiH5D5F5cPUORGqV/3DTfG3vigpcxdNEtX66Adol5hW/1xJLhG1D/NgNhwnk1Hjd
NjFIHgOOK+xLR7Q2OOyypUqYGtmJEAiS3xhUaTm2yLjQ+xhZDOPaAiLezJbCve2Aa97g3mNPv7ho
wc32MKFtH0yxHRK/hVF/6mOPyAyH4HxaV9JapmJ9Aq8bDpsG0TBNP4NO0k7hQLB+hp4ok8fBzSOE
kClR29uF/LRaNijGIu8VgDxFXE7l0OWl0++aSkzrRQhiBEGSyY7lIbI6Pxb7OqsK92GhW55ZD0EF
V/3z3M9Of2V1fWndcWJ4ww9M73X7sHpjhMBtXVWgZW+Dec2zYwjnfj6s0DlwhAgQMQPnjMQl0ijP
doFC8Y9YAtied0yVpXlBCWmaoEgi92KnZ31YNsBWyANUro9hAQvumpq4lWXHEU00bN9fYr90ekZ5
th2/da9WpxqZ0qvddnV862jR0zwqS7euvdMQhEmcX5YKt+eIomSEFOPlpMIoQbircqtE31FObquT
Tt048g/MFY0pSz2ugmMdugcUFPCArm4oQIYt/YXTFHUWUuwTJue62mboH7DBjsD51V+IBmjVnZgc
iEBsJ4ewxb4eaqIuGAGLA7rxJqfozRfEh803rSTBz2EDTRsyJsj2zm2e1wG1tPE8BfAUASuYLcvz
cOFS2eAd5zK16aIpF/suGuDKSnicyFEcKk9zSMkb/2sVByq6WaYaxapPSF6lU476rmPJ+pQNC+jb
G506Kgk2TRCYmoTX9irOHr0oDK31wnXzjpGyFrrSxRW7dhND63OQG88R9W8SO/+Eanvqg1BL2Qjw
TkgQiUAJxJHmlpYRTSkJgQsALlrDdZYaHUC4Kqr8S0ay5HpFmgfBw4AiY4PeiecxskAvEk6QrQ1/
hz/C/ROybJomMDE9irA8/baO7dLRhzQGeR5s8IXJ+FJ1cW/dlwU9asKEsY98DzoQcoZiv5bEG8c+
aIFfb+q3R43BozB8TYoTNWZCQRdytTy2STIhW5nXYyM9J9UXO5/NOJcueuwAlzHT5lXgHEJH+qVp
SGiaQ5sg0I2Bu28vGBokfqwGizfo0t17pNs6JCXjZcVrdYyH1bXnKz/1zC3T02/r9V4zs7gCLVO7
eQ6t2Uww3QLJG8/VYvG9HF1vvjeONh/liPXRMARIgCI5z/jredrWcZpnCm4x31NoC+v7DEeA4LVH
RgFog4GzzVj8mj1wuAP+pIdSBz8L++V1MAZmTbv9FeMGCnwf/3I6VBUdkbTW/a+htt4+/q9Bfvsc
lQKZXXmyLrgBG+mO8TlDvp5OYFI6Cw/dYO3HtSIjYC/uScCjKtiotxeFywvIgz2Z99BGJ6xallfa
YQwI6yYohopRGmWR8xGJFid3RZkjNGQ8sZigNyqUcYLIvUjQRXkbwapmBbGvvT1TLBNytG1dlXqy
z5bBN9m5eHu1b9NDhxk47712oZ6LvfJy8/CzXvCoOER2ay4Tu7Hmm0vVCC9+AFfvDv05TwoVCljQ
60RaB2h1xN/SMX/FTlpUFcnNPIfZ1fWxufW3AUXfZOUfVe4gCbK3hCqz9LSiITLXx8gUkcR+SoaK
NR2kkal8QNFtnpPRk82zraOS6dMpIlYevh0Jdm86atnmD0rkVVs0NiEoMiKlMMuhWJW5/3LQUTw9
DHkEcv1QRj5/F4NOO8JdsFs8u79wpsDMFZym0Nw7/hryACEYbmdOnIw/wgkAlHOT1knGOT/a+FGg
0Ny1YGJAplkwz7aii0IuriATkjL1eU1tE5KBqdzwmuLhBMXRLOeB85XvodujUx/EUIaG7LkTdPlc
nfUuqlbFNg9cjMfAPgEyPWHqNPD5uG86vhA0qvy6AK+WXy/FRN0ObqFNqaihlp9fjxkuG7hgtClX
t+OoGh+xmJzJAsJlNXMf8xxNkXh2GskOAy85H/w9hAHBR+gxhwEAbXpR6/wVJGnKfoPHKATss1/l
5BRXVdgRAzTJqv6+uGDgHUTm6HKJo/O6ZprKR/Zz04VTFq6PDvZRU/+AWwY622f926Nj8tQxRA4G
URlPlEVTp/Z6FRCXtz2QQH5mz7WZNdSrzBR/q5/6qPIyAvYgzfP2SSL5QkO74fNNQvXR2qA4Sl05
cCUyVOiSJYDRrpzabvmEXmyTw45q6JhXb0WW1VZ5Gx6gJtPzP0XY7vA31rfSW0haTtUQg5GMEmVo
Z6S+RUHuVG77nMKEuigybdYTSmxIM24jsExsldgf0HS/7hZ2mvRArmcGb0gcUyqQg59Ri0/zMuLX
2yXnKb9OhGehBeCka9vkOoBxZew6Bo67Kw+aju5vXcpYS7hHHQMRuYNG3zAHvVWBqHI3HkUg/Q2W
oU1KzmEY8PJXwPQ8lcbqgQEtEBRh1FrZ2ky+t5FMexCa104iEmc8n1ZVhN5ttgJmuW8JpqkqrHUT
6G/st8wvdJpWRiB1hXkGtEksNn/SS1OlyhPiVSLrAPx5/U0HCxDgZ3fOdX6Nxmu9hAdXVl1v/ZwQ
lpvDPSeak6tNl1P/trAGtb32kYrklPWfRdSkUbQNwdHF893kEds0P4IxGRv5tQt9ShPHNhvGIgD4
s3bZ4+oO0oWHwOkwk+zbdkVMCbAtGOyBWY6+mdyOfNMC0o8lJvHn7teTvL3Lpka0F2ce5aArtw9f
t5scQD/TLVgis5sQ/ZvFm3SF+UT5Wr0PU2m+p2z6xuyJ0WI+GDpUJ4o9mbvpbSQ417GUI6LF8Hrt
F7vepyxUsyoDlCurs19TlpiSnQhxFPOjtxK82U6hQmHSiSHJxpat8D+Bb43gW0yipGDvLmsYyBOo
FbPK6WybcmBHn4gvLmFZf2pWwfx2Bf2Ha+qW5s6zhE7jt18XUm3AkdYwVaz7t4ytTNLVoxlf1oN7
m71tWNlbobHxbVOMtiDnmXtsdYuoZhEVuDZu4kYP1v0Ahpxn7rHlYSoloP4Yj9hFte0eDp25reF1
wSESwDmyCdVgFnktTZsR3v1s5qQXrjIDLwzXrCj2cZqzGg9vA0Id2Gx6ma9NiOV2tpVexNLJQc59
nF69S+ip5bA/MIMlmxvAhPdl5binh0C9Wt7HcFK4ay+KZlbDhCbadQO8iJvIRwovyO+i28y9f3x5
k7j+rc5qLg94TKMUD9SA679LbNthrqyp8yhVvW2NKTVg7oI8gJX08aXeFdBZTcITgmtRsuL/2qT1
f2vwTqjFA460y3/NEZHN6GA1dei6N15Az4odWcfmpQ5Jyhuu3BYCLRYSr5vjx/fyewkBKi3zx8fy
GVyN4zDP37WFwtGRlG/T6D6gq6YBJ9smHsf9wHP2K+YOfxznf14QUCCFA1QEgb6p4F1dMYtbYeeF
CO8Q7eKgiDJO/JO3ZGxzv1b2xw9om7Ld/75Y84TUblGTQr1P2rSj3l1wzrGkLPucJOttx4C5aYr2
C5qcaL7NbuePh7RG1v12mBwUmhHHMfu507I1WN3qch794Y5+n+nckeHiBBxeEApcSnTvCo1LIKzJ
W7DTyN8W1URcxxqfhyxkX0/8MeEVxO6wsDIDh8OB0MICFInwPuDWATFK0HvhQRVOpcQG3KJetmz1
DR9nfYT2dbI40sHh7K2fVb9tsx8/xPvXyItzhSMUHRPbttHe+n0Oc+4iX46N5HUMmIbhXF8DobpT
5XC7WP7gXv7711OCF2n+0/q9npA3E41IXwzXv469OYobSDwVOyteOSgZ/VulNeBmBitPZZGNm6X6
j+0AfVwjMZqk12/HEkGyeRtehsr3vuwac2B8/IC/7z/UZ0FUMVENKIVOMf/+fUCRGJkR9FDZmVda
baZgyxWe8023LJh/b6szl+LV+cbc2CXT/4fEVQGhZMH8FW7EaxdrVFRHmEcSff0/tcB/QTH+tv6o
FXKpAIDMa2Pef7+vC0FfBhOb7tiuUuCsItVs0AiDcOVQgTQu6aFvwURTWw02RbiSLW56FfV2ccFp
3VVw26qspvJzKV1qD+JTEaooQsyU2EBV1+EMsxuH3lDScvraNU1BGtSm0kXsBvjeKnuolkJ3xQ6l
BkptuC+D7tefgrd+XqZJRpybsCzsZr7KongMgMwMo05saiIpUI0zEg0vKQAcpjWv4leA4hlz9XiT
vYUVROj+/7B3JsuRI1uS/Zfe44nBMC9644C700nnPATJDSQ4BGbAAMP89X2Q8bolM6s6n/S+V1VS
lRFBumO4dlX1KC8L94/H2O+jRjEJHt0TPGwe3RwNtzFgGiURWOAIRF5vakmA85ERyx28G0vDQGV8
/D3bKMRR7nahfBNmbaH7iqRDrbugziJXeWU+4Mv/vfJoeW2SJfw9yPwxQaGsTXy+a+tvL3GvHa32
xNmicOVegfYwHiu4l0wKArWCCvNyBuVCmeDckrp9thh7A+sGY3Rgq1PuCmNbBugRXH64/D6HBdNC
dDQCKl2xdmUD46EywNfofQIsxtAkk6h2rYV7SN5hc1ZAT6Gi2U775CzBuDZP6A2bosUMKCS1Er1G
RHjKyM3amMQ9GzvBIe1ac0PVmgydvxaOntq/dNx5ku+mA2XXp2lvitU9kYu8kJQAaUNwEubBMcOv
7VO0dCrtF77baJrlCutBbK1HY8hoZjo+nSVLPJ2LAAQVbXllPgGwN6DKoItmqYBAIMp++iB8XSzw
romXU2xaeXXVvdZsXiDx+r8lt38/i1r08MQ9+7DXOHAAt3LlwBT9x5zF4nubExealfgfvy+N8o9p
sMbfz5GtgwM/KAC+Yisf6nTSePwYuAglXCy4P088xBv/UdUB1VoV5b7ODljH9OgQe86jJSPCT8+3
dZEJaz1VwMku2GQ0DwT0cCyDRrnxsh7EemuP3VPMRX1hJw5hfe6+9COHg/6aiKyBUiBEvYtJgx04
7LJSkrVz5SvxTq2cS2RbuWdgZyoivA8PtwW1cMhp8tznTTbcAgQnMM9U3u+pu6bvsNBu9Zmq4VGS
Zb7qoMpcEaDs9yRd5hDvC7DTZgiilIDmvadS2MyZyr4y3WLrTVWCob2GXxcH7aW/yuqwxPQ7k6Vz
bP5qf6lpoq+9w8RfefI5j31sxSxHfA/xF6768ljMJriAJcAvm+aieVQ2u3lqsgQJVoNUy/M0r/5P
UrVA16yhepp8me2F7MWlLYKUwKhhWGebNd2h63X9rXMvvmd5CKA37a3gy0Tq4TxjKvNhlHmaHdRS
G3tTV/2DHm0WDjwKIr3Mw6Wlu4UiYqixYewFceq/ZqMMlhMOhOFTSzs39w3mXI45WZXC2YJx+e33
jkeRW2zASg6wI0S22ef382gVnJOqhrAQYI8w9tOGGjOtzrNniyvtmtsVGjubhpqMEynqYb4WXjGe
2H4bl1lhpbTH8PT7MidQJiQ3t/JOqlqMN/AV03drGHMoM3P9qXXeSBwFCvvgumqu3LQkbIVjqhsi
tU4FyJMhoWJMUCl8s5geD2KOVMRgrNK6hCpeKoJ5bXeQapBXTkmkiU3vizMtn2KI4xvb5PYZyYBH
rBZFRhijGuF5LI21t72+vlFkHN/g7TCTCeTtBJt7gQeCLGaW0IhuDJb9E2W62VmypEqTRcFOiqq/
n826IENFkjss+j55btOlfe1mWHfQYYc5jM2OdhPo+2SzEd/jghtvTtfQnv3pLpCaDr2aFjTKHNUK
U1xUL3VD/Emp0bwPEBFOSnZ+OHQivqTD0/6pfXc+5+z7R2QH2rNY+vS7eCBuCjsuObu+0WQ0+RXB
T9JmJMlpF2RecXLd3rmTC4hOtq4bBhlFOb3ZpHf4dPB2TGn3LJtaHcdhNsnYje7Pzoqf6VXJn9e2
Wv1jq+xlh/s++V74QI5p71Fpwxi4PPZd4MS7zm5RbIsEdAuFRyc3KNSxZQ418THr4Dmo++DDmpX1
BMCp+SCeu37TTRBHo9fIa+JP1lHwpojaue0fmS+NnTPVI1gMXbyvoqmPVmmC/6hZJ9+kC+0fOE15
Igm6LNgHOYUL29GOQyJg+bFwhu4Zb5fFzz/KS1PU1gGEk35jL9feBXXaXdB8HDxWVbdeQS+jANvj
kbsFVrOb2hb9ZTfY012t4+6p83370ypGHg4S8sSNTQBuj3dyujWtfriCGjCdsmmm6rkZ/PoYu5VN
kYKLw5K1R3BajS4+xzze7gmwp88+q5O3dvV7KkpT2nONzrteTaPHw+RmtMDEzhmF27RC6p3KCPgO
3AmBF+2wJkZzB7MjvaPJVBHpUaU4dIQ731Q/EN6NIVOcu8AerjAqFWwHquYpsVbaFFLCfXvLK/wL
E80vHNVq3wKeo2R26IwvI5Z40M6LA/ArCJdqZtaNvIGVtn8uHGv0+r2A8EkRPVSt+Ew8JLljy1Le
GPZSv5R995M/k7DozcwX0tdDlA9efjMHOfZLR5nZZdAo+T5QyTiFZTqJa6w+w3Mmx7E9prK07DBI
Te/KjpvOPwSiqoNLgIUKrh/Jxd2I3h35wVp55GV70gzAA+qbxkDvv1oMArN25Iqp785tMCL0mJDU
p1Ntt9WtNdvGvUfCDHLW3KXU7AWqe8iTbKzACDQUMlRZQZ2gQdoTE2Icm8bRG7VeHxa/7ob0uI0e
At7WDGGGenrVTElxWXAmp2vb9JhcQqca4vGabUkOEXwwk6fJW6GMN6J0z1sZkBlNJiPiVc9BnPhi
xukPg7/Rqd5xGZySGlvRxQbsvHTkLOr8aaU5V0LzmlsRDJeSh504QVcZlyN0lLqjFFE7w2NgJMTp
J5mUASlbI07KggxUMD9mFq4ZOjbs8r5ZTGM9Ti6nylB4rRTnKQBMDcuAPf41IKJ1ijDIrRQRr9ll
LvssdE2vuCRdPOv8tlwMN1gtPv5agJ1jT1MVm0tLSZqQ+97O/R56a+6WkgX71n/c+Mib4WAustrb
5lCmZ4qbCUBRP06DwdpT5gEua0H48ah7uagzgoT7ZHLgVmSsSSOYMPOFldgmiX1fpB4rsbwzT7Dd
FXLk4NC0LifUb7eX/Y0B4dILqzy24ULYhcUqjp3di6mM7ovQdh5ZnVpAZlBRae2TMZUkqBjhUigB
aPNY0SYSc+7DYtiNx2A2EMgsQ56kPf9BI4xszj55CLU+2WBFpM4BpDUHeyKLpkebvJwbx7k2jdGl
Od6vq/gib337ZzKO7+uaJs9Jqt6TQAEU5ZhQPU54O/axH3dHwcsDLsfgdshf3npVLrK86SiSOIxp
F4SqVavabZEgCBuVUz12NPZGXecuYGczm+frSEV5T1PMAcwCMh558GsURl+E5qynNlp52dh39HNZ
jx4GIrKL4xaEpXOF3BB+uOnLbFRxr9pa+3vteclZN3XzOLS6Twi3J2N8YmuckNGly/FUNXkbybot
DwUlcI91IWBX9WlzVUA2uJbFbF9JhWjZJBrxOuBYFEkZjz/rwRuO6yxp1xUeL+FIkL3XhFrd5gb/
4NSfVAfSIdATJYttAaqVDD6ta4FZUQwN/LAeTtrll9svLLkf17jLvmJ07/aYo69FHTfltCNT35EK
hIM5Zm5Boj5nvuBHiB9462SHAfx7OBAXe8mzxHxn8zYfMO3QvSaC6uApL78zckFFCby8V1FXz2WO
Eyzh4HbwZJy/NZME3eNYTfNmibi7HCTIEnrI5twH9DbYl7GS/NKJYMOdzWPIYde6zTmW0NZsZp9F
annvwATN18K0oK2h3EaOapuTxcr4heW7LLZn2kxhfC7aazeGBkCAn4QfF6H9aRfbYXipq+2tPUv9
QSLLyOhBBiQGoJUjy6l26JAIdZfNPVrT2rAspKKbeFbJcwQoa5Y716XS8iNNU+BZtJ+bNaw/SgLC
gr83ZP3FNZFSVnmqaMnyoj7FyNkxaxVAClXT/1Cc2qhuUJYl3nnxgkcKDH8aLyiJ3iJNuXGRtY58
3nwDB3MdgXlni6FuHQDBH8PoK14PnDwPzRDjhmpixzoj3XVXasFUsusSRprzrAf1Uch+zkLNmnEk
Vl/On32/cK9wU3JOGxRbzK8R1WqkUHoc93U+WpcsqRMsU9lMq+NmG/22sZDGh8pL+ysgph1nWcaR
nsLf1nD2Rlvh+RXr6Lz0uizfPDVSXKDJqpL+asXNMHnmI+qaH+AKYobbuT2RKqL6cQ+uUdTTfgaw
RhaNLCnUzVUbzY1FHtKAJLQ58RbQQmrfKaooNkcKF9GGWkxzuxipK3SRUipysAVDWkd9GXNEGC/k
spmpLeLRr9Qi1sWtbMxJR5wqYppPuHjp9wg7EyjgcjQEdar2LUVxMXVRZptZP0tso0YdjoY/5/EB
wYz2vusibdwmoOeXOxOED90hmmJVXrjOAruA91a5G3Bz20tUj0tcFVeUYkkL9MgwB6a6K0e2QwB+
sHkHw6EbVJu9Jklhk56euFWQUUjjWNCDx7lt3J6saOHWpyEdjOqXbvU8OnsgxyB+906L1vYYC4n2
clQYpfo66hbIevldPqiC74HyX50NOU5mNIARmzu//ndlBJ7gc9R5vUSBSmfn1UFlSh9/L2sNtQkO
fRlsq1FJ5Zu6CgKiOkiuPMfZX3Afrt5XYsdido/4qlfut9bUQfY2qCmldg+W1bJuxOc4p5DS6ngc
9y9DykLBP/cMlPONyAOx2IRZ9dAWxxV1i2+LV17e5B+WP9RjFTllPyz1lTXw660kanFZkO92tFXF
j1bvKDAZLkbVzLqkurZdqFeHwsaMw9khaQ9K+TnPY6On5gkX0rXEzMXorgKemEtAN3lPyWrWe9Wy
KLawI5vUDGJON5Qb9aie7awEPYjjJmB3UDf+eWX0o87bKN0YFWwEUjPsTLsN7L23rJZ9RPerXpQ/
lM8G7ho4HA3hs51NqhUAOsnPL1EXTFm439OOUDgwlDQaAYXBjFxli/i4uiDdclz2l0GWjHcO7tgL
9sDZmWY2i/4PF+Y20eBqr6wKs9YYIAQrg1h3ME+giRnhvJ1F8SAdNzDB6mPXC1yMs6+memOCF19q
FXHBoxUkys7lPToAMl+XB50Z08yAYJR7JlBOiHGuHOfYuTaQsbjy5w9jjUFh0Yc+teaDX2SFE020
1n52kPU7UsLA9ES9GmAzoUoD5WKc6PTFAJRu/EoM8pVGyEQtAWoWaXIgpzXGBsA708ecI9ugDmNh
N83eXoS+MHXjvZVjaVM35cUyaUIWilDgdou36JvKd2EbSOEM/SvWB2wTu07hsgvxdLQjA5Ip8RWx
3LpJOHlXO7rDmvl6RnCbIQEW3t4r3PLSSLb+bYzXhCvw1qkK64ZcBh35tRMgSRl9eiS3wBfjzYmx
o4GmvWhV2ebhwMLsY8WwwLURB/eDIRp+z1UdXFPNdwtfdgQOwQ+AizXTNyAPhoIiVxAHeQzrdw6X
U3rv5VW3TV2U910wwbiXHUUJ2QePSGs5WqOdPzSTFVOnZCRfSUeBGg3R64xdLQatS/dyNtMvJqZn
f3aGO3i6Kb8CMTbUYa9qeJrCG8C77ARwhjPTi4K8mU4mS4ssmvDG/JgsmxyhU2j7orbzHHti5zy2
cdIcepomX91O01UFsRpoULni0NfrAg3YWW7IVAKikoMeCXWVNQb5IIP2c0rcDneargEW7ZJ4mvlx
ofFjjeA0HKraW+QBhQidFV5CpuFTWlvpFDlhtjC98rAXAmhuGQrqRV8Dbh3OiTSJegsnUR7wrVI9
TbPX4zrua35L3ADeu92lPlx3BvDb1tgmXu1TeLZjpob44VIIhR2laDOgTxBocV6xLrlbKzYAu9VV
yt0XIwa7yAIIuV+J7rKhcLDTYRupVDRa6tcEqGUvY01bTe8sbx5Pi/FqpvpMRWU7+g/a6Xoy44bj
tBwIMrZAFJFeW2Usr/y0LDxsQjHdb50ZB1cGRDoC4llxOUMyucOrl4d4wORPUjFDjc7gBUuYORqQ
ogc5e4kGuou2BgC/j/dDSq06z9/OKq9yUy7OoXcn58WIId/dsLmC+IeRo1p2parMtyzA8bCrMGLc
NDhMxN6b4BKFayBJNbRw86t9ZebpU+HM3RTy3mSqYz6PUqtr/e1zc28na2INbckmpkeusl5bXBaU
HQ3lm6Wr5rXrqaVIs5rdI45KjFLJyCVfdm+JMVFfW2hY7AaTx3U3EO/R7F3eaRwyTh0Z8q0bofBu
e2CNl73TkvXovOLMXsC7MGLhv7AxhkGd1In7oSRg39kW+mHsFnkqdNNLEBf+tE1rosI6U7Pi8bT2
LzT0UhfCr8HgVGXBfKwdOZYPpGWzqGO5FXVc6nbYWg6twFZgXtVLk+INnMzXFALVK21o9DfoAZ4Q
wsy+8sv4F7ZiAfnP7p/pLmiPJtHzjwYH+qvgj4CLo6Eao5XxSubGv54R+Y9q7Lnr/OEnBuX+Tg1i
gZzQN8LkPljvgsQA/9GZdnXkfdDVHDO0RQ845hT+9HlqZfcD/LMZ+TMHFejOFBHMqdm8GH5pP+ap
ZVehzVb/pFRtIoXhtCws63MZ2P5DUlPsg7oPXlBFBbbaJ8/ivXKibWAyd7ZubOe2z9OWp7z2/c2b
1LXknzEJzEsO8Itgg7KaW3vBSrMcJ0lWQ0ZWI+Y+PYkBmv96wsi99M9xNk/Op1PbTXGRN37V22Fs
d6I34No49tTx8Cpws6Bp4Y/IAzNzRYTxzlwZG32xZGEHW0/Mp2GZ2WLuXDnTKmnXk/9OGVTPQ6VV
RTmXPMecVAC4HWt8CpGxuFCr2xZo+4gdmTEeV9VCFpqbBhu7TQx/TFXzLVqDvsoIQROj3l6rCaQK
imWWFLiFVAISTYZcgy0ySJInq2jvR8vvOcJk1ux23UvjT/GYRwixPuc+IkPZnN/keaOHJtKTS43R
Xihr0O0HKN8RUB9/i8qWcGpsRjJI0ClPhouYmGQehGyst98E4qGg9zpN5tFrfwxGslJXkUEB5f+H
F95z5yuj1xyYr/JFxyV4X3gV3nj4Z9Hxb9E3xD8C1AFZWURObHoYH/6qOtaCM0c+q+BT5KRI/q16
SxdyLr4uq0pwe07+WFch+MKORntIvASRdiU6ig57eJTec/6H0PXPP9df1WV+LA+dnrhqgP6KC/zv
FUyZsxBNgnb8VTRqyzZVv40fVRGUXIhGg1z2H+TXv2ry27/omhvlY8sOI/luiIE/ezJYGvq9IC/x
Xf3+F8ffrhrLqTukee2l9oAJbhSzQeQDHNKkf38V/79G7D/QHDY9+P9eI3bqvsuf9defMQ7bH/g3
xcH5FzVinsBP4jsYhgh8/2+Kg2GKf5HqpEaMpjAcLnRC/B+Mg+P8i+yLQxWPDaSJLQ9/Chm5T//n
/3DMf9mbTh24myGGP+/8v5ActpvnT8q3TVqECB8al4c/wqXj7q/XFE4arfXSEdiQ8s01EZRoyUCu
XCsDOi8yz58+mbvff/GfW8TMv17D2Dz49/jJHR9yDR6qv8dTCumvM1t1Feq6SKgyinnPQoGTxDNk
zXQw9scgBujnWU4XEYkoXzvIhbscy+uJjf1y2U8zb0dVXLJfMbGcy2Kf0/GY/4d77a939x8/pwPJ
B+MTL1XT+XveNggaupdzOiEyr3un7Ti9TK02CDNSZpf//JH8128AtyHPNcEXDe/jjzTTn5xW5qBN
sWrIUJCz2+M0cyqVOdggQHnNu4c8+h9+s//6DRAQ2uKiJleX6fzdxJHJMiOq2uC1LiYE85x4e1pg
TLbSYrkesEDuWA//J1TRf/NLui6fI5Ekc4M1bnazP/2SGyxbl3bWhbWFdGyUFZBUXRTRZnK8QML5
9c+fqZT/5bLm2rL4h1hGwwH6ewSM9kW6WbKiDW2KnDgvZ8X4zHIDWbERtX7NJYfaHRcQtn0PCzG1
bZ372Ja+8+UJ4EIctwAq7xKmx3pfgnamwELSAECFWgZaMCex8KwDs/tMp1q8txkc6x1Dn/+YV43Z
XvzzL/PffXZcIIR8Ef2kLbZL9U+fHY1cZumkKDl4UvxzTd74WGnA71VSNPt6AJL5z/9e4P/V/Ldd
/B56H48DjHfbS2eLbP7pX1xRIay2BDqkDU9fxkneQIxt5XCXZQKodGEyhTSDGDi4sA4+uciqr5Dj
g6umTQaMDHZl5chfzFWIMXmdcQKr1RhKw80ujTxxl33muXwtnJ6Xb6tqndd2sA1qm+wkpfKNWnCO
gNLWR8W2AQZnklv7joj9y9BJWHKp40P3TH0cKmECh++6Btis917dy0tldcl9HgcjZ1TPzdDh/ZSN
FghseqD8pckf5mFVt0qP4mfrwyTfKbPcalcDdqSsJnXw0K9OTbFaXy/rXjZ9U4a8UqW/m+2+fQky
gEB71uMJSOkmGw+txMCwI4QUUGCRx61zYQ/K+GTadF54pinGXWm2rwgp+q4YNBy41qP/DmHZvl9z
MeVbh7e40DBDUPQIgbw1Ta9oqc+Ia8Qco57tLvDWqEppL5ksazaweRBLjObBmbEwT7H4JP0g37Cb
GOVdK9kpRxCj6RcD6LEY4VTPdMlgWuLok1QZ2L2UOdYJR6KEpP9Mx5xQKXOz3ZvYHBo8DFN67dWe
fO4qhZxiZCPtv02w4dGd2iqWPQQ6XYVL6fjXhsznZcdaFyWmKRM/uxhGZXhRRhl8t7dzJm82+Oh4
k2TBGaZoK+wc6Wh5Y63PGXhUAlop7RWsBUHKdu+VIB4XZkmjecAjDtKUAHT2QPUbi/dMmlAN17RV
N6r2NZ+ErCmU91pycZy8Vts+aKvvJ47dpGFBTXtJuZfKAleNDT6rwpb7+QX62JiQU8zzitNDMMQA
TRuL/90W9Y9AbYrX5n5+o41kSHdc4JPPampY6d4hH3bu4fXjrhH5/KNTkx3Q4hG0bAEWMb1N47bf
wC4z//SUQzPLVPftXeroxUW46JXPCg3IesrBoV1vlpR5d894y+M2H2Ym7YF4U7hx0BD9Nwp2hLuA
Y0yz9O6dAvvbh3amzTsJczBjC9DnAQSIdEGVSbPpGj24+DViyof0TqnWj9J1pjsCE0PFo4PGAboJ
i+QGT8JQhLSf+dNhKS0EonmV0y3bbfN5ZY0z7BefDByoDnRuNJuB8rwpoBoNbxMHjN5zP5Db6xuf
piVWxduRbpfyAgOS3g1a7xYkhy9vHDiHO21bZ3tO5/LOnCh43Am/dBM60DE+0PltYNrQfsuRKtkI
qP4ywyLOct+YOZ2k4hcfPM1hPeSFNQI2a/7iTAQ+bYOd9Pt+KJcgWr21a8CjWu4QYiAwrrB4mXU0
2XFSRfQ3rWtYpZkDXnWsuddTJ7PPLps9DNoDgmREYnGG7VCVNqJkQilBVC29SMLaMaZkD8HEmVi2
quUDgwg2js5os7ve8PuZXK2mRA7XPyqT6zfuqyTBTUdpUaJH1I2c9l7JsS8kmRB8ETbgh2VlZDzV
fbHcV5PyxHFURI7CSVUX2MLih+2uto/uUrcu5oRxfDNsFfzQHOtpfQNARtExYgyYf0K6JRJrFXwH
fp8Sdh3EdEXA3UGp8RdpwyxqcdlMk9yWGKhdj1k/jMgmQ4NZwlokDbGgjBemJxRoXMade69rBAAE
8LrQYacBRcp+LbDM0XP05fRr/94zM7CfQ1juTzE3dmQmIiWIY420xffeMlN9WTTDg1tntQqTvp5J
/47k+nclZ8IknKZZjCdazeJbWgMRZEdwrWboeClNOi695HSMpFN+TL2YxO1cJtYPyRLuiXSI6I8c
tkD2r1DqT1Y/tcXepCzqFaAlaKYUxC/QXWmu9S5Jh/a6XzqqM2riH9/wjYJr7kf1jjjefLq5BPDs
aHq+eO57UxmVsmI1RnHOQoeMl94Kvy2LvXDrTkIcT5wvnM1dDnF98yYUXZpQIRio27xvafVAysHp
ZTLoX5uDD0wiZcyhVMBlzx96C76dX3ydU/0w9YVj4tJjKx0VFbsKLqpEfuVI8uyAuW4Ai1beswa1
+76mnmB9aZhzEc40FYjLhlNCH1IRHZBvZPXz6vtJEfMeWZ3bte5S+LiK5Sn0WRjxULsXmkX5v2oa
sGgLOyvE1Co0Vex8jn6Ql2S8uBl2RevGAN2VHH3SmWzduc8RdTc3VsdCIN92PrNYjFM7wvffTXTN
uDs20lYTpgpqF12Ta33GfcqijmMEynjLCZRHurem6063tWEcid7A+S2I3EZtl5XGjuxi/Lwwn+pw
rtsm35q9yx+8utjWsxlUe/o2yhSuULx+uEWt0z1X6PJYDaLl06g6XuKLicPmsLqNNdMkJjBkDqg9
xBErt6E/tCrgaRV95ba0annZCaCju+6gfXsfvhcXFm+CCatAbFMGwxXHjm3HdyvPjZvKLkRc5Vdg
duxeWrtt0igrPWpFsy2/jkN24aZMxt7fQTtdXy13VdxPdomZFFC19asaIVWFMlVwKBs62bd28LIm
IgchiNx243+aQZKm53Xy1PtoDm0VrcliP9grvwJRNSs/M2F1bOfi0fz0Wk98uwaasEdQESO5HuNf
yeg3dFXwURUHt1ubu45oVbojX6fQNaoiPmf+YH1Z69Tvy3pt3qthcW4BZyANrDgg7srCkNfAD3JQ
7zYqp2vMdz4B3BpAa0xfQzaLfh+MAJ6rvOMlI6z0UHhJQ6kwDbOB1+QT28gauSQhxv3dqGx9c5zU
fiImPtFS1eLXBRPVpfvaG+gA0EvlhICfII7HGPWvbau29UW+OtMPuAG5CvngxHUze7RxUhI5/BgZ
lX7OQ6DNE3U4xVOMdsZzFfUhCydRLvvYLvv23Dpe/mo7caPCAKPCQbYUZOz6mq64XTJyUt0NScaN
JbDdXHbKU1i0B2b0yN/+m5BX7/IrHiq8d5VpUQWUj3jXdn0+YiWAKGCBBFrWH0iYBgu0GQEhbwi7
7boC5RMsmCqIefZz0D3MNkhyoNuN99RObP12mLxdB+ArsBnqhsxEB4e8BsEacXaIf2IR6L70pIsn
6Do4OEpzgCwGs0I/Vyle4QsSfs4rF633lBJNv+Q9h9OCkPNsEHf0K0zJZdcGkS0y14OgjAMw8iaf
LbBAiEsP6F8q3udmieUtAPqcgnbwUTg19OsjGC4rQ+WX8pV1Iy9El1pvGA/GWoAaVjI9y1TQaO05
FDxa0lSohKLLAojrVf7R+rN2sKgvFpMUizoOx5DDkdLFXGKVKoMHMbRU4tlaNnjghKMfqcOo8jAA
yfRsrk5+MQhA2jtt59Xb0jjywWal+6UqsTyZbOTXaMwzMe/oXSwYwuj8WTiCiPgtLsfRpp+kL1si
7YZMLmgYqu911ogsKr0KSRRjhnXbpto2cZ7GOYi0KeH5jn9tes5qd8M9w3YOwj4ng7yTDAJt2DiB
cdflCYOa28r6RBUujyTLMIovmy4GH5z8ou4XM2arWJpyvFT4hQQVM6OPwWKDAxxnL8ezPWL1bvfF
FqmJ6kCtd7kRk5vNtKe+BE0/HEBMnOxhnG16lEpGSPaJ614AstVHeqZgJPMmwTxmLu5F0w8m38ww
jHfzAkByF49acXDF51ZEQurl1nCncQwXmQTGPcg4MPdEEiYEm3E1vxEQoYimqBM75Uu3x21LtReP
x7iqSdVPhY6gR6fTRVNsO3Wbasm9W5asZDwy+W9dR+wnFKPgM0X9b79bsPPRaA8mTlOoWzWL/yoz
9g2cTffgjgQPo6SO2eU4Rb2wfyRUy7WEc/PnyDCEGykuYpAFiJWbcNRw75Vd6l3nLerPwRvnmeeA
mzm7zhMsxcHpzQXH8dLKUWKEuLezTbPwoP9b4Yq2nu+or4AoirmjvyY6vg5UFm/dawX1loXF+57Z
nP8aqdjBPhQb1vjtgvjNtyC8SXO9WfEVzt3aXdDlY/YH7l6kADic7eXojhSd+NV09rsGbWpm4D8V
JmW7u5Gk1KmtR663uFT2wzDO0yWwVfPHaEL5ZqyvMGBSETC/x1JSEFH7gvxryzjIjkXJg3bang7I
lDf1Xhn2vFVJeeBZ3MJ7WnDZYG9ofBNKeDOs8d5k47T5BnnkhABd8JvR6Tk/4KTkwUajgnmXNKvz
3Zs9E34bYzthE179Cqxe4ypK/PmGsjr15tT5wDjo5Ul6tKCNEIFvG1XdDxptbOiWzMOSlMKUJwrW
12EGk4V5SmhunKSBMQjNnQ6XqN7sR1Gs1fpDk7yer2Q3s7LT+WzdmGXtAH61ch7EJf0ENH4gxYQz
Vz2l06Vnx3vNyGvyequqw+R3WxPtvOYzOtTSvRiLDDBrsfu4LVGLcbuM3RiVg87XSAnQ7GxFXTuU
+Yj7nP7w9BwQPzDpp3InhkpKMBlNqLNDFEyJUlQwlz7piAmu57zuzz1mTGp4285dwwZY4dvk0VFG
G4DxzWsBSjm2F2GcUH4m8gTVKPHmMrher8n2SJkwgJh7xiQKoDaiXUmaVflH2Xr6LfDqUl+Ipc5O
vaXnryBY0L/9pRvcSOPCSqIVHZOBx3KSD3uwBF9YU9Orw3BkhXPrlxToYJei/ZyyiivZmhR+2HkL
O98u+ppGoLFI8CL7QyAi1sFGfughsF6kdhtD0iFu/pOCT1D21FhV59JI+LTTdMxupD3av3J8NN86
k92Vn3neeMHsxmFunoLsRa6e8wzllMeFG1cxPui0zm8pk1kx9S661GHd1ump67PG3eHctH/Z1tys
kaUVdwQ9KrTn0GVoG8elduw58qUp7WjUnbhkWeH4u65J1o7ANf5ltjiAYJp2LugngEXrHMa8xYjf
ZJpCR16yJdz4qQDGhuM18/eF1xlXmFfw1HEyAvgrMoxRO8Pnzck0pz57mWI2BOI23YC0Xd/n/8XZ
eS3HrWRZ9IcaE0h4REzMQ6F80UsURb0gZOFtJuzXz4LUES0WGay583K7r6QrEEAizTl7r62UupII
yr40CA6+5JjzPOTylcECP/mleYyaBvqRzyJK8sZQt82R1OMp2nJ4rL+2cB3dZSqYjKBW5DwHqJkj
jDui1D/gd3anDT3bmrpD0eo/EKOgyeCkNsYBqS7tB1sjHGFnq8H6TAK3Oy4pMBaS92F+aGhnEXeW
EyPJaSpyakafICSogsxPFabhBEKA3KSdMiZhfjmrvEeMjIWPT8YSFf3LjjkF6ALicMpzOYPTIgn1
MJi9d+WXSGGZ6+P4YLaGQ2KvRfANW5/O/OY6yDNQ71iyPLi2a/drF1biUWak9gUl4bSSJOncpdwf
jroLccYX/tYdKLyhhEnVrsvB6QVd6nTFui305oYqcqxR9iwme9eoWX4KXdneIi5rZKBndRxSB3JK
a1s01GmCsjDaH8nERnM1s9lLwajq3X2BJD0mYCvLPqPb5WSaDMo3Dy1fM2tMZegUQRB8Ncc4lWwl
V4uVmIwVKZAnTCw2A/o+sAm3Q1qRbI6dgZVITRqLYdmlT0asSiQrs9WSQ1eQ7UbMIllHjEPc5DtB
ue8XigQkUGzt5YrvuvjGEjdeSYGoE9FMTTGg1AdClcsmDe214B+bCKhoubZUVZDQhQ7CpVtrhXcN
gnCOB6nhNUdqKemJA8WEGgRAbhcgYnLmKw0gqhlMSHCRu4DSUwjwfexNq7H3kbuN3Fu5HTrNCkTv
EhegiPhcN6jGrCAy+3gg8MPov7H+dmrru0Z8PSIQRX1ZpW55gOhoswNyHRBmNAKp4yCtjm7zKh0/
/8suSvwLSuPlUku8q/tmfhhIYL75Vxlm0+wUA+VwiPT5mr64u29zaiTb90vHb/QWmKlN26YsYEPV
PSscT1nIWa+h7F5DsDkiXxggYubpCRk8FSV0+ZvObd0LzLOlRfWyhYUjleIcyFcaYlA7XlarzWKI
a8EnQHWPrWuH0HeL28HZEYL7rYG6v5bIi4Mwc/MLhfIzwvafOjmGdKTWi28bm/zLK+tauBRT0mWy
NgbcK/mAcqhAtn8wqulJ1Lp5pUHjvBZOWq/auu1OFUVpjG4zvoUZVdWFJyHeehTQfQSCJBv07TmW
3ZYF5eqWR+FGheTY4ibrEfdSEHaErGEp+9n1QHMKDeKhnNMMBojqD73V5oTHoxbKYvavtLzdkw7Q
6hvAYXTSYc7JiSSFC0PljR4Dc4dJq8E2HMM4f3ZO08pwxlVO80mzqCt15RWetg5FZ2VdJdIeKdMY
CQ3CloDG1JEXumDnlvulxwFOwbJ1WkRI5d2l6/JXjwPnx9CFBe/Ot1SO6os48xWBCu0ONUq6ASUX
HoTR4LShi7BOytHYtghMLrRDlwFyNnQh6Vu6rkNT9tHNvvwhNNuTJL2By0OSbxyTphO0NUz7Jief
7vb9T3MRB7y6FGIFnJG0EjCovryU0bUg1i0WQ4tK8MlCBQyOuasP/4+rYLunW7W0M81lgvjrqUro
HKLBdxiYEVnDuaoghlVZe6Fl+vpeOLjg1oaoyYtjGXt5Fc/sQxcyDK0UC8F+aYYGtxUiQf/Hr8ez
eS/CBdfuGJiBX14Hl2yI3U1Vwcgf2jfLjVSRRUlZTck/v5TDa/H5Jpb383uq+evBIR2mIhyjJsX/
3ZzISXAPBmaDTdtgl/mn78hzgQYwXUH/B9O3PN2/LuUDbfMQw9UBy6K5MpeaAwXFSxTOM9kOkyO6
BsHOdDFDWygWzgYclHfNyFsuA51p3KQ1ZWKWVu8bPlGxwVBF3GUWjusytucNOTHsPeqKAowROhdQ
Jq8WJY8SmHDYWjBeTPscHxK58OJgSJOt2+Of8PpleSqxDucjekiZjObajHxx4UN4NRNzUROAJvkG
pAsQyvnyIbsDu5SkZYii9EsDkx3kCpeBEVgqylaSEKVdr8OizjEVX3i9bz14w154urbLiqh7Z6NW
TIUJ8JD7JakM2SoiziAlg4ejcGFctVokggH05w3gROPU9RVb+NSlNxoa44Ux/daDZ4xhV+ehC3Ck
L5+B6EJMIBy7gqxIiENOCG1Pl/ajpIlHtKl2nHWvvdAsf/3cQcA47PMRVJBn4J3NqA7HbrNsKNGx
5te7qSepkBwf+1imkY/DmYwqrzJnQsmi8sIbf+O52ySlIaGBlgLF5Te7+a/vSoUajcgY1mXluNS8
2AecqORw8CZC7NOo2mw9Zfmi8s3iTYJmbxN1VrGmpR3t3v/AX60qzFqGv2iEkBehODr78jAfZUVb
eBXvGeFsi3eCUzX79XTwigvL6DJXvFhVuJQpHJ2rsOOwz+HNgOt6Azc4CurSy/ZNnocb29Snzfs3
9PoqjCI+Jwue7bLFO7uhScRI28aBrCZdb3dGUiQPo9Y4F4br68fmMGMxV/mGhR7rXAqlxDBCCZdl
ABDVC/q4yHbxkgCr98gB3r+h118GQg4WfAtUBBRM9+zLCNOmjzuTS2ltrHeboba0LdmhzqZIccr5
M3ZR4t5kdv3+ZV9/HKzLbAEsAFbMhd7ZnidpWk2WsM8DCSd2O9maeRrzsMR4NkxXUhkEYKFBw9h0
aTZ84wVyYbYDS+IKEqflB/vr0wAPrIee6qrARZ/7McfVvp5MPbvw7b91FY9Hypy3hHq8WkPDUdZO
XVSBVRjeNUSXz2Oq1ffvP8M3L+JCo+JTJ8LbPZtg+o6tgN7lFOrMzNoPoskJkK4ugcbEG4MRWSlS
OcJZEHyeH2qg/bV4asOSV9VZN+bQ01ZkT3RFKUlbAR2FEOC3+taRVnyPxygNZtllDXXt1FjHKSmW
UD+Tk4eg/bGye+/r+w9BvPUUfB+6GEcvS4dG//KFGv2IEYaaX1AX9i89iRrMU82DM8zVCQRbeszl
VAWz3VHsdwe3u8YaX26E2w03TkR6KaJjmoMiHZ7e/7neGuC+zwKAWIrth3626rZ+N1l0lKsAE0Gx
jSqoIbIX5DMWTnacm/5nlBPmLCb/x/vXfeNtWcuQWCSbdPO85ff/Gt8U2sBqCgYFgH4624S13DYh
ncVBLy7NUq8PLowIYS/KTxsJMAqRl9eih9njWcPV2WQF4iHc/WvSBk1AQqikFBnSQR8l/k0lS/fG
xhCPHX/WLhzejGWUv5z3HQIEWWQWJSEnqbMJDIUzBSVF87u3jDBAhGlscjYeK1eXLdXbKT2IafSP
9hwWX/0UJ0Jm5BGe5SI6+FFd/4KJKjekkht3xM+jpjCKxvlAiDGVQPTsYg25BNWKstynUYe1I9oQ
l47T6Jf0qG8MGBv5q+3D0WIJO39xBXsyID0dMe9OND4j5/YeQipEG1vZ5cPshtqTQEZwrfnok94f
MstrOnuC8N6WMwx6SNs83y3EsCNqnaZBUAir+zZ4ob7T0cE+sI3QHxqiUC98Gm98saDsYBR7NjJC
tqYvh02Jsgi0FRElOXrCB3bZ3e1Uklf6/l298SG4PE9CNW2P5fp8XmCFSVLh8+rKuGk+QNNomLGi
5NbLanHhQCveGIOsJyRHsI5iELDPxuCoIFHYXVtAUxJk3QIaptQ2dScw1ag0VIQsZdAFfWudb4Vc
hF07FJ9EEhKvOoRkZjT/+AkjkdLZb4vfZ0XrbGWggRRlXQ+X19JEurMk28waLeOFT+/1uGHPgHKX
Yy/TANuVl+/RNyJEWxpoiSgfk6eypWJJHtcAKcHUbqqS5sA/faNcD9MFE42JDt04m1ItDcC8ZXA9
yyiTrbRotdNsDrdxJfV/PHi4lIsXd/kfhurZrSV0/fJmrIH4d11Leif7oznzxoNNaOmFS73+GriG
b6CuXw5pbNbPnmKGaMPNGTF9nlRQCh1rF5PTc+Eqb74r32GRNNjkWc7ZDcEvAps5cEMhGhpek92e
iAj1AjVaKFCcrL+wAXr99S139Z/rnS1DLjiQxGsb7gr/2ocGbNwKcXlKCixW/n8+LEzWOhZa0xau
czadtDDhB01wa1HdYhS2XBFIlbcnrYusCwert+6KhY6YGLb/NCCXp/zX4hoZQz2Knr5xWivr0KuM
VJixEDfV4t16/65+e4lezspI4ikhezboQQpzy8b9r2sVdok4imRaLLmG+NY4Fed0ICZ3tWOY6bYi
rjboCqtjOZtRckmS7Jfa7h2kyZBEgbopVmUTemuF3pz2v6obKFutuPBJvh68yw/JoBKotLEfmS9/
SF2xb6w7JllnzOr1KMJwG9FGvTDRvH7snsFG2oGLyKbaOT900ZimdNS7xAQhNdzFYZEfmsaZ11Zm
NxcutTzVs6dusmhgZUGSS6XtbDDBZwMQkw05EqS5zNaoBtxPo4fCZhIErYCidwU4Im+6tIt9/X16
FKa4RZv/5cR3dt3Qn+bJYjMd9NPgEPEWRZIetlD7XoQnHnz1wMuXR4b6fGP0eGinzCWnICbOAcJh
pYLU7ZPHUWR3ut27H0UzzBde9euXQCnGYa+lU1Klk3r2E0a+Gmtdoa1ryX74oOlRdd3pVJXiCK7D
+2P/9UsAdsvihQWFCZhT9stR1RQZBnsoREGu+f4Xw8g8cv1cc1wPuqWtQ7eljTzFlyrgr8eyT4WR
8SyYJXUq4S+vmtbIERo4KwgTLPnoQbd98NrZuRQVtvzwL0cYuzuT+CvdZaSBnXx5mdoO7QrfIpU4
2opHshYQbGPkZa0mzmJRZqOWwUU4HDS6kSs/Rwr2/tN94z458LNdxg2vcwpefv+viSWTs/AN3MsB
e2l/44Ow3GTxGH14/ypvDBe2ky4VKLaU3m/X2N9XYaJEay0VtvjQ7B/U1N9Tni0+2znrzftXeut+
oMF6Ai8PK7VzNlFOTbSwwXtkjbofbsO66L+5ul9/fP8qbxyDKV9RRaWISOHHcM+Gx1yR2ijgZgWj
1nYb8FNIAzLljWt3CtN1Ak5o48h8WluGQlWRT91mdIbvAojKlvqqsfCUkMhj/w0Exe4LX8xbg4ph
tZzCPGs5Qbx8p4g2aU4N+OG1JJa3EnVwUGZ07zky5ChRDDRRhhOW29rJUZdTr71w/VfvgOfCqGFq
xuvEmzibHJgh27CzzXCVpn32GGs+WQAyvJil+cZlLDZJlCKWcjK7zpe3mWlDLlmVYxi1tkFEkorj
XTqE6NHLnA62A2tu7wP6WkUCKfamiOevloj7XYbqfKMlndq0Wu4+xmgN1r+Hxz/yo14n3zH3VL/U
fy//2feqJhAuitX//PeLf7utf5YfVPvzp7r+Wp//yRf/ofyf378d/ayW1O4X/7L5nfx93/1sp4ef
EsnI74v8+0/+X3/z3zngFxyn4Kr/+lJe5Ycf1Nd8+ttw+vvP/3GckvRNxQh8MpuzpQy+bM3+xIY7
2E0pHDC7k/VrUxzmo/13bLjl/hc7CYOZSVDIpXnDWP+339S0/4u2CbtyukW0M9gd/RO/6ctVBnEA
3k9Auss3o9vGq8FUIWlDBuAZUBjUcEpd/avjDwJxu2HuZwM+XmyL+ELZk7bT+WWXQhXmQwtHIL2g
V41xaCpZawmlr4hbkfNjPRBTdig0r4YwEqbACPteps5VFU51jW0ejfXtDJfPXmVY/JtTWmp2e6TP
mLdbs289cxNKV4Cf0OdkPljhAFKFZ/tDRPjM1ik0OjhxbexXW1hak/7s5ZVu7mu/beqjLpOiWttm
WpcbyMeke2UEeJzqrJCoWGujfoow0f1gbgWPPksEhxFzLFGvruw/91ka91s4G7MRGKhq2zuY3/UH
J00z+JhEcDhH4TuqQD1D7/KQz7712da6OdppnsPinXIeAai07PjMjURJMAYlCXUASDOHyZyt/kKM
9qdsYMrNJnAeKJ0S9wSnE5zhWrl5CyWsba3hoEg6LR7gJuEigC7h7wrRdfdpLMQtM5/HdIFm47ko
9FutGWOsNnM0XNeJLLfEz/Voy8zB/VyUhbRWwH6t6i4c3KrY5nlFpII0TUpaajC7/EqfYUStPCcd
053AxPk8iNKhLqSFG5ThiAPtuqifvZqimw676VsnMUmtbDvzwnWYzNxoNSR+DYsR6OA3vZLFsLEa
NiSr3FyAXfQpBWcyumNir2cav96asb8GWFWDO2h0pNHzFKE2BIP1oUdHYm9NunqE6jmR2kS1pTaE
ouTAXbQMJ9hdMk19/0EWHtcE8tk864sQ3GkmymWmNFmKo9Gdj/CuqptMSs06elWRfHStSiTbNJJD
iRUuTL+DjEXWNYJPQ4av5aR0kRWCkreZZwvh+FRge9wNyP90Msoiow7v21Trhx+e2Y7CRJzapIA4
LGAR9XHCBAYix5KcGrqGCKO7Qq/qZ71P+b8IMHj3vcUOjC5EbiSLiSOpqlsuPcGraEPiETcaeOD2
LpPCzO4wvyji6wB6kqZsYOhOd0qZjC9hF7q8h62LuGVVTVXZDevBMMzhTm/Q7j4WaMzzK5thzygE
4cCfxikh0UdiFvv9i94skn4/EkuZrWNYx+kOfaTrYhUm3gNbTV5HHpVVMYR2P68XZEx3oJFMNIMV
adG0/hPuWeMv1Z4IZeOpzXHPaDYT9LDkxDgmpLeBduw0dNx1aUp+k5Kkd1/WJd3JrpeNfJ7s0UJp
71BA5ksBcTx4rho3SAdp0Zc9cbeIvlql7yoSaLJHkHh8KnoNkiSwuipPP7kK6+rd4Fh18REpZSE3
bQHAcqPkklqR+n6SrFMnlR/RoWvJoZlSiD7NxBnpOwt+6q5Fm7f6LpSV80NJLfmFCg1rqlHV9nNc
4iOE0YR42RbimGWi3QLn8D6ZwOT87WBL62PUJO5N1eFMaqZ8D9kVIHaCn8cADdG06droQW2lwt2h
UT/kBirhMsI6sBJOB0HWfjQnqhN2xLtSJUi3BhGQ6jsXFkyFydTWodoVWFRXDobHk5mJ8FOPOhua
i6El7r1jlB9Ls/hFAswib8QLuwNXLg7d3JO4VCYdjz8xb2JmY2xDvjV8KAUzYZ4Y1Q+jCMUKUJ1z
n1fFnhNJu3Uj+6lPUeSWZWytu1mAKqt+FqS4XruNwkpoib1Gyt5uIqDk4Jbdt1IBdqWksMEvHK/1
EBZcigBhkC7MuOXN+FNDJxYZX4sxDwjT45CoXQ1eYyvjJA5InXOvoewpxkO/WzIqtSmBaykFgKau
unHLkpmVHXg9Lj6TG4I0CZs2N4mF4zCPDLVxKy+EnpXUn0UEpTfLPpXWdIJy4gS6iI4dnGRHj5uj
ctp162TWYfKbLTFTVzPkfQoqLAZmB3O4kjkRa3Oxs0L2uY1JDpnKmcC69IHVC5dExecaWcURq/Ed
lixvyzRlP83u9NHMHW/VkZj0y5XdHjQq7MVqhjHcf6lnDpEAbeEqNRa4N8epViIDAg6rqV1Fnbnr
Emc1+94iRV1HhvmDPuZBEzl1RsNcUdecnkPQNHGwcLDKRUYNpo2trtCujDT6aPpUS2xOUS3Jp2Rl
tWpahV7RWNDg4V8Gwxx3W703vftG9zV7Zarm2oqcY0Qi100X2vd63Q9BjC9sFfrdU9+793oaa6tO
JlfooPe9VwLwWtysSchUPfoFTvB0F9VTujEzYzoIe/rM1DkEup3BSC+b8d4msjPQQB0ctNr/lvZy
JAtRJSke8d7RZzw4cKv4joZ73xsFlksPYcqQ34t21tJ1pHQih5VUfTDCd/86qPm3dQyC4BoUeL5J
ZjvMwV73zYYN/7CDpGnvh9JJHyc9HGj0jxHaX9EOCX54J/pM8QEzW0LfDppmB7ce/Gx2bAEW4hF1
xVcfgPYXX6trJ3Dc1sfyONVXzBLTbYsdZI0S1PvseqU4WnNWfo2xDYktiPZ53RXEUW8mrGnd2Ebr
CDPPPoKOhT8kNet00zWG91HWnYb8PUU7iXnE0jZy8KtNyNpwHUcZMkY8udFaH3v5PMZK7FtYu1+o
gjWbqsqTezJcTJYEglq3zkgOYSf8r7rd5BuPEFBzRXuKeFMhosr5Zme+Elc+wsRk5XVRRJOZjQEu
Gq+vd4Bhu9WgOieIZi2+bUQ0/vIp1q994uQw6Exa8mR79QxBEBEgCs8qw+8nbLyNWdjAxCe5wOnX
klxsALa4w3jhbN+edHD/N0USDV1QGrHubUs90+8j7AHDWtNLbtoYQm0dpVK7KebYYXtFCWDX9Zg4
ZN/Gt4Um5C40Blhoep/tZ33Qj16WEZtJiuymlQpsKBL1PHDGYmIJBFBEzBn2pEZ3GnYTvn2PA1wS
8NzN5tqRWtZcC8OHIIGhvUHxLeut3WbNh6aZ5r3Br46Bx5nqoCejsa6FzFjho6j/ThsQrp5Mxeem
FmbO7Jfnc1BaY9xw/uriPZYlBOid0wMe7hTRtL3mo3NuEv2TO/i7BqITAvZGAXdqi4Ne6CNmEY3p
pZIhwWbRYF2LtHGPkVFUH7zRfUpYeNaSvilg3l7uMyzeNwlN90CVzk4yBe7siIbfujU18REVp7Fh
OUWbEeL7BUc37HDFmPcJqIy9xVy5V42RHhKzyrchm3RmPsw+NUvfyW20dodqHReVmfcH1QKUMJPM
ue/ZV993bQcGL2qck7LtXyMes0ONch3Tp9dD3cs7jN8pmdL+yq8icZ1mOGUd2c03xFlCE9bIrNA3
UVgU3xtPSvLNZV8ePJyNN/Pob7uqDXduBhI1iOdO8mmbKnMflNbOiJOcNNzBxVZrr0o16HcS+m8r
iSyzoakfaOv54d7t4YbQrSBIWaORMLdOdZJuoQcjAIWfLJ+QCD1gBDt3GNvjFHOAoHHtB+YwWCvk
9MM9Uw+UAtYbGPk6IOqVF7fdfsa6v6PF23m0j5J2rUw3xdyUjMcQ7+Y2pfL8qExT64OMpL99KvX0
RLNLbQtjMJ99DjXVT6sKkRkbyvG7U+/M6pYEq+FTrVMg29aF47Sr3NJqAOJ4zj94feNdmy0VfKvL
+wdOj6AWZs0ddjrOs4Ck7gjgZN4xTU/WDAok1+X4kdYalnKPsNBf5DozpNNiMr5EKCcCEuCiLNAn
8lUbq62HLS5Y4BH9oPu7mmTNbuWMnrfGcJlhJe2nb/Vg1EQ8Z3EfE3VrjLfOoHnmMYMn0e4dZaPp
H1NCR06Y4e9zNceLs8Sv0Or2rXuMaf19JBgYjg3262OXmeOxpBu+kpWXbnI3/V43BFKsZyX6K7vy
NS3gUs09/qPhmFLxXy18wo0Bf5bM1AxmZh4NYjtbQHZRdjOpVxq+55WRTOkEzLePrE3Pzia6jXn9
0WqoHeJaUo7kKzC0GYbgpkh2Ruca65CRuTdd+6vEQ/2QOCrPtsOAy2HNtguYg6rz6yEstYNipr4C
khsH6Nc/hcBRTszq4kSIqX3TJy2pK0uPyofCskWCEl5bzOK35B64G8NLNNb8KHm0CfwL3GaOicTG
OEDyBxrw1LS+eyBPnmi4yauxzft7cIXZDirsY2rmzUGfzOyK3I7yEZqf3M71mGxAIMidZpV4yg3g
i1vmoHqNh6TJV4WOIwdjIUB2ZbBEkxRWEW6csKmfGc2dOzA5NePD3AMyskswmGw6SBxfI6aV3cnm
8LgB/9CvTVhBWEFY7Hej0fQHvexNdQWiUNsulY2jVzoEZfDJkK4JoGNrtiUybVpSCBunhM1gjVQc
bFFX2Z8cAJpBWHLGho2n1p2tDBbxWS4nSEGrLeeGMyWiO8JgnW1Bues6b0r3U0Tc6a/U1wDBKl2f
bwu9veWwKP2g4afd+HlvBTo2LZyFjYYBXWmdfwoJTV1pDnjEk+eVYPNTz+JtIeRsScd6UG1qr1XJ
Ln6XD1p257gVYbyaBYs/oOfPBBbZfgT+0RTxEWBvNQYtwNKN0aQqGMI8+dFU87QpOqveTnFitduh
0GK1BQthQlG3jWVAcqQ8De7gasBUVXVFsqx7mCRo3MbJQRFXfPJLT+GbM3X2hwmeMYocTEorvZMh
2YSdNW30KTVgdnCYSFZxi0+WoBw9W49EED+ZUdY8Ax5WKxIxzQdhds3GnqLwYHguOUQYG5YYoLz4
2A1S+IEDcXiiV1v5v2ymoo+67v4sopFVl/QIJ4gN2ZsBb94n05NywdMUeS025LQ2vwNgdNcmFjo2
5yrnrDnGVOlp8tWneDayA+jyfotKjs5alnsLSRE6B9jyBJuPVNWWK0MfT0SxNhRwAKvtcPjbnXxi
cSsOcmjNm24e1R5yB/HuOmOGyKGhzD+QHJxdgz9JPhbOlEErGptVX6uZp++dXF7LMUzbbNuY0yg2
9Go7Kp3M8SwUepb+yDHKbfucxFYwlmb2NS9g4cOLcr8lahqPtV3Xu7Qsq4Pe+om9gQ+YCjyEWTKx
FkfDvWpDF2VO7BbQT3phf5jdwej3taHKJ9Xz0oOKeexqyEgZWHFyTjjwsZk6ZVOj59s5V7gCO1jG
O6OB9RFMkCDvU4PjzyaEtfwlF1HeBdRninhtzDUApdUEinbvGtkstrmS7reh9oaG4I5hxgNKsJsJ
myMuv+bl1HzVtWJ+xLk14xmsSDDlM2JfytPDVXw9WOVENy6DY3HKsmmAE+DFT7GD/oFtfKbP+5Yd
5y82ZwAQKyQ+FQghLbk2pB51a9PmExvNQjxTiQK5quwhOrmJGT41hfuR9Vtn5Rhk9WPo0MMj1PYb
m5E1ya8ZjYLjEJNwxUliqWXZec//L/S6/M660MeHgQj4ew/0TY13zWkfk4wICTDaZhrDprCqPeSg
GYdyUvdHzZubTSz04WOicF5qUUsxQJHa5l91tZcf01wUIkBdEX3FREoVwdZCkgnwYmsUFmjqm/mh
M73yqXeMghCnWVBK05RLGYBArjFC7CbhaPvKzOP1CAU3XjfM6tQkYnQCEGdE8mW0claYtqsWUbRP
x3nlFTFRBUZri5r5L4vwNEGi+bYAc25bu2evIbK8foYYFJ5KWYcDZ4c0q7MNxzb+khrNH1QX0kD6
bV674N1DHJ0bSxbWoyfkHLA08cf4KE1GL0FnfERmkRbLksWvp7+LTPRg62c0tuYBV8AxAmgLwil1
jPyQhLa+uNqGluV6cY92eh2gGBXzPpfGCB6NOmBd3RZRysNA3geGGmenMxcncOyDa6zqaaDGZLq1
RjZFUS2YjBHaF5Ain8c/+WP9XFo2z6qGyge92Av5p0gLozhRoNarR9MopeFx3jXzR+zCvP8WqpLa
q7hjGdLSfEnoHofGzK4l7bjmW1GiYNyQGLHUen7XbShW8ZAMlVL36QqoJFdxqiX2umzcsNr4hTmk
e33QCJ1w7C4d7zG01c+abfIXoK7kMf0p5JgQ/IsTdGRbbgep8w6cOuLmHJN8NrakC6RG2pFwdpM9
L3GpA+bqeQ9DhltS0uTvV7wnyqxQcatbGDK8f6pqRAo2bVPIZxrR/EoECaV61I0uH++ZL6N0JxGy
oUizWgZlzEk9uy6mcclenby0y24Ec09x1XdZ98TOX6pPpTOG7aOQOqBvQHbVsqJFIXYLRPRN0Ho1
f1tBexLD3O8cW/re/FToyjvnQM2PtKgSv0vAmi7Lm7SVTCk9P8N48sa48ilimdToUJyFVkDmT9mh
ba+4xREIurEyjA6k9lC30S7pQP+20iquNKL7Vm07Wp+S0TM4pnopclWxBRwwFx+tsB+c1b90I4Yu
T0V/VfFZulg0p3BmtUtlfQtxQ1QHr5L2819dlLs/DeG/8ZQvBQGImwh8tWBt41YxMDGdE1ZToqx9
0q4ZtRD1b8vRTPCtF71Di1h322RrokpUF7p4xquL8t8uXX4b6w8tmHNxNLtpRNfsnlYORKxnSnW9
DlNeGD/JdQEX38320ZoIjVyRAkl2RN5B1tlOVFnQt2XNfT4UWCz8Xrfpj5bdqgQDvp3Mxv7SgAWB
dhQPnI2buWa1n8DhlpxcFFQ5kAMf3EbEW1804ohTSwDcJEznkkXgpcSSZ8qX6eHP9GiQwvA9f6az
ZtSC9WOZCaL4VIpYHaI4Qxhj2uNdO1jDtUnwdpBWUXOhe/z6wWIw1E1coWSJLn2nl43Lhk+tT6D4
rXoax1eAYJwDJeL4Z2zXnCB82k2XZGVnmsTlZtm1ej49fvaoQl9gr3834NsykUgAqSO1RU6st9WX
zcrW/OMI8KaGYe57VzA13FvN7utj6bX+imI9bhUdpLa2Je8BG2kcm7iJ3x/YL4UBy8+FsWxR79H9
o7t27nYkud7IGlb0FYx3eD9FMd6lcct+sdVTNgfvX+xlw/jPxRBaUMtcLKh8Ty8fAownp6qkgI/l
I2HHxg54GubDPxSG0apED4AmgJwxRhZZxUt//i9NxQQFP+Wbqvg4JaV1WFXEXrRV3HcBtQzWhvdv
63wgczk8NQi9aIdS9PfPJA/lJJKS+aha1b8XHtKfHLklUGqZ/sKMSR/R+1KFYmGgijyzyfrT7qZR
TQ/5jdkJiwZ39B8ZC3fMmKKDi3eE/in6tOX3/7rjZDCSMaMJtGKD33RPscxnbZNaliKdlpbLLXsO
q99oBNXSGiD1+BlJZaVR5GkWkqHbAhajHkzJRNFBvJFRTEJ7SLhtvQHb4kQr00uTNAiVaWGiGMOe
Kpti/giaaEg4ZMzGvB/NdID1qMUI/EOmaEh0Ohb+fR3VmPztTjH3/+nB2L1ioaVpsGxCLTKSbg1V
gJcl0wuiWqGN8osH/So54WNPjBu6Dk69JqFkmvCmK13d5QPEL/CRo6geOVywoNKmoRXYpCOLrup1
/mIPVhCZ8x3huNtRX+iW/hDyz6rH/Y/NMLRPDfbO+8if+FWgUTakmcF0u5XFjCd2g24vK3EKei4w
+oIfvgJ9sVMmKgfapGb0NarHOtwia/aORSupBFvK7a7wWPm/YGOxVPKME/YAqMmaY6cIaXoqfRhN
q5ZMpU9zq+Z7V5sUi6lh8SPYeUgLyqD0nl8lbc2CniMiy68U2MN5H9vT1P1Er8M2uvJjkmzIwQ3V
Yapwf+wk5hOqE7WZinUFMaPYVqbH32MmlJI2xtyUhF34bKmCqY3ZRWUI3uWWQg3kp3EBQ4An5S8O
ZQTiXi0JfhSiUGzv/uxH7Cbzk+NYWeQxJaailipLcPp7nFF6cRrdoSD1OGmoX3f+VDeb/vff0CUW
F+loxqTrSg4NRI0oSfw9jbzfD4Fc5ZVLz7tl0MDYuJrZ5KcLbCWWdwC06mec6IpGTT2GlJoHfwuu
0X0yzJZRk4KSPU7a0NyESpXFJqwRf9ah5n1FqnZNAhBtBadMSfdwLE6QuUwn7fhnlwasEqMTPC9r
pTUE8liUNn+JKjPupygT8EhQIv4vc2e2WzeyZdsvYoJBRrB53X2jrdaSbL8Qsi2x78lg8/V30M66
lVLeY6NeLgo4sBP2sXZDMiLWWnPOoSDEFHN2om4CD/z71eKD4gAROEsFRyg0M2iZnY9mJB9ZTGUL
4g9jcljGNVmW7h2fkXXKk0j816KOrkl34RL8/nU/Lr5QfdGHmy6vj4j6X1Yra6BADLyB4Xbms76H
mHDhiFDe3v7+dT5urgIf2eL7Q33PS3ruh9WQ2VOEO4pOSCG95GwLjvk8vMuINyuaL1hQ9N9qn/+4
/C3L+bvFD5nTsr0Sc+MKPEcfXpFWriTxtGxW0jbcpwgO3Gti2k19iBJfLYlLLrUyqf+mdw5mUX4m
FiR4+/2H/riNCrLckS1gLlu8T6jf3q+/A0/RmKdMX+co9m9GCM3VJhztV39qeKh//1r/uoF4LcV3
vPg1kE9/NJpFfVgQhOKC0pjL9JtSQVyvZJTxB74u4f813vjjl7zhf/66DhpyB5wIR4WfR5x/7DGz
P1lGkZOZSADaeFtOFEd08Nw7BNHoSmw1/cjDiTvr96/KA/nh8lrmYrt0keLaHBmxJr//btmLCqcN
SD6jJZTdmGbbniZpNuj9CCeqtkRJOj9iNx3fFFGoPxTJFUiTE699gWMYd1vDm+ofVpk01ha9iDqn
TPamTRX42Z2ba/sRlE9+5Y90HQlB08mTzzz4JY8ts9uUgedR/dJ1YwfUEw3GOK6GjRVq/ZLF3iKb
gcxyItNewS4c/OnFVhpbPml6dXLFosnoB6n4N1BwRr2fhTUe0UcU3u0IBxL2U9yE8efSBzlCuK+s
kdmtHMPN7b37s+yN+yIKN51XIRk3NeHOx45eVf/qWx2rQxt4c3Uaylm6jLkKbRwQvbCYRjKB4dP0
2KqZFi/lu99U/Hnxs+lj2Bz3L+hNZ+9W6omfEGZVXFybHehD4hwFg9V56Mz81DtB4m1br6tQ8JCH
SClqkQ6wkkVUWuxn/nwbYmVB2uFJBCNzxStlzP0utcZjvItnyfpSDIlx0zKifxh/NmiisIFmzSz1
R9IVS+cr9s2bVuUdHwSpDL3gib0b0eC4V+mSvWsXaGtEod+yDJwFyhAdsh9PnklQCSQEEyhgQidZ
pQSoEsLXA/WtionOo6GC5zgqYG1Pee8fQP3Zn9sqHp6Ux4a/8QxHVSdgHOpcNKQcraco8eJt4Xvt
vkmWW7tDEXdggOw567gM2Jkm7Gpy7Y2Dbs5tOiMQqwZ1/rVUK7p2DQ9GYKSg1JdeTQJpuf1Swfnj
UvkeW3UVxhyTfv3/mdB44dmMkexekb7mySuXVuLnUZWEenrOWB0IPfQdFO+t8cVgbvJJInWhqSPN
YP6KNCWlYDLKnM6kARuz4/RJFK6vdgMGsQ4K8Ijc05z7PriQtBtkuybv2nqLECPPiYNuJ2zEI3bC
jUJkY6yR/nEz/5KgzASqA2UturDaO7lHJxkToWPRlq4ic9XwjORMxpaLSwzoYmWCk0XA+zSO+98/
+f9+7nG/Ie9dlKULIuBDlVagiUPlntSr0Kf5QTg56al3RKDPxbefL/Q/Uot+KnP+91EA+k4q+h8F
pf8bZaKLGeY/k0kurxBoy3c60eUf/E0m8Zy/looCKAmVmoUBgg33l1CUg6/3F80Ihrp0JTz0oCzG
fytFbesvzhaUd8xqYZf4Jj/wb6WokH9hRkE7aiHXRljODv1fCtm/qxvEtf9xu39f6yCSt7ER4vvn
7MQ8BoX1+/2gsTX1FjbCC2fC2N3UpTUJoqPr1PoOKZvc58wgtuXcuZZi/pU1yfz0j+/q/1VuLbv5
fx84eAd8bio9dkKWdhoIfNL31VacRWlX6auS7ouFZKpx/AcZ0gQ6TsqPqtM44U68DWhltSBKEp60
E9CxxVYQCuh+hHgykkFP+Yf3ZX98X2RNYlkxlbsocv/1vihSFUfyTFxZjEzg/pUOmbtN7A3LSDgN
iaFOmFRct2x27S6F0cs6CFOZw1Gr4+S2ntIUfJqMDHjSZduLPxxcPor2TYzh6ufxiJYLp4KPtrfU
zqRV2aq6ip147jcm2tfpDO3RuzUWRN0brqW5AwCPFwNTe8MoZ5Ru4X2b0qhvNqGvmnsfUIw+o6PK
512mtB/fkjkfqz+cYT96qTlFgqEhYnphvDj8+uEKC+jXFDuWOM/IC8ajLjr0Y2BAZmY59Yh/IHLy
4rUso/4uTZuUg8BQt+pQy7GLz7+/qstL/eNmEyYKfkyzi2mDG4//eH+zIT0MxswRRCgH9OfWtQCY
chkGYvTIbe6T6kvsEO8b/uFavT9Tq+VV6WQ4jkkiEK7Vj+5OAqKNpX7qzrDeCAvs54YgfuWkpknI
0azqT7NqyNI1CvDF+9LK+fMJMKS+//2Hf3+uXt6Gr3BQcAm4nSUC8fcfPi9koUmgr8+IUyzjhCjA
6Y8yT8YZqhou/qvfv9z7Lefny/H0sNXgniBT5GPjyJ6qjIj8KifHtGSERexjKemvgiOJ/rS7vT/F
8xqshzwD9JW5sMvS+P6TQaZ0vFBaI7mTxtRvql9fIdmo9jl3WyN/bIpczsepK5U8/P5T/uulJbZL
XNh8n7iB+O39SxvEe9s+jeOTgx95pEWfc6ZNK8u5KeOZD2okAJS3EFuM5g931cfLSXeKfAI+ORZb
zNDOB2OMYU5h20BzPbVhLYi763Ke9F/LUeTAY/7DCUKg4uez/PPpYQ+DLOTzN0t1Jn5ip/5RtLQx
3YMSRcu+LY0JYLzRTm8LHxYIbUiZteW5Lukx+/m8hgbggIzS8pxnLlGPQVVPN7bbQSxmxHicqinb
uLUESR8zCYYqjr7JKgZc5qOzqppOn0jDtJ9J5h0OtWk494PvxOuxKcSWU//1qIIIlbg7VJLkhaD2
jV1NqzCVJ9NgEG286oyM1bap+zcf/9C3qm/hP6OsPEY2Wg9uh295XwHfMtPuIsYKFZAym7VvBeKQ
zV6uVhb6vXOTim7vIdD8ZIzKu4lLdMl5WILPrUp3Z0bMgJqxrDexYc7UNgVQA1oB5DWI+NF2RHMf
MQuGPZinoLdVcnIKrK5FkD+SbD7f6cEiFHoum40mxWnf+a1zADsbvVR99+Z2s8M4S6LP84eU7OnB
AE+DWGPv+yOoStVgBuBrAEsQyeqawkauhAFad1VV4tDZHPUGZVZP1Hr51sLDSphpVTQvTdpbaMqV
uyuIdUfBDH0e6C8xnMoT32hpTNRSdQN/pgyni1TpbWs77p0iWGbVkVlz5xVReq9LU7/pRCGnS+Bs
nnzXBoeN3Kq4WwyC8HET5BwinCgtVIEEl/GTZ39VAWLFNS74+orsRnUakQKsVcScTE0oOXqnekhI
eD6VkTNuWS2GlVvi+YWajhivb7t66xi+bZytsJ1Raeb9p8BLoy+JLjJQGWAXbtJuch6EF9g3zCD0
U06G7Ipetb+t+9Q41w4pzMyJqWkmmiDNqs49sdd1HW2hZeF6a1JceBuf+PTv6ajOlkCB4JDFbYYJ
Ca4Uoip/wJTHzXU9ylH1J7ws35kjK6KYUaJlIBqPjI/GswZX9xngBaAaJgDJITLwbNPXc7tDaTZP
VmhmP+xJiWMFPXSPCSXlTJ7p63ppr1RDsjNdJr0AGS6QMLuQi6qKR4RhMRRTrpCWs7vDQ2Ct84VR
kPSgGC0EIOsGFcpFBiVKDSn0FpMOitRKRQ9uI64gO2ZkvZY/HIRVzAvDo6im/EGo6BlIeLtKPQRu
bmMPWIJH8wsA2r1Wub3uwr66msLexMjZ3wSlHvZWOY9bO0uTA9GXegtBPQXRAUudWxbkDS7/dg2Y
ZL4GZePvLVQoBwuS/W1BkuuDQ2DJNS3O8DYOwukqCe1629RjfwYrbvTUoloRQz40PepxYgWadWVp
lDPKzQNS86cMyhVK1PHVrmJLLRoOfxWLMbsw9UrSsxcNWfY5SoPM+BLrpYmCFWpQtNB9N4kuiFOK
5IcIEvGGPaWynubCbu4LcpadzVDUXXftJSi1n31GkcFTgwgL8EQ8I4Y5IWC20jev1Mw+DGtqnQfS
i8wfDRBcWgVJ38y3WnrhSHiW15oE3rUi2/06mBWG0xfZyvE6LY9jtPC1W7ySW+QZqRmv0dXLeO0h
io13k0HcO2dMFJObtodYtAPPbCG8wGzkIdbN+QnaNiLMEVOcXiIRSnetx6r3rkJYPHLdjgUgYTXx
FRTrMh3L5moUmdTXLiuxlFu0NxnHZkTS6fzUR+mYrnLC902mv72PfCFDLLCVrKPMO9xykFeqylR6
qf2ynm+lWbPDWsYwB6/zxPNxyatUvlgNB8dTNbXzY+Fzi4XrRDQcjx0nZFeCVxGoz+MiPN63HmsH
wIGsO81WybB9YyOjZMWtZlu3VOHjNGdzwBS4c/V9npP3ceqpV+dbaDeeg5DIK7Mt4tDB79fcnVqt
GMFW3qJUC1At1Oz0xSsN5yjf1Mx4yrOFwBO+kw/RZJmI4DpwdrPJFYqgmcVI8XeA0oqL0w2WvSva
2r63KYaS+Ko2i0kSDQ9iKMkvAjlSGp5VnzO1WoPKhR+lWOVNlD32YHJxe0K9dyjC/GIfm6VuefZJ
tDe3xOUlI0pMmtXI/cE4WcVGpKb7A2yDF+VgCybC48kuJm956yKhdRH/1tkOyUroMgrRMu33ZEzC
SsA45pVXKhNpePJHIq2efPjJzWteDFwWwzMr3W44dyXslgO/jHvKz8Srt2FJq+7KKoq0/9oNQ0Ey
JFyXDMTCBFVDvsoc2RxBlXOgOnuTUBWFb5w+mupu5mw6H1kkZXtPe9gT6wKhP+tYRBPmseqs1rnW
7TTzTUWitoMvRTPR8FjB/YiD+5pIAEwwrVNn0l0NFFUSbesU1ckbETkmnOMoK3RtrPNA1iVtwnay
OCVOBMQnn4zaj55dhC44XJFGZTDA9H5s0/qI9y9oMVkF8rpjxP1VFW3wKCbtn6oictZDLKqNlwnn
iWP5M0mF8ZGPRyR0QQ1EXDzaB7TzZ9Kmh2xX9wuJmUiz7tbvx5dag2nOGhnvAy/xLkaXB+uBYHDO
BFV7ROdhPJhlUOxnq2JvGVGROZJsPk5c5l3FurLxW9+9iV3UeH5M20lAud8Q1IOYj26Uwmrh9tt6
1uUuNZR/ohHcbys/JLDeGVlYvBI0w4yvOrtXjJ1ors29hXlhyMZNDVjoFEHks1e9qssLaNwsPfo4
1Y7WrINDnKcoYYWO0GwPjNOi4YkpKsBsxyd0wSeeaAW+V5312Ewn1Cz12cqHYcU1yc54hty16viu
ISVjaSmKSn2zwirb22R1rzIivldt3hdHeq71XTmLRSdaTsdmjlsA5cmrnPPmvg5pLLZkkDE6C/q1
GMvovkz4cSBa3EeFz9xDuepVV41Z4AKYIDXcJIh2OCXYCuSLOYu1T9SQXmOo1I8zopZ8i/hyZM/T
eN/WthtrAls7QGU+I6qrZJL2E005ySyG0PV1Sw/PZFadxLs+xkeyorZqEKFFgXpKxQJHd/0w977I
xg+Ta/0To+6x+FJ1qgWv7rcRnVblMVOCftdwGLJ6ZJQzxwPU11lfPcRs1ii2YtgtYRmcU3uwjtaY
LYASSOd7uyJ7YEXM7XRIOzLS8Q75Sb9KSIs5jWE3PJddU952quFAxaf37ulD43eqHDf9VOQJSaFT
qK1nDEDeY+wm4ylq2vK+izGaRkthv2HK1B7Nn0T6pmmB06caiFUcK4mkFyPLdtL0yNeQvoMfXT/5
T0rEmCUcosRMUEkTLQoaPH6BP2GsC4T+hBRj/u8O/GBggTX0jWzTdrJfj6PbiR0WgfCUEzCxIvuX
fUsnkx+trbiJe7TsVX9F6735qr04fSD0NkDoXffzs22HDhsKpKmdW46+fe11BjZEYebYhUisTS4A
4mrj5HlT+9hR8N+xoOOIEWaW3DRjkB26nrkPk9Fs2rWDHuJtmNQARgwA3WtoOFjofDRZF7SvYXtI
sOkOfL+Tka/8MVUGorwkO1tTaGxFNI8vuXbd7djE4kH3KI+1PReEYqtw1zb45kBelTtc/fGntMhe
GGDKAx9QoQSmxHrmq61hQMxVu7HKWLgbk3byDjrXtA+jtjjX1E174HghzjEXhyr670hf+5wPbzGI
DI9OvGhvhiQYHke76E5eUqdXaZ/mFyaiF6Oeuu9D3QUXEgy8G0sjQwbSog6Lv4BZEDSN/RSHJ2C/
CT2mVFoo65PmajYTbrHWaqmpCOk5VE7e3KhyNl48CpWRhJF5/s7DauUb03aKL1kMjUHBUt/L3vvB
IC+N+Ti9R3zAbEtEo+jxt3ZMULGMKcfyxjPqjYhD2DSJczLQN21Q3oh9gh6CzFcBx6sp2otFINFW
qOobsrrB242eStEGa/HgUAVvSOqKDtTk1baY1KsaUS+INj+Hbh/uaqb5d2ZgmZ+QPwQnk1Msqkx/
uO5AJYChKUnTxVaxjXXiflZt0F4biWbVMbpoX8qULrqs3KMycTjlslVbkcfmJvM6ZkayvlpSNTj9
MEHCLQOivLT4p6mTncoh4BmpC/FFDom5q2RoHrNC4ryJM/wTXnsIEA9wGtOVb+9sxYlq5g3tUAIE
m9lMvzfwb9YJAS5brY2cg043HQoS3DeT01OOgnTb5n7Y1ftR2MN3xJiPlWwWwipp/URQhwz253sn
s903aqzyQVNHIvlLzXY7IZIutoNnDPeB5IC88dq+ukHTW7iXKefpWkFl8s4RwAf0AQwnFVMMUvTs
lVFOzm2MjPXTz3S6Pe6dODkkhZvoFdLN4CtnHwGVy1/scE5+b9qm9Xki93pfxhX4Ilh3FGVCpE/e
mNkb3CANVoRA3ZuIl+mN+QhTS+tLP+jqfljE43kd6NuiqocTsxUoHDhbzgGSQ1K4ZPsQmJ5GbAZH
Kx4ZN4zkqDzXTuOtWzszbuLEekoYux0QGNMENLPIAeiUEbrDGuY1nXuuI8mb0FX+naWsRT9vjM+A
xXS6loObHeeC9XrqOAWtC6wL28zT4/XYuNMVz3a2srX0r8Y6ck5JkH6jNE7uUsoQ4k1q666QHfc6
O9RhxD6wC82QQxn3SUQDok5BQIwJGOIsfkj8Sl8vKsbqoE3gJSZIpq/4iKvPVV3X18SV2GtBrs6B
rD/jhcYpi/icFTvuaDc9ILmc0dm3wLVCOxBvzSC79eyCR6ikDDHMKGDy6IkdxMYNOaNlSspHVbEy
bmVZaG7GCKxkWj5HZBrfWhCO7h3HxkcFsmYVAW0qVoWRXvyYs5lZDO2hqvSPWKYNxJu6dcp9S1bd
qnLT6uvsJkBBVUyBWrBvc/+NOA04Db8wFiTZL8Z0u0pMcSvaEkH+steaBNyc0St7l1Fb8pq2on3X
YnUpVnPuWgcdBee8CBe41ww2haoGPOKITGzfxQa8K8UB8IEZYHHT2yJ+8dHC84Fm8y2iocHJnmD5
1TBW4YZGXfAgzc68Lh2NaxozqbgqpNXtGvTj6DcIIThVgelu29kf9qE0jtqsFgiEYe7CimHnqu3E
LFeU6N1rTzD5Uk3qTTHqcp+VEg2BTJyvbWpaLzO9mBasGOsY532+MK91dw1H1i1fwGsm/ecqTA1i
tKUPK1BUWzEAuJyI5DqIoRZoSdJ2P2DrhqDc1GRrj0B5m1ZMVyi6heAcrdSzadXd3ahdTUtEKd6C
e6akVY9GM40vTksuAx3gXG5Hu5mpotzqC0aF6darJ6VXhpErRLDtPKsN7cYeJWmafc3mbMArP/GU
czqCESuKlA8GZ0Z+9zGAvLJZ6nXMhb1qNcopu/RNb6WGST70MrY1HlCzBF6E92HlWr0GG+CFwyYu
dRqfaRkF4VXgkOKAGbIS38whrNyDzWLXbyi71LOl2MEyoIZDJChefANveSIc4IA9N3bfPZMkqofa
WQb+6HlByQrG3LmNHr+NxpGj4ThcCJcWz4m2fOwN8hk7Y34xmzR/pVfCkaMKDS1v007UYxlsLA9S
T7VG+WkkJ/2zhmkAGjvXRVpTS0a6y+SeDkxHugUmQ7YGl2PSGSsEf2tVCL0vdUpAH3kSAX8ytRHe
L86NCMR5wlAYowBoStO/nnsX4lFRkzn2iQwweck6o3Au1dCYzte+sK30Mg/DFGBMga66cWOzK/ZF
5hk8gXPt8a8m+N3GPopRJ1z5NRf8frLgOBFsZ+YJ14Q3Ro0QV3Yk99XP8pmFOxi/G0BGO0zXgaqD
xyZ1WnsnGAQQ+jiEXv4a+20337uzCQONNcWjxEwdInn2M1L66AzbeE7OIBK0e2sbHUDN3I5iOuyL
IY3fpKgnSigz9GoWwxHfYHhkTt8nB5fBCNgLmzp+TtC6fJ3L3KalGcwUj/1kty6aPqt1vVOXGDgE
LZvctku6oC7OGGPHlLU1i8jwWE2gOWm0k4hB+esHdn47zEZl7kpXtnRBUs7Sxxr+U372jJDWt+kP
LgoAVhpmGzoIx2cVJgV+MqGLttwyJgjk3hOd1eGlZd/5HBJOII5T7FEwMBXqfGxHaspPJu2FnriI
RZ4PdLtM3gwEfhRBmhP6sRJFjamwNx181/SYu+ltFkSdlSuX6AbnzSURpsQN0JNhfS1EtIzMypIv
nrBPfoVo7uh7ZWYWdWnnYE7cOQEhAVdZZNbJGYYlr124HG0/sxgn1i1noaThhCzqO6vMxEsa2Y6q
gV0OME5UiOx4G4eUxjw5FROSYDnLmJDZ67jTS2O3UYCxbd9w3urWEPrTgOWbS5dpz+Q3JG/LzaIm
qdAEKgEpVaBcoRqpoAqtooAj5qcW5jrt4XHykCvNQ3Ky2siVxIkkLFICYaR9h8u8LHd1UFnEwnBH
J1s5oo3Ehu/MxS2Ibj5n1MIxx5FqJVFxyuJQfA4StwNJ24ZQmzjHMSVbO9waB7bAwb+aOeoa22Xw
JS9AgCXe7lrO1l0kWyNaDXHDgDTIHYrByfN3aYqkf1ebM5+aZod/Fk0/EsDw01wUpSEXc0nNK7YB
Uo1FF+kMeHxziJ6boRUp/OYaOcqKhW+sT78cJtLVrseZj5nbqR282TupAI3PkROP1jP+iGUqKn9e
1sYeG/FgZT0BBrV2nfoIttAEe5UaGpZUmzl6VeZVp3cTeRvW1p/1UFwPRJRkm2TsjTM3l0FiQiPL
48wrNvcyEWn1gkvbMDaT66SEWsxJdaLUtKYzM7je3SWN5xQHQj9y8z5Ky6nYsBDC2PYN/CjX9ewo
n7aCaIsLISj+BqoQAtiZwz5n2MInhJzCqMbMT7gpLEP6x8kJw2VMc1f6zfMv0bdJMhXdNWF3/jpF
wdZ+lwmhqxshdf0NU6K+DXMu0WGyRNNCzyMWh0NpyeXuwyafNratrGcSWnneyqqimLLmsPqBd3p+
oUeU2ofOH8tp5yDcQZOFcsfeoFSzAqJ4KDXZ9ynqD1mx3BodrqBvvx7ODpTX8sYbvz6Y3ezi1m0g
Qs+HArf7tIkc8oSu876c25OV5GrYEUEC+ahr6CQyFKoAAaRJC88KfARhGrbdFYTUhON0ciZ8skSO
BCVpUUaRmSuOogTEYe8uE+rKLhYeishimOk/OqUbbxNuXHfndn4KwbI0krMmASQ8uqaoyOswh+jN
LpWY6TwT1pzwxUk6OyBEbPfEUCTPP+N15JmPrZopXtrkKY1TwlkYza1nmw93a1maS1C5kigGSODh
frBgTWzaDPvHvMqxeGbQ69xyOlGxMx4mhNsukreE3k56Yhtw0gvJ8UmJ087kNt0x/qWzbqjKIecj
8aeneiqmK2tKGYoziGhYP9GKsnqNhHjwKZsBEH3qu05ODngCDRPRuQFlafHTBU8xfNx6T/aHZwga
5Zy0WafzYLjJJD2xGx8XVbnzErhUO6sDjbwfM808K1Jj35PS2aYGn6HKDSDlKWkT2YnAJcPdDCZm
opmgBXUAu9olR8oN/1HKUsJRheY6bULP7HheEZJGm3xuwVzpxfDbtbFQO0FL7HNTe8GwkWmSWetf
e8SvUekIdz3B65yIB4XJKbzwJanyDnFtQMuCYWr3VE1R51z/WjHd2krFo27MMtmNAhEYNk1hAWs1
JKC3vYFovdn6hDnKg4ykWFZgkikO1gwd82hxKY+g6SSCtN7u2h9OYwXdRrPjsfo4WYOvjHPYYypR
lQHCyxChCdfUWz15c9Gv3RJTPXLDsXc4KXOR8X5MYZ0gH3Q7bgsxBZyJCR4pq9tBMr5YsKqE8ptF
PPo3Bp3PANVn2HtfyRlR2UWOqfOdNkMNKMLopNwkbIv6Eycipe9DTr7zbWBpW39yw77m8R1LfZSJ
4eirrAjN+b6xoTZ9cpAW9bRBuJPiY4CtV35PCmcyxS422STP9jxP9Sv7SZayoZiAPrIV/evZuG6Z
51d7AF2meVCyXRrCRm8RubmhhA5GjOg6rJ3vQd7A1/EkalIYriovo2WZEkiTTa+cEUKPFu73jfAZ
KAxnCOQTKQjKK4eJ7ryd662j2em/NrlWwyYYnEXEw3DAZ0QQ++hQVoK2Oefhxo0K/dDipq/uKCam
eM88VnlXbtYPEtyOleeHCrzYlxSZHQbLtPeapYc9MuU4FHntiWv6T3m9pdLrFkylwndVNvB1n/4+
Iymzx6TpTaEjD22cFmxdqDLcjqc4z+fr0Ez1D0HUGK11UKtGt/Y4VFZfG2V1kl7AoLNLCP1ifPCq
ChppHPbcZ4VXcNFM9NLlkdZFVR0MA+vrGt5Y2j/MpEcTgYb5gATc2TWeGDS1h2EwJ/BaXVIkV4FW
Gt9H6OhpRLpjhK+uy+zzhZrVKD6H+Ge+uYaV1N/NSfjUgcMYOW63Gupo5AzAzJJA7FWXW+E3X7dD
9Hnwxzp4UZBA9aeA9qb/xoBlrA9TFwX62ExJvLFnI53pYUeMIs52Afbz0oYc5LeBdlrzYaKfVeFi
5Ys92G1sdFdFTgflOkCLUe1mUjjTZ8Wcn4U+zTTmHVgyJIbuQMNZ2HBDDl0/oih2tLcqgxIRKP5n
RopZ0lJRtSIK+V7zW7tG8sR8Er3uHqN4MGCBsNNkvsOCy7Zaxp3TYjXtGzwTEq8Mmh2mUP25Ic6v
PGDn9cQyZInnK/wgsJcqOuXFynAzPU0rELWou0ncKLvpc6myOqY7UqjhQmhLIe813EN5yBvB2lxT
oaeXxB+c+aR1hm54Szyw52I9xiIdH+M2KP3bJCCF9tqbu8Bi1MKJxaEpUhGaw1HeNqYzNUPfb01B
T+TZVQZ4b9rAed9uMxIAWmvdD6qhV5iF4BE2fUfrBRcOJPQw2+ZoKozqhvSRDsYuutqYAL0446Db
I7t2EcP+Qez2QQW4lO8KfxdeDNhKsHk+KIMUZ2rSAptxr8vcsR86Ofntc5HIKn0ZI8XQzgewTs2Q
cYU++5nP9vNTRfP/TTX6Tlu6fy2vX/LX9qMA9X+jtHTxV/xnael12Qwv0ztp6fIPfklLbfEXTgmq
Bhv+1M8M0v9SlqIQBVrKHoVYx1yUpUiH/haWuuIvggDBpHgOAkZBF+H/CkuV+5dvIRFb1ExY/kxb
/E+EpWLRXP23WMjhxIGu012yzV3eJt5b/v4fYqE44RzQVYQtUoxyipCTcr5Swjh3Db37W7sxmJKI
wSb3zs2mIGJ22Bo3Xi7l7ZRRwJKtlOXuH+5z8V5sSoYvWlfsmfQsbAyrBDi/f1OW5RKN0xrEyI+G
/xTVpnoueo9hZU7ePGL9zCctRbqx+KEjV7NZtP6QcWRrMSfzwJc//nE1b399G/90Qn9Iwv/1flBG
LUmgAF2tjyA1pQYdVZYXMiR0BXmB9Qz92KEfVq2UVUX00Jq+YqeVVcccqcm/Sx0y+A+mEK+7MzVl
TxxPSyRUGbHDr8PILV/iZK5oucZVmWz+8Hb/9fUpsVxWdkAFUQWn5vuvD3J6I2g6gxMllm1pRJX6
qe90sgg5p/gbxgY8YLkd5Ixm0TJw5PZi+eLEPgcN1snmD18fWuf30kq+QPLMcZCjaURE7ZFe/f4d
sdnR4LP9jri4Ok63oHAA7FWTGd95+cg8oaFt1uyJVOgUEbB26O0Tf2QORaIdyzbYtdnZecyC3hTj
LFrqQ+Qnm4CCvlmlUav0CcPlrFZIQ5GkgEIR9lYUg/nSV65/X7PbXYeEa7grg4AoyNYMb7KDFyQh
O1RPFswG0pn6rFu0B5e461xyRasiqHihwJHRZwMv7YMjRy46ZYkwdzodiUlpJvg8R8oSx96V0OVe
xqDAM4kPwYkOmYklc41dZ67R3ih6MThi2TukqrrgQXWNqg6+Co1XmgMoum1Eeu2pMmX+qOjA+xuv
8sc7+tBAalIV28wl6hRmGCpH/QNipfU973s6hRoTEHNjwwkegxhFWd+4BUM1PGBy1fUywKoS1Mss
nXSvjsjGojROTtoPB3PO0XQIAuKKDVpUJu0mti2xqQjEyVcyAd+wh/bqk/pktpN9qQ3SzlZJ1PWf
XMaHxS4cqPQsRq/0TurBf6X5ZDSrYVHW7Dkfms2hFtSNxGVwPZAGmcTurRhwpTukePUC4K5D8h39
/o6cVmYUAQRgGrsvbZdvw0w6B8vwb8fI0xu6IsSl2dhqa/tcF/MP/J/FilAHjClNS6FKUpbLoQ3/
cbM3opEsvqGvD1ZDbC5q3XLHGQ9rUtHqowuHyXW++71942HqWYGL4D315qEgVvs0epRqzOSww/j0
Kaj8GT99xVu2GljhaVp+R3e/Tblfo36ctkkxpKsY0wtqxmHhIfRw6VXm4d5oR449IaF4m6TU4z2p
xpSdaAX2jjPpbxPE2RfyqTiu+1+pjPKv/4ej81iOFdmi6BcRgTdToIxMqeRVuhNCurrCQ2KSTPj6
XtWTHrx+oZYKKvOYvdduwwzlk6s7ngaSds6Fvg6/UeOg0cKr+ulN07l0hXFv1KJ5R7ZhX3WrwTOy
f90T1etcNQAMaG7C2c5OQT8tPzPUvjm12f3kO3cZjUdUbvkjlq7gxvFY4Me9nzkQvCDgITCp9zlA
Sip6NJaB1PcIBe1Xj7DGHRX7Zyf8L0c5DJyk/UgQ+0fXWffZtowH+K7lvh8XV8Mxi5w7yDHOXa1Z
SkNv+mbT3p59GZk7Jr3qfbYaazdU8stAyv9IEWcQQWqIfZT7s58WGTTbtHWb/g/W5f52BE4yQK4n
HuChKGSlDiN/6L+mstjvSNaxzLmQMMVlVunsziVHfYit1lvMtCQ8aooLkHpRks96WW760GiiwzRP
9ZSsrJ8jlp1asAI2WSbs/QrZ5xFnUx7te+1LL43W0P2xQlWArRfF2J8Gd8WXNo5U/k+gSoLfXI9j
fyNKwjisbl6Ae4Z6uITOOroHv290e4/IJtAH8lNYBcqiue7R1oHbM4mGpprPawhRA3MmQay7IQwo
vc1IGO3FLhntAwIuBOHghjIc8H1EMxN554c1LY/vjVHwjcthCr9za2XWFM/ZMq40ATkn80eOPmo8
4s8Q3j2DLFzTWUlffWS0jDN9tSzomkHvrfRYM9Drleh61PaWEdN5eKgH7KJ3rMfFKqLlI9PtVF0M
EdaC0lz4q//mGKEr34FjMU1jTzYVX/nK+xMjMA63H4ajywCQDonocOxJhbf8vbd1Yb/zOs+bbrIw
6nGJVxtn9mEYlNLprKWl362QLXoSWb2lHqh7xvGYLUzRAS7ahf1hkDzS3BkR/Gp+W9SuKN6GRdFI
9wp2quAor7rD6NIkPaGhhcfGI7Jmvi2tdr69JsJQHpuYAZfnubcYrndd5XQ7gtSMnjH+ht6KI6/L
9HFGjDKRXIDe+W7qLM/08MZLlGLVjHL7Zoqs4jJ0/Db3GboT63YaTZk/MPQRtFyNXDLWvQi23sLK
gGcB/3PsUK9spf3KNDZk95wrw7vlyPLcj8iACHVLMNHax5XWOT1iMHRG96e3a4c04kGsTviNyKXa
zkXVtcZhcO2C58kAhZxe07SnMw3ZnAM+k8OwHQCc0b8MRd4NezimORyyDGBLVqemqdAFpkves14B
9e029q4CEE4zq2moNQu0PFTZkaCbuXiYWy7Cfy455+tJqnVpbpXDcfKA0hdhjhXyhR6QiunRtnd8
f53q18nCKUcg7azlfFPgpGVniCriYbH1DG9MEzsWB7W7iLuwN3Kdx1Gmg/bNWMRoX3xsDdl5RWXY
B4DJiaFB1iTI5Y37qnC57oXbN/MpqqYxOkE6DdiN06ERZuE73MfsKMc28l8BVF9Bh7ymIbdTY6ia
9lpHUhzgI1b6CBHUtY99CBH6pu61t977JpqfvfAtBC1uwyA36Q2nuTKtsxqG54A+5TXcFidjBhTl
xU8YbEv+IEwbayAquPwlkL71zt7uZDp3W6B3CHqRFDGdaDOSB/Hwj736aVsHyK1THUS37LTlt2D6
7N3S0U0LRlRRHbtlfSN8gXzMnNLVm3Y5F645ZE9+/g33YpcP485HE0qx/bDwqZao6RbHOiCWfgg2
z372uBEYmcvEzKob5bOnVps8VBynhPAepnHbZav5GLXur120u8bNwjOGWkIpdXHcFjSNJSlcbA2X
c18MrzoLjlE7XUQtLkyWt6dstp8ZeRvAPnE9s6BwbkFLbQeTM/DWQTNhVuYNPf4lQDDjVNMHQJ4k
hGaNt9NjQ8gR1RRZorftxnen26xQF4gUcTHP+aM3rYBXwe7ZUd3fgO9+CuYtulPZOu/dyRV3NtxW
kpA4X58rMutY37bHZbCz37EPfhoFdbkgnz72S1Q+tYvQFYVgjlihNP7XkA27iuzhllXRYegpiaOy
89+gu2UIb8bucTZYMw75ZvJAeWPQ79fHiTVyqjxH3CmIa7umNR25X5fpLjP9m6puUmPpUfRYTyYD
J2vrb5VtHibcWmC1O75PCLObdhlvMOmeQQ0lfFvPc6mGvc045A+klmyX4yxgSldZIMPYTbBfvM3w
QmCSaF9Lx/0RKvgTyOG0BL+h6Q7MAt1877ezmYzTcCLiZD6zzOsRlSmHnNrW2U+mDX+3InMEFjvn
SajtgzUMmLijqT3aKufOzoYXw1f6Zq2si96M7DFb3WavNPv2ocvfXOHerRb7BlT05W6Zuycfohfv
MdpDqNZEdaNSQgdKIHDhASfVS2qU00fPMD5ejegHFpiPVRrBXKicIeU4XZPANdmH++SeuKb8CFcN
1b9omxTXe34aqN+S0XI/M4Kx75n62WmgcZQx+/uI+OvLcku2yHnr7MrmAbuX2S9TCU51U30TRxKy
jBYFmjrnfaqKW9yQG6+KyuJW2s1xGuvhfssWvXeL8kxIa3OywSP3lnOtvapbws5JmB+t+dXg3nk0
ZvXas8p4pRLES+8Cf2y/FQK0+yELdp6wErtD1971ttpD8rpj0ARNox/Wk7exaS75Te4b7BN3U24C
NiyE1eNecHLW0gy0aNTclwK3Suw3zWm2+TSLvngr7VZ8wrK+oucxUja8ZFtdRakVbncCFX8KrWln
+Pkvyg3KqaW3CKokfcEslP8Vktr2IEP1yFZEHyiZ2zd30UZsZOP0j5SCFUokqXDOEHZ3EPgpfG2H
QVaNwIiTJ8YOMSAxzKl7I6/+gRk3HAoLsP/Yd/NXi/c6mUO5EkpfFk9kzBV7pgmv+J/5NIbq2cJo
HiMwr3bGkD2aTfOxBJMnE99GF121rBWcFvWYSQ7EM1MOFQ/aZr6AiAr6pnsnMYklFQr3RHXTDbLn
Qx2aN4hzWW0zHY87a+52sqPshoP/OGHOoGU1ERnxHR9Tkfn7bLGLj2HwOjeunVm3aSZWyjsuUObX
gXoIct/4zD3YhKxvnZ1L7gX4NNhbtmJf5cxqSrspl3eMY9kXepoMOyQCR08z+Z66qUy6TbwjUUCO
w+f7VMDNS9tK9ghxm2E8A96tLy4xPymlmvdku5t5Xk3zvoewsEdqZB3cTpcv9gRtyKO8242Go86W
LloeRrUecMwvu8geouNkZ/Z7QXDEC4+Qu5EZ+nTcqJfi3JRIfiqk2OZmP2RCQ+cJe5Q4o42ihl/5
Y7MmtHawyEvktyxSCnYN/8p+on1BagDzZx3vArnkaZ0phqzRxL73+mx6lLboL7rsyQ05dy1h72DT
fKJrwoBhN90PWQXfkQIEhBxu+BGNP5w193ASlFm9t1Gsx16GfLWfAsIQQlW9YvWgqAV/vGfr1N4D
y4ERO8n8w+6Dd3cCdBMDwLrUCBGf57YhBKQsMS6DsYaMM6xsM5C3cuo/r6BCeXlyt6n+FbxfIm5d
SkXiH3Bc6IdcFU5NLANDZYO+DKPkJexAJAX7besMID5N5uHkm3zVUHS2ZADAsJ3aG4vl0yfHy3AU
JVPtRAyTbn4Gr1+O7uLdjZyCRJmg4+fYmC4bPPxuQwZWKkiI8bRYHs2RXPaZlh/KY6tT6gGZWyS3
3SKjPVIdoAGV3z61Wc87Panmqdc9ZVAU3FWrRRJD7hNA7xYd5+jQ64eu9TaQ7RRxoBq9XdsDtByv
ivFlYu4RzO5+mZbeiNGTWnukLjn3JcYIqvQwlqK8OAbUCBi9RpzjOqQHRE3Qyw0F16DGbzDc/b3u
dJNYfR+yzGdiBFSgkycgmA+TXd4X2N2QFbvjctVwqoMIUBFEhV/vDZemxjFpzrK8QP2M7ZdWIbgi
8N2mTK/cgl3W6O2xnPN7bCAj8393PRV6xrhQUPqCe9UdHoFirvlXGHiNCEF/vGBZmlF4hI0X+4Cz
Dis5Li/WJlAzRwKVXpM7sPy68VTnEaF0G6NtZBJLxVfArD4rz/5yjcy7Nf1g+NYdWTkkxvxYVzzX
uL7pOs9E/L/IKW69cLsRpoheMa1xTEV95yGapZyXr0TieZIVrdcTQJrJAPsjtTPK/YJXhVpImjuF
AXDv59f5CCqcPRSp5dBVIt8p7/9xjP7k07ASPyKSJoq++jaE/r8a12Kb51LnJ/BdBHh0jKuqlv1Y
xCkzakTqelExAn5QrnUJlMP/tnBo4lwMEe5TJe2Q1IEuiSRHnXVlsxhTOgbRbVsvv46UJ4yt5b12
o8coWC8ONh8OiO5FFIx6cvlYDOrIiK2MWZqT2BDAcUbKgmrIu1/c/K4U0efo1i8gOv5C/nv1tJoP
G+QLxHH5sWUgABVqjocQ9wECQ3r+Su5dEk8YgjhJ1xjcuNpI+7b+NJRDivgAm9Y8B7gyiB/AlNfY
OQrMKIivkTRLKB83Hz5q3v6qprpf13ofcMhMtrFbnCk2V//VAlqU5xFpOWOe2DSDSWiDiHEQ7ccO
1Yyzqpsit4+uJsgJbEZM9XnsM/3t2NFtVrePIEmJc4WoJfPfxgSAEuVPs2882JPe63I95p6RlNby
JJU8k1L/t4TIniA3vOm7Km3qf40hX/Or2lq+yCV6ZtV9wvoIQW0u8CmF9a2W+lSPw8u4onQOqY9S
0CvE55F1MHB5Da1IxjYvr7eJNH6X3OM0KJAMdU9X6sBwwI8Mnd/xBUsp0OQLKQrD4IsTvWZ3V+KD
OQ/gZCxI13BR4zWkB0n6cARXDAMTLpZteQv67TCP/kXblHE1ArrtsRU22Rk1P2d1xq20YVI3RHMb
THZ1R3jHNH6YSzi8M2oddNyqaXwyt4Elpceq07/g3GGy6W29Y6S1nEuez1YzClmYPh0cJKXlwXFb
/5V0BAfNejAy6ur7hbhGJSzbpFgNmMwDHiP3BgcYxIImFLr6g65MVZzxof85R3PtpGW2Ys9olqL+
pjGbrg2t1MGuabT75utCv1pDxoGnjcmm+RB1jummr71LWK4UDsvgEugaOPQoZ38x1S1jbTZqGfA0
ccsU1HzB63I1oATLdGqKuX2atoxCnR5EI8dfIYKnmH3CB+3w0qHcRUp0jx6yea6ZxBepv3QsH8Op
CobbsB9H7wbMQPMnAvLEQHXromuvuhTtIxAJ1R1VXuIeCsZ2OoKyy17A83LKlnm9HMSGwmTvlOiT
7pHWzA+M27qLyNEE0O8N1adTh5Q98Jxq9pXw4No3aFbVx7J6hjhls+v9Iuuu5t0053QohEUECLIj
p8jSteMRcsnmBnRKhKBPQPO37W7zABHSU3HAU76321OoXaZW02SU3a1fzdYn88es/Q3LIrrHfAcx
3qwVplpa967m5eymdd9BTMyPQ6hwL9hdaQCNt4KsTXtc0l8YzEpMOb071+mic2zTtgoJT8o9Vf9D
t22yxZB0znHHxP/N7ANDxj2qd7m3MrQ/TA7yH2R4VKQ+gQFHT5mI+2TJ/p0e1RrmO/ACNtrPusYm
qaLaKFNO4BLFptfTvmU0Ufvca4iEtxztkmCmI5ziqGODt8gdjXLvNqPjxNtIOALaN90jO3Xnr0jO
pnloKtdaaVm6QcQSdRYHJ97PGwqRuU+DUF69fK2kVm3rImwTEiuHr3kYAxFvs5P9ZQBPvINAysT7
UgcXGyXbM+ObLLmaadZ45WOncZ0NtwYAkdkA7adx+Vew3n4KiRl7yxlEIBMG1F9wiBnXzJFJt9/D
vJUAhJXVdnt0W6yzPMbFuIeuidQLUgXSkCbG8oj5yrxw+zgkLyWjGwuqO73J/iNzg2I6hGPVfA+m
DoM48lehkiov4NuO/XaFdjveGDd91JdPbDaEtbcbdg23zZL5Ym+ZhhKxxp33SRaP4e1wSKg/qAWC
v+6s2L5njuLelYvLCY1YdktR32yvHTOXKOEblzM9y0LCD5yWCaWrhPdTczgNSYCz8hU8x2rdGXif
gO4781xxO4GR/oesEaFTEYyooaPVwducy368nefimvrAhgSJZGPDWQJx4XHp8T8L9Cy5M+0cfJU2
/d0kPzjncmxlTR8+MtZH99nnmFHLjtloKssms5Ktc6M98Cv8aXhs5mcywaynwZyj80Y0VfC79Veh
kLPJ4hubVo4VuHXMi1UWvEfjVAekolhl1aRKbNtPqXNOH9XOXnlYyWoiLKPyOWlBHFbZzrhyOHat
4eQycSYCqRiKFdRBjF1aaM4NL38XGeNXa7obBRQ0HNaVHIHMwVGsPOZaWVuyVBNvnBkq65QzPXtC
AobPK5ysykgrWzUnp+j7D8wyTslpgOAyaUlJUggNzOINR2j3DFGWJr+bvEens6rPvKv770D35WNj
rQqVJBA1hEu0uWTY1QE+MFp5+GzYWfSHvywTnx8dJVENfNY8iYF/VmWGiMHMrykbdcHejNQ3bohe
N8DkZ8NJctMZRuwYLqOqqiuWj6ap/ezoV7n1B9Xd8Coy9Mlx6XnBnMLQYjFgu11DG8Nr+7400h7v
p3l130zgppfFwhwQl5FNghlmyh+BNo/6GM/m24SC/ZO0tPxU1/4IdsWYsi2xDCw73M1FPfLYex7d
VJflxTKjmr5sCPOXRRji39aRshEHbYhvBVF88DjZgfNU6MV1ky63mLmREkk2iFAhtReQ2oaMBIv+
FGEVPAcXtsY3GmXm2l64sGCuSTBBLoNnlQK9NuwX1fb9m22Z/k80B+s/thT0hSzTjTyZUMzRp5lW
gL/Yp6dJ2zacYI64hTmyIMq2gH1G7mz7xbEHgaZRuefCQJt7EJbAfBMMuC1Dq6o+GkTqB/7TQLiX
rHDYNguSDYXSE3pbp293wJHmf14NbzLpnWLAuFdDPk8rd2h68i3syIx1WE4XLp3QO9CA1Ocmm2vU
1ispRYBC5JXuRgheYjglCAINooEpXyRRHbuOKQ9rXvkPnFA9Xl/mTMSXlWb93OMI6pLVW7wno0SE
TTZA31yyevbeKq53ahtyWEhSa69I2CWwl6/SsHhWFYTHJyNawn8L+uUurUCIbCnboxZzkHVFc0cS
N7nvMYxJC+16r3pS5h8n6pkItCtBpTRhuMuxXMNeTaww98K0WlT2tlVN/rqSe8RIQ0oXwPYscXHY
E7OntGCIzd9mkSTCapmo0cW1VRtzJQ7FPggKwp0YW0USRr3vfYpQ4OnJKpJmGDD79UvLZrNNCSAo
WRyGZuqvaru0BcN7LMpRRy1V+80jIcCgIxBf5iFSL2/xT8ZatAF3Bm1rkrEdXIgQY5HxHJLHaN1P
o62mXehP5sx5r/oHUWMHT0KnqvxDs+r+POJEVzvNUOJvtnmLSjdn2vyb2TYYc28K7iByPATURwEf
dkshsSCCcCfUQDDBoGLOS9S/zeRFnFoCvvg/B0wRkd0plEzQt4vxYIUl9Sm2/AG0+yh6czf1bvlp
CFl2iWHW3WvjtLjAlB9MvxErsJfZcvOXbjCMLBWYIH6jqq3P6JuXu5o+pNwXEk1uTMiY8bWQ83rB
WY1DhYVO9li5NAj2BJc/DQCRPwUomTE5eVX3zRg/eGaxTrIlTNGIxNYKngBxDt0anqGGBek2mEW1
G6UtjEeyDslwvX6DVsC6m/0XCnNPhig+AqLeVqeEeCDtH7UO80SmztWuCpbS/cOLQ71UiZpe0AxC
gb+s9apvd2n7JdWZzWy7tWnfCFwMyldsjmEbQ4Sk+ljVyP1kuKH3UOHsIkpCwdmNAKs2dDs5sBTi
QYqJFsE0P9k2BB4Jr3WNt8FbITyKRokbhzxCglm9kgvCzLmloxVNcIw6eRKJmjcGb20xahYyjQby
0DoSpcgilvaLoMaOeazE65JKfF2s4RtPMkHSro+jGGalSjYrc57xAZjcrpV0LnW7yI35C+6hOBJR
W14ZmTnLbpvkgkcWqypP6Qza33xGzhzLPvdvKYW9J9ZZZLAh6+t7EA8jtaG0s2s6noezhT1TNMB7
U5a1s5veFztTY42d4RG/tHOV02m3gj8+EtJy+PnL8s/nCKCMH8LthRS5Csu+u2FgwBh6TXWITPI0
uW2+iLop/xh8whAiF8FRoTyvu583KQm6ikxzYgQDHYNedGZ0hD1yPpkYZcO9pKm3d/NkDT2emCz/
iTadD7uNFMG/thD9myrIBEjZSDlYxVyN8JStdHhjmEUoj2yERrU3mpW8FtiblGRBOBTrriBgkTV+
zkiNr/QVIcFNot6s5nooOF52dR8QkkeGLdGWLzPBThHXKuu0WCj8LFSdsMaTmhTJJ1LBzAssjfKL
kssWaWTZzQvG9ZByi8HTNdRWFWuMdJKppFothnOV6xgfnWmhKcpaIsNGkOrcbqHDdICEIiJBl7Fs
NYh8z3obo8676wm7N2NnyLw/EuCNe6j8aTiTP1W/lmNbzLFrYg6A0CPZNfqlubxVprHgg64wbxs9
lGjYKZFzWsmxQkxBeAx1UFfZKB04HG5DwQAqcbWegwTb2/Cjba3vSWeQkJQcLd9dvdlEu+hs+mGc
6z0SNrtxGBSqPHN0RA+tynuqhqhtvqZwy4xbB6wZ4zOqrqclb6dvaaE1iafQzj6NZqJuD2qPYAyf
fJ0HhLZRGbdmZTzbsx77e8HUlcvEdKCjac18aHEGcam3wj35XdA92lAmYC/J8fo98NWjcOf1zF06
hVhvyvbFu+4Q06hhnU6nMYi/LZFyOOiNsj77ZRdd44RGBhDzUI7d3scEWu5aDhr/VGNkK+OcKBEP
bXBGWoA/DusftrXjK9kzTXbD6Mnx0gEryiWnKXMgVi3qEQmre4jWjnavd6W+k/X/p0jhS2aLld1/
rcEyXNEPQ5WlZRUsLzNQdVKWV9QHN7UlzGYHYbkmjxaDMewFl3ztAfdXMi6e/wgIUuPoc3yeLpok
fInI2DZIp1nZKIC9RWcxKhX6x2UPgMtLzFW1b41mu/jj2p6UfzVSUz4GQeJijZ+S2ggVqBUcAM88
X/Z3axsRxRzWVfWoDRvhUajshRcIm+anbYMJjqOmNJ+iKRPidvBarnKSwuYxKfNm+yhb3CiHEmDs
lNiyA6DbYwvIdzmxO1Rw9MxvBHwCh8l7U1PJ57IBOba6+gQaggmnvcrxp6glvd4WhmBv2KZ49CWz
eGUNXIhYQcYhzDLaOvInNxJOY44ohd9UInQ4jByRL4YT5ZeysFnpIiRvYmPh9ISlxBsf8yY17xyZ
NWMatGG/M7vg+5USAMNRgMWXQei1Lt1aFBrXYaR+sPqccYytt5rNpQrJEhjJ7zVOJQJlZpwqcDJw
Tw4bLbRjIl3NFel17ww65cQQt5KsbyKdvVLKhJO/dzBdjXC0zGLyKYsi0RbnZQrFs5/Ng8N/AZoP
IAgfkG1u6CxlVFF5D6aTQaQ3x3AgmrdwjDdU+RgqA3ew7WNRR+0dF/74JdYcgvOk5muHZ1agJ0ZM
0d0OGzwVS2n6E8LKqWv7Y4CAb31EkWZUWIZ7go0Cj2ab9rUIfro243P17SL/a5h+dqiWIvzNhafe
FSJVgnK7MLL4QVz2yJ9Rtd2Ms+azK32dvxao8/8gg3AupSfyj1wxLCDhCeQ8p5Y1nX0U2h/V4NXz
dbqFqQBPHZq51iuuRCjMzsu1pZi/uhFDcjzMvuLSFB2j4wYPPBKAXkgi0Kuto0hegzkg38q7XuWt
Pb/41vW6XJQmJIDNHoulFV0eo6nIrS7haoMfUXRqIPsdYroZGc4TAXDWtl1XHuF4i5Hf+NLY005L
1bnTcSiW8o1PrfyyzVoir5egc8RSzWIH/x2dBddn+UoQwvhIxqbB76gNa8erUX2EGQUtgzCDtD5m
R7V58l2l+hvGAaQn2oyPbHyUW3lEOieHFA9Vd8mocn/rBi1VnFtbKegFxPxpkBDJzwgCq+NyomQ+
eLKePNRFZe3s0NvVl4AQA5XIhuzkW5E3E61FWFY/cLKd04hi5cfqNufCogmB4Gz2+s/coachqrwY
AcYb6rldgwLFhVm+GbA9DEQ+M7PJynHdz76KzCcBkqbY1xjheEj0mS/Z1acS1xZz4xj69ehxj+fD
e1dkxSMDuO7T8SzQHxNNlr+3cZv+ZlkxIqWHRki9p4CNEbjM/IZidTH+TcjJHqKxaZmYt8x3XZkp
TkDmCunYWBTUq2NZf1VuFIxyoIIAZogKdBZ55qfZMhffVJjIBoyQz8gXkf9VsrX5bKKVCYM38lfK
qeF3hBPb3IcdKXj476/8IVIjKMRqa2FNe52sTamlmSTKICquVKR55K8ztH9x1aiiHRdP9ZbZACvu
SXyjKxhYNd2Wq9/vcTXkfRoSJdRcPZsYPjbSqzivnAAkYI9qlsJGAnZbHC6rXJtRuRcActrYCFte
1jqqf5rMrdlcup5zH3S6Zp48BLSxG7+1j9LT2D4XMrmv7qP1j09ACDlWrud/j6wt2ptScT20dRX4
KVYnRuyIL4gPHKahMHer0DxDaw6Gm5ZocOMUGXnzLpSszyTPGiZeeZtpxzBbBCWSJ8YAdC3FOrP7
0uUTjks2Y9qmySRiplwCSjsl/w4ZHiW+9BKalakaM0y7KqOcWKsNwYDUmX6TmM/IgA684JckLs11
A+gMWRV8n33lN/375nWFs5Pakh+gfDkXHYRNQYwLcZaJdMr872LY1rnYfB+mhVvzI+wVBBogkTpg
5bF6jI1Ygyu+Uj3EN2bWFdDB0BuDPVxdeldYN0aYbtTaT/i+rm0R4dLoZsg6YPs/U74SS7L5I4+g
VY8zq6SSQoCBHlR1qzlNSN/6hMzWaLor15GtIZQB876Q5bLswLjI6SLzxftbTbbz4YQgvcmo1tVP
iU7tDTI+zTEpkdGS+iaWapL9bLbYaotg/DDtaq6j7WZJmXVfX1QJ4ynBWT/1qekrkts7lkkwBEcZ
MQG1S7BFkAE6+B/0jsQOi3r+5WLSf1cJSYfB9CwuvIADe7RohBbXlIrIWmAfI5MXXdyLptXnPkIm
mHauVdYJaCEqMIODleFbQUUcg0cO/yxElysElTm70E165qflYTtdkLmTzHAa8EDwda8RsiWLFGYU
12zp74n45vcbqOzPLhkKbO3hRMf05S1EL1bGy50MZlAmoG0K3I2c/Q8d9tOf1l+qQzHr+gujZPsx
AdmOGF32zLJszKQ9pj09hoeMkKi/PuNjxArGBpWQ06/5nj2otjGM++rJIOy63c1myfKpD0uyeVfs
hIzDw03dyGAYzKPvFdXFUTX7VDYF6NVEYA+gLISNCE9sgqAD1EXT/3t/kFFMq5LVMqg68o2DLM0m
SpcHExnfKbeqmUeyuR5MR2Kuix2VG1IY9Nsu6LRi0Ze8Gefyxmm13d9ujQMIAi86IEGNdiLCnK2Y
ctLN8lnIamGR5hmQVJIWmdKfdTM8llMV2yLorShCEgum39mEcxklCK5B/vOd2i54AogUL2gEnnNR
1f+qzR0u4wa1L5ndehPwnrw62gN34qxyweG9OMFC8L0GycpmVi3WA7MNdE5wHsz3ysPLkIRyCD6s
kSUbMY20ZAFz1Jg+CrlGg4io222V25a7qa3Q7AwEJzV35lSjsM4c1/BBvYBO5HONLCcp1OwYh7Ui
s4Crmq4uJt6OoqlkNPNd2vlAPiu24y4xR75r9N7Y9EmDHtAiVPXq/AyaFIojEmJiiEVXkmrpwd5g
xKL49nL2GqEfV45tn8fC36B9rbr9pCQWf0pEzWQCY1lVTzOfdBjb2EM97HRRyWqnIHopIYrc/Qen
2HPvSWby/zgSSWvMsDT6HSoKR25TFvxvBmQrwVRBV2+bK+RTvkDzokOjJGWJmQe/9SBs+Cfg0r5c
4YQFJl00t4gTO1KvPdfgtS+M4aMe5uYbbtvMNHPoWzcplxo/XZsx2YqdXlgnJWi4jhubj5qHngVo
PRfDB/jOAttKAuKmvm3ZXwWJPqd3rLIqkmkduUoDguXkuMoGiKqKaaGD93GW5j/huwsMTcYEZ3wt
6tVonXW5L+j1r7SSltwPNOs++riqRtFHZbHuaxnlZ+4sQqxngJp34HYYXwKisBhumsTw7sgL67Nk
ddbCYkjPvDcBIrGQIou/kDEIFyUo7VDhmZ4JXPT3eoaplKDFXeUtThh5uqZVts8VP/4R/clmIJcn
gXkHSEVtKRY81RyyjeM0odrixRFZ2DB5M0JdDzv2IhlgjHHB26dZ+TW7oNjaNc5HsT7XKnfeYLmh
5gcJwF2CtrzJ92g7zB33TH5To9wCpWNB5bmeIYwNXCOkDN16mw+v6SsztreR7b2jZFtgTGbPtxuu
fR67fGfowf90dOq9CTyG1qWezbReBG/xIs3wY+XTd2861LtZghHLeR44rfrEwhQRpNIEZJGM3TD0
x3UN1BCb5ajeWJYNfz3pMWuoxHyVsUIUNGKNY//9Oqr4YjFZyj16xgLOnFtSGEbBzHR85G70DltW
Ee7RILRgbraMLUvwsQGCY/9H3Zn0xo2kW/SvPPRaLJAMMoJc9CZJZqaUmqzJsjaEJMuc55m//h2q
GmiXu/GMWr5NoYCyy+kUGcP97j03HrXX2pRsf4ykWeHTSKqLVNADdd3omiqPRFKHFxCV6BH0mYQT
1Wpphsuv0J1bWZmaDhtHJ4uVt/jiR3NcGCnQyM77hkow+bNhifjSVjg6AE+xTBNuTkuOuyRGYFaI
kiSFwO8T37rLGj+1HPy7A1KYekPJ0S1frnLklJcMFaQrO8LjpDJzLo4JrUs8LHBr3pAuuMtURksr
S0zM873SB5wtvLsl5yxuoxFmhyEeKQJAcrlogLPAed5GLX5h2/BOO5UuPCURsE7stNk6Qr5Y0Yuz
lMuzn3QOsCph2s2PqNUs6wpsrhPuc8L9HS4ShlvEHOK4wSwlMoBtfWRdiM6OanwRdmTtxpl/fmFM
N7xGWVUxzR8VX1Jk1Su7Vy3Gr1BNjU3vE1DbFrcgvJP1qR0HsDrL1ptFE+FHMlozPpnjRH5hToaZ
XbOzQ+BjRnur6EEpd2miu/E+Zw7G1a1aE7iYsqF0Wa4Ke2SawgHy5sUQlNCNS/RjWQvuRQYcvdmH
PMHEsh1hf3jAtFf3soTAGZ24FbCUEoSIivPFWrT3ZSbtii/GREIMO3Y8H4yuIMNThIq91N14YqBP
UWs1rlDDTs0SfyStClLdV8rub/rB3YST2TS+Ve08/zAaO/1YtUh/YUTjUjpHd88p1zCp7KBpihuk
g+KJiWvHrqETbwqWKNJZPPpKZv7E71sDy8ASsaMtT63eMGvWB2hSZ9lzgOH9GKgEYNMKGyejM7R1
igB5L+FFmhIEJ+bAKSb/kMkwvDXTuFuK1hZBi4Uv9SKAQ8SPIniyDDNnkiROEpGJZlq+SFyeORQj
tvUJNmWNZOOIsDHfMmZD9ilMXKvY8QN1QSdhPi2OEeCseteZwMa9aEYqvuubJixoAQ+Z1uJswvsL
y48uDGvs1Q/gZx2psda1eOaQBWl6itjroCNbD9SBKLVTZb2NKLCY0dmT2HoUDNUYhr7DnUDD9UKw
xzsbk9lyYvrWtwkzd3biphLAxVJxvToj1MCMdl57D4/kwHXZAh+HlljTenvGaDvRZxCRTJKH8JvT
Sgdu1rIuVyPyyJdxzHJtd8ZhRE4IA9AkYUO+RZxq36Qo5NdSAjs603DsmEa9bbh5WwK3DaHYmBFS
GenCJbs9U6njavjHhJeDLCkDV8tZJjSVYudPpjp/5k6SrHsajJF5z2Bp6eOqajbLBlQfFfMWl64+
EeY7agkKFR7mmmt7M0IOd+zRAOZkwK8OylbW133eGAy683jl+hu3nfDPuoEknsZ6hDbXIwjTgNpa
uI6wwrLuRO6XgpF77ocwJAAkRMNk+KGtLZFf2YA1IDxYxhundBdSFU7k1xB4t3MCbitD/2wx4Y8P
eY8fL5rW9GhkJt6YYmrxLub20gEXnYDpnMVh14NGwGFtFrwauFHZiTjg5IhgdeE4j2dtSF7Bbgfl
x5qbobQv3+OeM5HX4/Wog7NxYmkPhzELyjCWPQEJppmcQIED7PDoFPtparHUnhFdZ67c8YyQXnBf
OidVrPS6lb4Nbt++xrBdr+yGFdw7Q51JuClZWZCA8OUwNQOKwcuR4wnS8mH2uLGuXH0zN4CTMV9C
hY9enbEZpG+2Q/cCeV09S2Y3Bu2DQjN2ohRJtyunmac1nuFi4ynmUgr7Za48p6o77LUxoMyJRoY3
zUXZxCpd3LTQB8gPlmbxipWdSThCPxcKkS7lKeYPLsBp1nF3lOjDtlcQjziWThf/QCXLvxWmFlt7
E/vo+ejOwuUBqg2jdgg8YsjSFo5ijdZ8I93hXoBK5GLWOPawT4aEmYiGyaPw8rERD2c4SDvNZn4U
iCoSWwdZk9+uXTI8lw1dBjVegGQHHl977imEes6tNr9lnJw9Oo01/jgzXBVzAOuWQC346j00M44P
il1g9M8iXBNZswiAlCYQnyVMEFb1MDR4SHVBE7DW9Jv7wMooaDR0nU/adyebosjQyxyF99reJnyR
rDZDMBeVdHdG15kYHGqq9l054f2jNXlqvUwM1ceZENVGokuiPQXINrNhawDioi0KdgFZMRrB5q6w
7weEQcD/FG8/VFPflr9JI5v/kUbG3Y2ArGiVMSSp9l8KMFS2sACABcIQCWjLy8oNCRcX2gRcYdA1
cBqFAbJzamroxpg27iKTrOkWSFoFNQ6QPAuR60Wg4469HGGI4Hxq9CjG9Lg5mZNMb545NdkPYLXd
e2Picrzb4HP3v0lVb5/z56S8C5xQUWv3WU5tfkbyf07K11Xfm8WEzNy77vrpvAOqplud85HAKq53
gp/uQn5JOICO5qa9jRNHuoh1lnvzm4/yn1+pMqglNCXpeOJF7tYA8lNon6vqULN0wSCWeAP9tlmZ
HA8xnhNGyRY0r4UwmxvE44qJK6Wn0d1rspvQ1KtcjzwJdCXzfvOZtlD5L1+PoehV1oXFMUD+Wsc7
mpT6TRPEQl3i62bmWbAN14WavrAOmx+Dsor70QEvELTtVMfHcdjCmxzSrCvkcqyiOVcm5zflK+Z/
BM8dZbq2BWBBFzpDgV+i8HETrvA5tMlnSDvO36GFmPcaiuh3HrThY+oV96yBu+Xg911PYinC5JJ7
LdcVe7eopX0ra9jQKna2PIFl6nRqdvjTaEvp2HGsTOc7tWz0d8DG2w0DOO3tgr5KRzu2Aoe75bos
N2xt6d2GqLwUFVx0Zm1ZexmaBnEGKDPt77q6/loAQ9re4aGADGHbuhLbwOavj0eRQJWxqsjyjcgp
10t33KAxSwFs0yvaotiikFlTeNRLkKSEkK2T3+sURqVmq9xmfyXjDdbgOzSz6uvff0yIk9O1awGw
oJ51e7R/enT1FchOqAkEn7bImz2sFDyzstarL3GmK157EFrhTld5ip5VWpPJVbHVwW4ZG0Ow1tQD
0mDxu4La/yROMJtgfcLYwzkNdsL2HP30sQSCYeE0oOhyUNYg5PMYcPrGsx0hXhjQeE1hMwMIBWc3
5uQtrfKoNm945DrOURzhlt3nF/W3UCs39Ud537cfH/3Va/3/AJNCC+xPT4P/2r/+z0fZJ/2ycV7+
+Y/76eP7R/kzJuXzN/yJSTGtP7CkSyb+0nAQxLf1Y/ro+n/+w9D/gAdC/6oFgEP8CY/4FyZFun/o
tksVrm7RmsiSDEGlqzjn//Mftv2HCSpHOEBEaM+zTPNvYVL+uviD0oDjzuezXUE9F7mqX8rRaKvA
15SXK7M5bHooJNAz0L5rplN1YqMfSC2b3hGbE1J4NQeCrYMle9JlDCvppy/tv9BITOsvK+32WSQ3
LVIWCHlSRzL767PaNklOlVYdByPehhss2CQztjRI7IFziAGwrjMRPeZ37LAmN9S3QhtmXCg4Fm5m
6EtQ1JZO0URTYtPy8pgjmV9xXKm8tE+leT7ms9HhFTQUL0I2qYi2Dc4mu2yscqi0eP1vNtMXdZqp
0Yrf/O3+umDzl7Nx4rk6PzcqN7Z/+eUvR/qqDMWS+km86gecTkkaxI3pfuc0rVk+Rmn+VkI2tLEk
ymg1j9bs/jdlYb+sBnwIqUyLCCKPHIsVC+ovHyIrirnrqbkwcjfXzxuzly7dWDbZ3bKBrHKNpdy0
9jMT4pfV6EBnK0CbD1Nj1uJctFXX/7kawEP67233n8Sbf++u2ycC+2QZtIBwixH8618/EQ1SVRX2
BEOUMqV+32jDxkdNB7vgxtQTseltrZV7uZIlu9Bo+30sO6H0iz6xMbWYmJfbqzpZ8er2OA0rn070
VVyVmPWftGJZ3CDvHUbZitnaWwmN5T4L67H1QxhyPOfN5kyb6olbPl5oB+V7sDl6xbFjPCYTmswR
jqDZYF6DUPYw6ZoLL7vG4XeJYU1YDOv02b7QOtE/jNEavQKGw3I1ET50AgY88cxovconkOcqmXxB
Q5Xc64tWQQQQzFnPJ1HlbhCpGb+tDc1G3TSxqps94+6tFN7a2gP0LQKY2HIaTnbh4NlcYzTiey2M
MoFSInvD74Gm5+/TkmfFV1pB3OQYleFaYFO1K7UzZsyIBO06Uh1JrJXf5GiVJD7qrhh91wXd5zOI
xDlgW9PytZAQmhCGAfGjX7dbtFGtme3VukG1XFhSALSTIkKFJZ0SLUcmo1G5H12Iosccs/Cw4+kh
HMTIUzLfwvEtf3PwNliceCp+fmoMidnEFHSgg97RqZX961PDdRcQxSQMLxy7rP8KzSAejx1sOYlq
wKDmDpdVvZzDftfMmywczP6ydg0MekIgj++xG2rlUz0683DsIxSfXcKz0hynyUA2N9NR0StVpyhp
EhpwR+RwwKWYaS2Gx5QmZ5CLU6Epwu/DpO3lyE/oGb2FMqhCNzMzKDAogXxe0jZkoWk2c0hHIJdF
y7KGgPPW2gToxF3nFwOXtAPNAUV2SPA7fHPsiXNDaHLVvFuA2Tl+1CYlU1FYAtFxopi5DzKuxe01
wceofdRWa93zpCnLI/awTjtC0kyVBYkrvn2zdum8N02z/Yo0RBQH6+nqnODlMvAiso8mPnYG6Scs
PYUdMAwf0ouZiWZ2lBaCs+82IrqrS+qS9gCEMf5OSTgxFoXoyctC4M2+LNK4I5jar8ZbKhbF9yen
sv+CZKL3AWv+wrOKOZi5Vd3bNlxulLfkMC4A2ffYosMxKKNsg0dFcnirnWToXwn1Y11ALcjTuzZm
vbzOc20E1kD8MMD+0ZFySmfeKxMHQ301L3nyCpM+JCkSkv4LNFBFy3meyGbdz+jkcH8QragOWdDT
EbQ56/Kmq0bR0eMQO+xnZIINDdgVD/OMkS0ohNWEX+dpzFIvb6Jq5bU3LIaELaMpqsvcpt4jN8YI
5svAiInduq2xXdZ0JNj1St0StDwyCQURbM2fceG+1dRdd747jV3OCHfkOzBpjOMVhuL4bOQrt95i
KgogGkRXql3TMDjYLah+8161EaOBsnfyxznSnNbHK1XPu3Ec47sZO3dzZzDgoCZsNDC8ralK3uNq
KJD9kxFqEuxtAFjcrMCcLQ61bBUzTU6ErQvFwLFIiOyMVRnpYQQoQm251YucJHbTSo+wBM7jFusx
AAojQpU10C30vYWLogkyxi7AECQxl0tNUxWu2QnxKlKxawc6lR35Me+5pxPVxuLvu5Urb6Vtws21
KQaAJIv2owc6XRPMfehLe4tc/FS+obLmRdct1I3EWGjbSuaJLFqH0ZRErbPo9DRyy+YSUsQD61tV
5/W9o0hsIEVbxocpSi0POmd0xt0wRwxIRd7RQ2DMEXYptx1b9I/Z0C8H7lDdsa8wHfpDbGDiBAAH
b4k6c60mq25HEYPsNudi0xnLS5HM9G1UZu4843QuY2ZGefKWpab84i7UFweTjsjL948r0AdB6WZ+
7ibz14U6itXLYDQVxGEMGTNZUeFXpIr2qtdJyu1jWiC6gDk8Hm4Wc6MH1jnRjRVapdzICzb+RFv0
5q0pR4p+ImpS7kS/WfnqGNjppjQQnysXLBV+HXVCHDDCAoSWQEfkblt7aMc04ArDUIzbyA/nCD8+
3EwGsTgsy+1D68Z1DBPZ2XFRcaXX4nGAKClizKCkLlZtHzcMa/dpUVPLMo/Ns+uCGvLHSm3uTcLN
KKRCDHCAu57JKPJPuBUhGfbqhbPZmDd6Fh8zRLd+ZycIEpeZ3US3fVy05mEuOpI4We8CqG4xdfXH
HONf+RUvXmOcTCB/yIkQ8bakKRMWz4yAid7ScebElwv8FNIAA8MRHDw11kdT0WaOJzSrDs0iuceM
rTkezYXQtd9p6MU7psckoYhG9286uhLlaDa/lYwKU2lqOsbpijQ4AChL6GPJErkZqWsqCrFqYN+d
MRATdPX7iUiaz3ZZbqiohinfGHbvMhrlxxCHwjmQ6SCaFxuuezIxKMpzyNDkTovKAUxTx3yVOwEV
A2Qs06ToYGkubuxMyFX3kjKfqLeQZvlCeJLp6MZQ5w8eTStYVbjSvFgMOdFzK1l/kOPTKL0sDPZs
LS+dO+IONOVU4/ZiFXlePiw6OivDOdzU3pAOVh1QCT9/n4eK37hi6RkOUqO+D//IypgCIlIifK3R
kh8FNj4s9vgNK09PTTwYSL98f+SmVBjt1nEQoSfVWKcHZp8aSx6i0VesTRZMidl07rBBU29shyRr
gDgTRQKYIHNxrsvWpEMQ33hK1YuWR1f1XLv4RKo0OidnHLmPHDuX9iIb4+rdLjpnOI/DxKYJJin7
DNsVPwOvmzYRtNdm8aahi/aHhB8nbvwQ4BoeFB0dYmhu1kKvvxs9xDGGrU0hT/OY1RjS7MW1IXEw
lj3XaJ/EDhpX+q2JZj3u+tIdvjHSFMQ0hPt91nE1eXmN+2HXIkwx/RtGA+BAN+CuXKMSZHfRioQh
ShSn074etmRxIlNJbs1Apg7WdrWutGSQFy73akrExgaaF4o5p+o5x5HtWQuggJ3TzqxkDYoWhHqI
cM8YXYpzYWFSweEazg+jMfI/tYCzXotEI/pb9J3MgzFsRbRHFBvv8o0yzQJWx4+4DR0APIQj0r2j
g0APBO0OcCjI1zq+1S7zW9yNZDWqUROvAO44Fwu1OHRVFNxCsS7rszgus5KuX2UJWdMSxl8PN0Ys
MnCqIQ89HRvTMx69yd73yk3fN1J7dkrUip3cYnN90OloroJZDnheERtpopwbm9GGFrktdoNlqdZD
WKfteIhwzKGAoq8TWqDy4l0bZdMf5drk93VlYKYrB8b66PhFfKpmhiL7cbbq9w58e3Y+FAIYdGRK
6y2rZ/u7iSj/DvATZ1iS2KtLxeXgkDs14vlZiJGSQvZUqdEi26VPRZO2NL42debCVuaodrEVQYGG
HiLzseNoT8y019jmFaR7TAhmxpwnr0T5SuhwOcyC5Zskp67IZabmMmKYMLuv3HmQdAvG04ztZs0G
3O5g9fVyjqawUliUsEVQjN3sdHdtyXYPJKGsVs3Pkl+ywP6zU/ZIWG3nlNpu9XUwMV47skEFBjRZ
k/IyaJxkoixnPShkV1ApYLnWTZmQk/QRRGvEJ6IU085wcjwYlO11mocTyCZrHnHGcCLEfwJoC15X
CuY4h7TcCB/oAZ1ZmWj4+2G2M4M/W8eltGuMhsw4lwQ86LpJ+kayxb2wN6HRDgBAZ6+WoNx9ZVIs
5+GpSdXBHsnlwlTBSYavKlx9q7eMR8s0FtBfFfWowahpTGALrGRUjzLNWMCn9YCysGnULDikDX2T
Pw1oi97NP7qxxF5QKb3u8EWtxRvhmBV3MiAyjIjYiR5LjmLXrKCJ2FFai1XYiV1s+JUkcda2YXzB
kK0gwmXYy4ONCeyxLBhMMeRVHVaYOap49dSQ/piwPcRBTHNzS+dIyYXYjen53Am+VeqR4dN9mdYu
M/fZOg+XTtEZwRrH5mU6altuw47F0TSS6qAbHVz3FZ01wkZwXpLbuRxdbJMgyAkqkF6+WZm+bJfY
0ssYbXp6j/hiQkTaz6NT31R84Zho0kcxYJpkYtA9TKpJvXrUs5tyDY+gVz4dq1PsY/Mw3vWQ2ozE
TuiqxAN5CHs835nIk3Nz6K5w7D+Q2VCevpZPhasNPsuDPHfKGUvHEB8J4VbXdJWkxzJGFY4sGJa8
3ZhXyqUOclKm/mSVBuaAVF3xlGr+OmS4ltylO1h53V7XlOV8GekeOZ/KNkXIN5/hbzO23Q4fCRVN
42pnJ6Ku8SkehkPXsGj3WV0eqllNB6ZezNLG6j3kNucxx24umPlH97VTo6k7V2DgtYPjxN0roTlo
RWVGOaXTOigqFOlwq66XGxpr8sM4bBBwnhW3j76bFsuyXeC1r0CWC59swAmjsHMwmFTtF7u9Qk7Y
RIH1nNPejUNKCD8C4P2JQ/TLMOvs9akiCkCFlVnpzUVnrbQItqIBvDoArmzWDN5UT7tsKqLbqiwO
ttuUMGgSBSZ/Y6m60Z2V6/nNygnr6DS6DuSzue5w6+5ghVe7teN4UGPx2DmUalDs2j3iX3dOQzuV
d7yD8hhrIzuWsTZeSMvfR5mb96aFAWBJq/xYNzkQERJK7TiKcyb3w2XdudkpjGsGYVqb7jv6jHjc
bLIIqRWY+AICRBBSruRMd6nJhEcJPTtY2OaIQI1yD6Ar2xtddgFByuWonJh9gJhZBJRMgcyrgXGY
GCE4lk93eN2b6yIqgiyBDUS2IX/MKf9hGpZSN0jDGYksoh9z3pwkAL0vtk2HXQdQsPEBh/Ynu+0m
f5my9ALwJrYk27GeorgXt8oUjxacEswvI7nbtu8WfxZDzImtZ/uz+foh06QEF+jWPsRs7cAzt0Lv
AZrBDtAC1PMmuXM4SXyZpV2e92NZXoho7PZT6cRXYePO4BBNYgH4APCAcozhs34DJMMlGg0CQozL
zBnRbr3KGq4PBE6PnGL2LfUG5yHTmG+yMX3i3rhDhfNFcic+yVX7WIWjXfd2I3x8DZeTNt7WTnNB
aPJx7kv9JFp3DByL0qy+XxgUUQFC1tcAh6FXJ1Kf9WUWpl7LVkZuE2QNLSauF+On8vQBlEdaIday
d9nFLu0G7lNQSoKcn53X2vl0IHma72UUtXtgtsygNaAxBB0YTdNvq8YD9gwnsDCodKEePTJtna/x
Y06kCiODS5ehfSsZK2PZA5MyEvFNF9D6k7Hawcx6lTnaSdHXesvVeg5iYGD4aLrwiRSdOvQLnnzG
agGk8K1V0dD2o26q50nvDB+uLbFpnFHX+ZwcwEqFgQVCkZCM615xfC32ERTDg6IiqKyz73VVAH/U
jJcGrxwgPKqYbEvaz6VUx2y0m4u4M2Co1ryWLEoC3hbXbJG/R8Ap8BpadHmj5CeWIJS5LI8kElw0
GFDGjcG9fpBgMXSOGGrTkBpnkKde5o/lsPKrEoX3lcLzI6277mFMKc2FF8zXQcafxEgyBeYgJapD
zsS06Is3iiA67FfuO75G4WVhNAbwTAE8gBQ6NtbUz7uM5PlOdkgvBIaxTdnD0zDJpwXG6aEoOfYk
IPa0kr4TT2+N5GTVk5yBZzhPOTE9OoeHAbrUtKznUZ05MGG7bVIK2BI2lAqSJX5YbHWyFQIBbU63
DMVJxpN/eApb3rk4yy6JNk/gi634fBHVWzYq8k9WSOA/f9No47jsreE6oyTrmMmGGw/WK28g4nex
xtFxQRdEqx0qnwj7cEW9z+JhsyCGkNMOatNmFrD2E1N2tyvFZIrrxizuZaJVB0rCYt+cItixE1Ch
NptuQlRwwiHGNzMUvEy2rvHO1XxCZR1hJoN8g5d5Qbf3dd/3WVC4efrVlq5zilxs6nQLf2Dufhmx
pR2NqXCOfTpZowdBqaP+rd9jq/xir/lrz1iGLCgtApji1D0FOfMjIALL9ow0M7gfD+gXEq5NB0X0
2m1YY3okqF0DqOCQ93V2oeEyvvmToYNw6y3hVB2tqHAurZXLTY2Nbc+8YbqCMEa2MdE0LMyOicw+
LKeBuQPhbbV1bltHXQNMkA4U+s1Tf5eifewKx41JbJaPrWaOQP26gVZqQqxfC0GLEDND+65dunNe
kcarOU5C5TFfhFkJfJ5wD71sRMhd3OxryIVmN+R2iSvXAvsGTplqUrJsHpQnEUQkwXYdgQA/AUhE
SmINXwvXba+7XtAon/bxSBpxUbem0lufqx5XtbqgTn4SfOx+uSplNZzbLcJ7YbYP7drqxxaO+XMC
Ss/jShXuY0nxlrmW7XmoxxBk8o6awVQbLmCbOfAw7NkKdCtyb6e0PDoRnMJxaC4bQJfXbTHe0nO1
TzO39K0Fqw2hViiVevYV9DeQJqNN7o2kO+G9wpAk2SlZmpW+64EHnJtGfctVizkCx7FTnLQzPIOV
o1JmGN80azquNiBLJODzTDrPLSeuE8MJPDItWmC6ajQ2uam85f/Yexx5cQsBkCr6QbtYekX7LIlE
dj1b37WoKLWn8CjRpIdbAuf5cRrwbmaEzi5QGzgoYhivlej9OVfNcSVciIeJZiAIWeuejPn5YHXm
g7KxM+L8t8u7sM6uyPz9wDzXMM/KxO1Ki+eOckJz35CS9vX5dUgQeXD41ccpCgnbpecu4D+mBtJ+
ZPL7pYN5DMm7uyjU8JLVg5V72J7u2OH7F0pEustuEnz3a3yvJ/F8qlP9LeyfcZlaL2GkPTaW4pVM
oU/UokHlipO+fDBincsNBadNBuc2Z8O7gfJpopN30w20Z/cKoIGviRiqyoDaHzPK3IdF/6UHa+3R
wYeLXiNdB4GLNbm0+5Dql0o7GfpUI82oi0Wm86sGYwOed8FsTqKA0ic+Fvy+MhKvGtNIYEekSpZx
+ejnFxCunm0P36O2e4JYSE21TdOo+zjr6+DVS5leYUGwEXD1P2G+yP2QfUfRQ/kN42SgflcbYLrV
ECTrDzKobXxNlApC8PQnLhjCgAAeHCebjr9USPBEaZ2KIqor2AFgsL32E0OM+3VDEg8bnphDNBWS
uxSUe0en1QYxrgGeafdQITLtkJKpWG8Sm1rMt9r8JCA7nzjkLVICG7lxXFjnKPg215KBENpX6biu
fdFqCOz+OnWR+QBvqy6vnbDCbl6ieuuPrRR092kuBLojMIguujYnjAAXDXouoa+mip+1xWkRDj4x
z+2fzOctTVadah567IuZcuajNMYVkpwGrK36UJzvSthOtlTX8FoysNK1W8OYRieyuTuO66QbR3vO
NhI12kH6xezrsfyBFQVbuSe2y9iIY9+0+aGXnyhrwsuYMcJPxHUIJSIHP81m/hWydd4ei45G0yME
LPDY+icqe664Sj0xjxlR5WRqjQdIzxm4DVc1VsdDX6gqQGeyCdrlW1sYE6hxbGwWtk9Q94y8j8Nl
A3iTkJHZQanFHJ6map7kY4SFtl5QQzb89/SJAgdGAxbcUJFJDifrwn4jhhPQAJoscnNEDcFdgR2d
4DStVEVHEuU4fuLHzVkvQZFrmdEeh6m2FaiVceOVR4i6OODsT5S5bIRUb8OfjHMVAgLDop8AP6d3
q+FoROdHBTZOOk7xXH/i0t11Q6dzseF+MidJ3t/Yf/LV+0/YOlfsUJ3mdpDzgXrVsbjUs7qxDiVX
rueaFAGzipisUgzEuDqf20z9wN0Zl1+aGAKd32dxdQWcZyPAOxsNfsPPDBvR24lP1EMDjJ8+4fEh
6i70tE+oPCduCKSVNDL3YG3TsHOjp3LNiz+B9PonnF4kG6h+0WCFn+Dz4oGa4IkuMJCL4gVN0/zo
SxJaB8UFNL3W6H1v9iR1y4tyI+PnQ0OxGwEVgPku6HzM+gQJka/FLby+13jRYHhY4fhkb9R9Igz5
jWGN+RtwLADRsPntjdJfglyZkZ7ZZSIJKLgA5z8nxFES+P4qNC4KgP8I/d/6WcYBLjTzQVIKEJuZ
A7yJaolyawwIXdzZVSaFR/IChbxNGnWOi1a7iYpIux2KGmTiTCKEKz1di9+zqguvjM+aAj6J/YaA
wQtdbj0GQMzNm3DrNoi3lgMUiZsBFfJbHNKAMFWZ80aXdrErO8BW+HKFb46gs6AaVcVLlIFdqAy4
JbakXIGBbn7I4KkdqM6d7wiBsVaT2RY7SteJfyVWme51WY6ndTD5m9rRR9+1oFJX+q6odzDl27i1
PXSEFRpzecGV4jWuczFZtHBjiYgI3aRkt1CBj3DLSVuTcppn40a075J6CSpN+bFvjRNtWu7DKkFH
ZwzcHFXdZsFKHN1hYdgnW2tF1xYdTxq3sgZpCgLid1xKJzwoxJvifL9s7ReCGox468PQuzyIKcio
tqYMRdvarW7SnrGKNbpcPis1FAmmfSsNABSrblny20zDworzi3Y1xNV5bY8TiYPo0GncJimmgStY
wHx7xHMQU/IIwIVbUx9/CbWqhTYODoxudhaE4ghEuzixjDP+lqpKITO4NocNYWxkvkjWqjpGgnMn
YM06on6yy43vRjHq1DpAzsv3YFYp+EtDCSNkZM75JWpyMR20dWWSMBQrt6JsTl2IR0NDLymilkGX
G7riRS1qGj3mqbDvMi1035dkSgu+CK4KQRn3xewVbpk/TXZGDafgTGufxrzhmji78ZoCX0RTPih6
iFGtOQu+zcx02wNVxmOF45nT6C6sY6Y/NEdazza52B9MRBgzr1TI6V6k5TLam0qzHzj0crUcIgMK
d8gzMPuyV4RkDTy4lGzaSV5y17GG93gBce0zLzLS87gYleUnvE+bcbfBs6CrQse0Ma66ecFZpdaP
yIEumDfMO09mtpRoWqTzATca+BH2vV2QLBvkmr1QWrO43siUOgF5p6iZXSyc5zcdNdDzhdFWPMkt
A0PE1jxj5KWV0MxkVNWhrxchidHEocZUgSmC7UXweTkRr4afXk6JcWGQBwOuvCZ2+RWmhhYdCRNw
LrQ5IV0P4BW2+/7KQaVJzI7pGVU3/YWTkaJ9Km2TAT7zWYRIm3jLNd25ScHLGfFkp1CHYgJpMgUk
ug7NY8KFOQlUkcRtUPVWfcRlT3yeMLH2ThSNuQeK86KfY0ZwhyduP0j90rEYmMFDkj/shhm0r4VW
3wVs1smTUnYX+9PK2Ynui9RWl1mfmU+TWppC3505c1pSHWwA/lbGRDgt0kjQ9wBOzikO2TA8lpye
naYwHs9iRqPTVEDkdVj9zy1QfAzlliW81RhFkRuRc/V8RuQ+NNPC6YMQnsUN5Q4zmRGgkmQdu+H7
WYlsjaN/7AOEHtHvaage3/tKmDfwl0hcNrwz636d4qQ+//uewavkHX9R9aP/1S/4l+61/2/OQsP9
P52FuOZey+8/Ows/f8O/nYWWjaNM6lSdSWH+21mI5xCfl3RNfMv0nzn8l385C23rD4dfSUuoAnrB
f8MC9i9noYXpcLMDOjqzdQef2t8rYPvVWciWwWRJJxpHxA1S8y+GNx2SMDyoUScSBHgwEEyY+z3U
QgwJ6B2xtssU1Zq7DBLFbRiu2Kc5zHPZBKTn/MYxhFvyr3YhjNs635Rt6TbRIfsXk+NoNRNTdjpV
BxYHSphUGAxte7c4kfkbP9vv/qRf+sBUxc6K0YL21hk/Tcvta2sPT6HvmPpvLODGf/mChWG6+Dct
y8G7uX2Wn6y9uTJ4OQsKeSPqmg8IFJulxwLElPwvd2eyJLfRZtlXaes9VIBjNqv6FzFHzvO0gWUy
MzHPDncAT18HkrqKTKnI1rZMMkk0kRkRCAzu3733XAjhEAwHbqMYuD0xwZ+dNVglEmnPP/ds/t3n
/f49fDmyMyzOzDN5D4lPFwHuqpCo0KBu2P2Ovzi0y4/6wfPFl4gx1GV+bQWW9dUdSqK61Hj36Hsn
xQKN3iYmvOyvBOH+kEV7XFISu//5x1u+rq+vSXjV5XLAZCaCLx/PBXbGroyPl/EtsidtDSZ+BlSO
vu6NCwMBbMWucv6FTVP83TdL+gH3L3WYpvXVtE2F71TlQ4qwK1T9GFjDcAawfM7QRLQX7Wobv/aa
QjQBCSmgU80JGUDSpNoFijC9WXoH0prA4EqTodamrqp54RBnxi3Kr3FVebhNLlm0Md+hndZob2yn
gzPw80P3d2cGTik/sJ3AsX6/bf1wdubYGYMAi57v5IKAeB7lh4ymWME8Psqffv5ihB/++k1hIzVZ
wC5HLPS/fFNEXTET4b+mGlDCGwsH3DYrUEbVNeZTooaLWkBozEGUX+tY+GcwZAQifwO1h9hC5Pls
gepIr5uxpzDcSmRzZhmOR9m0D0cEnF9lywOhYLvatB10GLqe5HgHUYYsKce9vlejP5b3c+qkcNzY
TDDlc2UFmSt2lDpEUdN+ClLy7AutoLqqkjIfMf9XqnI3RPcnkC8BsoPf0Bp5YAPYEfvNWtVsTOYO
6VVX+wyxGmQW1jVdS5SQEfH8UtVjU+zKzBHueRcMHYwzapNuO1c51CESo6ZfrgKb1edR6rE/18RY
6P8jwDwbwTeL8QPDmRa7MTp/G9xYY6D2nT+47Qo2SgIwPWnlsKEuRQ5bIdjrbmBT509scMMrKFAR
+ZDOae5dJob+OVi8+prlqlvup3rAeUqXjn8fyiYe16wiWSd0ffvMYXLZemoxvCNy+dMOSkna0dId
AXWldcH90E4Cd0dbtBURuiyw1DiTD2tr8J5sy4OrAMDJO2lcOX+DDD4jnFi1/eTm1XzRZTr+sCah
r1Xd+ZxrbZS/oMjUwaar5nlBKk+Mp/IRqltZN+7D1IfAXlTtTbdZV9Fn2cy1eUuYI463jFvULQOD
4Gb2EYwgfgsyWmMWYBHuyfIfIGiwNhZQHSDc4fFCaA96SclT57fAk0M/ZhOslP8NPmOU7WdwHp8y
A0UCyNTIz5yohaqrixxeyjyZvrp0416cQJlYnIPcqG54ZlLVgNAgSLHUfujMD2MUmwqzDozEk4RC
CeckDZQgcDODJcz27Gmze/pcINwFsYNNocoAajJ/9Lv7ntwKe2ogCs3BwSLgHll9AvPxVe+R2WVd
zKwrzdyB5EfdJvgwMqdPxYWmbYKGB6snU+h0rke4uGzH69g0K7HuedK0KL/Edta4i7xxU4518c1O
8nTE8pLV2AmgDnJJTkq+NBj52h1RGSxOEgVxOkz97HKpOH4WrjLpy3ubJ9mEPxoHEsKNAsA/M9ND
o0Bdel0CAtZZ67hQZZoctoyaM12sWaEbF4jJkXsQhJ4oVfJiT5/DBOm8TSUaoZE0h3ncBWXDgKG1
I04FYGimyUiV8tjqFHXbze7r1if4JA01OJsKz0m4n/IxmM4jUo/GuejQjx7HwEa0o37QbXdNRQT0
g1LrbDzS38FfK9/X3rBGzRmLN8FFRtZaF/0F0cZyeCBVSxeVwDqSXJqddiFic6GcOvGU9GDl48G8
blrDxtAssaXOJPcxLOnCwA3A2Zmg+jUltg9odBaySdjJC06B8NFspoYGp5YwLplqF88qEaxwPo44
v9MliswZ7DGtZmycOLfkiWlWGPwK3yp7d/tKEQ2FCEHekHAqQBiGHy2egANd0O60VZbJHYSbJpuN
R5dh7xU7Yf1m0QmgnsA4pjju6FuJ2pfa8zqS2DWcpco8pwamBekprM4tTyOC5f6h9pgO+GulJEUU
qwZXAIUOZmX5zmWZG8MEYJNhACnOLiYQbVEeX5qKVvPUuysGd1AUNcw+T0Gggyh7PEsQXAYyDXvt
NJyEgyBTuqH9dMAaao3yrnW8IDmUmYUKjJuKNAG52MUS4o/54+QulmA6ioJ6bUhkPMbEQ7ynhyEv
zx1os+LQT7Kvb7G+AWWgwdJ7yAdP3QHYD88Mq0vOeQwxOhtzcvGr2aWLou6GcZfkHhT+2KYmBm1u
lcyque/J1dw6CUk1ArvKZVtneQMT9bJ6jZIi2o1UcxGYrqabPmn6+wVniT8EIpWnA/UQGbAWgpi5
f+SzTha93GpjpBygHS8Yo77WTkTHVht53bYiZ7vpZTevZF/AraHtEKPy0hCL3XSTSMPX4EPK4q6H
6IQPd7DM0wnwIH1AOe4yyPUa4HaG4u3YRWCSIZTuAah8uqP3L3wCmGKsZj++Vg0IggPy31kehtG5
2Ul/WycGQO+kxLld2Sdjab5EOvS2otDdfQCbcYWbTx8C5kivrsrwPTmd4onrKJezgL0lJTIo8mle
JDvAVIfIbx/bOWEU5TRj8NrjANz5dVEeMOAPx7yLiucQXudB18uQWHKLGkc32IcxhbSIz0CRG2f8
VoX1Y55HxaGrkbzAmsD3IOuWB5Fqdr47Zud0ujQrGDr9KZAc29xkVvTiaMfal7Wuw9UQ+NGbFeoj
IfDokFfiW8CwF9JBiSKdz8Zawg5b+X2W7yl2ZJBQZ9pEEgRrz4TpMern5s7m/rZmNQkkeprtbakY
+dr+8JklQAtxfZ72fftt9COaBlv6dSr3GMZ1tjdE9oiKfgUbix6skucxejczjqKQiHmO2GAYG8KF
CYGDu6gUToTO3BHbOgH7eScKGyh4DZUD/Ga701nvHzKHnpkpXxy7aYuhyFCI4qwCgEY7jvkUpTbE
HooOJvDraLc0NoHrbycQgh3VXqAalVimk+2LA4j8thKKFkMiMq276aIRt58fN1fwz72dbFV0ZM16
Z7u+daFTVMOVaKvLAImiS8MDhrgGN179lmhxAf/nRHQz3sDM6ql6BXpcxz7FsDVYiaFnPovTLvJD
Y5G7uIEwvCZIxUL3DPEh+WRNGLz5TNw2ZThH62QxDZmGM59ms9cTtRnEtDYVjG0WgvEa6zq+ehLh
Ky4tAR+IbsuJ6sCtg4FwyUTcutpmSut/mAN/RlaTOCBlrVVtfmL027Eck5eNYUr0vGAPu6VnIlV+
i4Ks2zhzgFveBnuuY/U0ur1xdObkOp9b1pQUxGIcEinUBDsgx+PNmJN6v9uVFcScgOy737dbxvrY
HhbGse6xsRgMA7s2OqauFqDWArVNq+m6drp4l/jMiHsV3NqVdZIHIDgMc6B+iwRcGAXnS/Gu9JtX
J1TsUoz+1lDZUYbTuo+TJ+og7qYBjotqu1P42GLTJPErUQ5QnWw4V7KNLsrC2HopEmzF8PC0oT/G
wCizGqT1rW9xkLaaAiYfujWOG9bDdlQEbEdGAhOLABr2gt+sYifax1lmL4c89Z7qCXq+OU2f9Bim
m6SaNj1DUjg+b02JkE7Iq9r02DLrhrwI7osXx0wGzCXDdjZCeYbbgBvqVFM0s+RbuJsHBJdjfY+h
OvW2cjK6fdXZSEemBxNQ1y3FeOXYGdQq4wxjGUqBy7yRLA6fYpciJOjRyQRoqoUeNsopvuZYZ8E6
yDtuboMxX0Ohjm+ndKweE+0JpuI46jhquJzClbATPPpKC/OD4TK8jswbFno7p1qL44PkJPvuUlYr
npUcehzd7oYFiIclLOlFAAINHekpbGH37s3UbcNjM/vyIlNT5OysyKmvcrNrojVMc/tQmj2jbB6x
bOUir0hXHXaOI7SP8GCMUM3W8zxknDk9tNuVEyY2JbpU8oHCKfp0m9l298lhLABwYDza9MlEr+ES
Bll10YDJNW/9OF3N+F0hLmjpv4TD6AgQtpOrjo0IrYueYQ6H0TCju8wsFaGxxBc3tO8ChAaPkV2Y
curzTYdp+NXSlTXfkmLCekx5Hp1zjuXlwKhSF+5i04k22JCRBIY/BxFLW6JJWHEiHKE9kkpjPrC3
vW1KepPXNBbzxkzdIsrTwpWpFbtX/ls5KrRWMMOSz4aGAwq5egcKEP7sRu7jujVxOgE+Plq2ql9i
8K9b7VJHR8RACgi2Rv+oQ7/rNiODaaRycp/Rir4W+DtNEHtnaWHDu5qFYgKsAX5ypuMN9dm8DbB8
/Cl9gE7FiWqJyr+zgpGnVyBz6j4T/P+otlHUvZCwyzhWU0m+LDIGzBuTD6N8akPkqSFKeCTEOU1m
vi+LFx9yhwd4y2oOgLSn4SiF035Ewk9fSl2p69Az9UtQO+0Rj+5kc25Xrb31i9B9lF3EMq+okKLz
3qolq2lKW9eNZiaGhTT05DqdB+tNJWn46EBiWeCyccbtNjfieUO1s3ffN8jwq44TU60KnMw3jt/W
7zhLANn6MX1GuGLb6QyeOmM0ZyYJB1LJcdttGPZOtTdqq/6AWOS8MJF372wPJAjYcocOs1S5GGbz
IOyGjT8YmhsXgS38pFTcvQPpg+g0Vz0WAukpC3ukL6/jyC1TKojVcFNo1gQEoyJDoTzKnKek9iBY
Y5KBeGYH81tUuvX1ZMRNuW5dMJ9RLdpvqjDny9x2QOlxlWGS9oa4vQP5j0QpyS7rTQvtAredoQux
icGaZ/ABPHibcp7ReUJaaV+8KlrAeGCivxk9XQA8aCM0Qj5Qj8kHfs1nlY729WA3bHIc6ZPnY2Uw
PwVz3fY8XXywwr1UU7XvRUN0i1U7aaWqrN6NYXBoIIy79gZzEBtQLAQUG9CPSKk5eQ3znTJa2uUJ
wmnI5CL2nK1O63pGdpxYcs6znuR6dqfpDAmYWEvjjsYzacGOgrSZFpd1VzBTXakAKgMROAM9sswL
TP1STuya3Kgz8m2i4WiuZREQQlOCx0Wis9iHEla4N3Y5ZwEs6VbcF5Pv8GPJX7AVkw3ePdLNpTwk
nlm1W0N0zVEN0Lh2EwRNzSbOs6CFT7EFkjST4272ZEYLphLhdO4WhNyp9xHZg1GHJQgobGjXPutS
iFyu7ujTxvDQbNo2AH5c2yWJs7Bbtj5Gl88fAUJEsg/rqGIRr5RxEyRYlVdmj97FwwORaOc2nb73
yAxDPiQcDNxLV+01eGF6F1LNxPSw4FDKPamU4rqTY0i2cuzNaNv9zh2WiWBErPIFQuPjCcFny5Ob
/ZjaQclGVteNFzwSQyGGhVuC8UUMEWrYQQzMX38+1PqbCRqbcNZH7KgdHzmWkdd3893KLGsmSsyS
Jy7nVcAdZTVJj+x4VelfDMj/ZrbqmmBXYInQMRe4X8bW+CzyeVheCtfTvGtLm6RsNtgbS3r60FZF
vP3HH235UMIEn+Mvof8fP5qP4dl0l1mu8NH8zAhDEqcAF6VhjL8Y4f7lKBK3Z45kg1EVIFPMLy9l
29onQoo/U8SBh8TN861yWSDas+We/vxTWX8ZQqJgY83xQ5dx8TKV//FjwS/yaAkCt1pUo3kzE5M6
lozpSu51Ndkd28wOktFutmWUQS8KIKndoAC3Z2z0z3vKyKzdz9/RX75X3hCl5MINGcACr/lyCqWh
2+d5HmO7tKdnBbCWDVQNUWuIUSrn2bz6xy8HiYb5PJAAkCPWl2NNk0yHnQKHeehCgSeuYW0oyUsP
pLk/A1Lev/hql8P5w3Q+xHrNtNQPheNb5u88ie8uEEdUwJ5MlyDeDIHsta2jLngo46reOglx4BcB
xhJ9jRwNRknp/SF9/COQyf9WURKt7t/+9e9/UBz+gju5qsGpwjL4UZbkj/whSxrebxYEHFAnXNhw
HZzlrPuDeGLY1m8ClhJylQu6hPvsf+mSjvjNgt6N1sLJszB+0EX/1CVt8zcujRDcEXRawV4u+CfE
k+WU/++ThlcgIyVMromQ1B74tkV7+e6kYdlUzI6Z+euYEO4FdZbpteqjdheoOD0pq5Tmm2Yp/m5x
YJ+bg5fcfnesrv54pf9TDeUVpY2y/4//+0XcWW576LGmGXrwW3gbX3Us3cTYZZljr3mnBvx5yTps
EHD2qVU+4jdjmFpPrMsxAqQXxFV8dibMXrYzeWYuXUanp6PrNQ/l5D1HacNSpB1tfSdisMp7o6Fj
YNdV/rYavV+pYV8Ux+Wtc1dDfeO4oYnBFfrx2LXcphB92TV63gS+dDJTy9v1acP+YWLi+TS1QOB3
IQl/PhMZ1fSIVGXlp9NIIPMX+pK1PJN++CKB8RJogMhFsS2UouX/f/dFtrBeQBvaGjb6qOdtqAaW
NyQoc3M3UmT6xpje3fmWkwXAD8u53lW9UtGhC0tp7scGn8ZJzVN82gnDjaYluJcV20LHDH2dtMdn
LEyt2188aH+8ZXEEPSgwjNkDi3vy8uj78U3TGd4XraDueiT8Qu1BRT/MwasLL1g3dc6sJeeelq2t
OA1xFCcmK7mfn36W8/WwYRQIuSzpMsDFyZPxx3fAvDz3SMJqFssJ6RFQahVQ25EADOkw7DEET8Ms
OSGUr2ikcqbQYeAz1GNMFUftRTc547x+S4jQ8Cgepq4PgH6byod//jY53TzBcVpUIG/5GN99u0FI
/5eJMXHNlZSPbGuD4dbsME82gwnpzRSttNYdhGhxyGZDJBcNMR8iyDFFcozG53bc9nNHFMqrWqDH
Kb2b4hePe/tHmXb5Mn1Ud58YkrnQmxaXxffvcQFZTF0t6jUchbi7LFq76dZZIpeh4aQ98M7NVO9K
FTo8bScwXOjVBeNYIxD+AbQyeyiAqMHJXEfDW09/wY5BZ65PWxd2dpsZxETGvLupXdkGa892lbFZ
GsrAzhg6ouWA/mWHeVFWqku0hMjddyzxovtx6PW9z/jHpSlv2ZR4QxnEvziRv6x1+PAMHlnohGSv
eLvC/PIF+XNBFhBCx1rFWZOtuVhj0uhY6sFjmCUFQnXUQmXU2sm2ehLmI54/+6yTHVNs5LaKsYag
h+kXbwtx/sv57XNntW0Wlo7rYo74ugYDgqqZpU05w+W68I9WrdujlhNFBSHjoOoNHhpbej9Kq+G0
KOWRmGydbTNtMwWUwVVYmVG6lPHpow/MA63CIDTXdQ+DOeg7GJdP1FLZx4IQI0puOVhQIKgG2/Zd
N56FkrxYisUN/bq6TOFSwsETsjqB2SupIO4yAtOBeVer6r2qoqVli4hcPHsXU9fRKMNgLNtSPrFM
bTRVfa3eIgsSV3bkLYECCrOK6VO1HlJHU72MZjexykLGPNVG10fbsnHMg+iSYsOyujztCJKvAsM0
yRzQlrfmdEne8w5r4kq1vF9OVT/Y9ibc55WRti6p0AIKLDUkLMuH4WQax5vZDN19bJNbmUnn31pe
fMs8G+ooZ8SBtO58DnAXblgQVfmujNtm34xe8Gq0gNKz2CZaV6YWPNXIe+FeftLbnbPxkfAPU23G
Bxfw7MnYMgxXsU+pzSiJjIG+iFW5KcDpPLYe0nHuG7dzxjCxz2R1pAI03mNVLHdl6nebdoKQ70ut
b5pa3IdRm1+Sa21XVspWeDKY1XWE/qkPPptiw3/qaLx5wSS8RLLNDL3LzORsnrja0+5J6OXDBz7N
9p0o19odscvZfb7vAaRdQU4ftxRglrdNIl9SEY47c6g+6JAC5h62ZAg2Y94zwpxMb6Z6o8veSG81
jHHRMKEnka/9XGDF7y07vqvQGbzHboyCD6z44ISYVhKklolx4RDQ3Df9OesO4ZTDEYJHdSCGBITf
rE5Nt2dIyMyJzSffA7E5YTMHBzxGvyCRtNKL02stpT7Gcxdh/S/Leq/hz16ACg/oTvewv84h+rGi
m8fuA29jTKRuhfKSB3tiVEtxzil9epq5jnZO4jwhLqvLwtkPKllyk3FxmKcGcrbh4nloWvUNO2Q3
8KVV3Wtgud2b0LbgBNVwiQLSBLeuZM4CKcX1kGwJVKwBWSSvYYXGQFUAkU2JHSHoG/lICbJAJaEZ
lju4xXMngMxer9md6qsgHJi44woKiJoUDdNz8jYZVxLY1V0+en53THrShEPmoG2W6VNsuPZtwGhs
a6ipfePGSk7HEe1LouviqlVLK7vJltqaMrXhoGOyLbFI5Nxg79oMY9g4+R4zEtpNNyYVN8QniYTc
uymuVRAq3Mu9pQQqRPw7lu2Qn015O5/DByJp65r5WiTpeeHSHh0mTnioXI+0p/LpJh1NZ99qUEdE
VjAoc8au4l6MJzqllUUFKA0lUL6TItJXKPrPcnCIgJtBd2QSmrhrpgXudhaWfq7p6LoOyZWiMOfW
dYBt4gY9wDgKeCAQVJk7dcA4Dr1OuruRGQa4KT93DqyqrvhV+pCZVXbIfeVCg1AGFvfUju8K3x/f
FMPAJwlORhCmoxy19Jv6YgJJDQJa8o+RbiMGx1P3btVUzDHFyapnmU/qMBkIRBwkwGDwaiH8FxET
a7vqintyHdc2ju3L0fCmt6XqcN1O8g3M6EfYtjQSNbaREIk1i9sSS+zFAIjrE/e+ydoXhjJUgzjc
R5mRHPpg9g5itvn67FwHYMlGXa0jnnP3ZT+/dylYY8eQ9Q0AXk1BsR2cpAaI3mReDsLIcfxWZno+
+iWoLEJ5QbjxyfZvx4ypWuxGkEydzpn21PHFVLIxfbeEkQJzUynUo76VFYbmwL7M3YQiE78cwZ/2
3sEyk/xERM2rJSN1jTUgg4XTjHu0ZH9HkVV+QUuNuQU4w1SxIsEUVU1EJqATR8ptJ6wdSl61RZ9f
YuoeV4BMvHir7JSyL+LQnaKv3kfo3cc99h9WYMSf8kpe5CTn6MCN687dRVCrKbDI05b8OlsZIFSy
W5EFiD9oigGq1Zjc9wkBXXg9GwntkYWlJvHAv8PdOBcf+AzVeRlU1TYtve5qyBRZMIxc655iYbTr
6QHPQ7VxaxmBPhm9JwfA5Y6hMoO6vMWGMkRkI9e9mdk4PCfXYmOlruNO5OeuSpIbS4vuSG4ZWgCt
9AzpkKfSI5Yg86FlY3YW1YZ3xvSegsYoIUTDS4t9gfdn27mpf7Dq0fjW+eojDWtxBDQdnLB2nigI
oA6Fpzp3NCjWuttQX5uh37Oi7iCngUyT3Y5eHXHXjBZ119WwBF/s8CxISrLqjhzUJRmR3SLlZkYz
3PdER/YuPv+7hhqQnRyb4TjntXjxw5IIhc+0mf4R68OlQAm6oKiuIifu9ixCx+dxaOYLRInhInVj
3Elx2h+9BmF+BVvEXFdFM57a6Txdyg7onJLtYjaxxIo7gH2aIq3gJWse1RyGJzRxYwrD8005ZOSY
oGwpd4ThD12FUirGsem4x/NUnRB8VgdIuAZZq4KsdyrER+M5GtWPEDgcoI4vAuJFQMvMnWvZ9Et1
FH7sNeH9XRk49S1XdnE6423r111HRWPACnzlkIaj5Gh2yMK5xoN0J/MirXP/ebRL/4AuYKVbOyIJ
BMicITElL/MWH3hwZxJVe2hj034yAKYnYAUy/WGxMb3yQC5kq74cYrLnUPDWXM2vQjm3JYXOSCTR
fvRleBvlY/dCdJbia6ZNn3qu8484bJLrFDTTzgMxdQjIXQdUONCIjUlLiTVT3vHoeXRLpVB+pTcn
xzx3O94hgZ40DWmz6JL8XC7fmQCuOKG38KzK0yY9ZB4uwTzjErEns72lB71nZ+GwuqB+AJ4WlT1r
hEXw+7ZK42vCCrXkwsrTd1yJ4hTUC9P+pjLcb42Zon3ZSjpbicn/QavGuMbVkVDkiEkL0Sqc3Cd8
FuACpzK/VbaL0YE8DRm2MnhPhEu3GLZK7gBLFng1VuZ05QIzZatdNvbJhDHjkmIoPruslqQXF1YB
yJGrfjcQSzqj77G+GXCnWvhpJojQLo0yYzl1Yod66T+LWKdk3i3G1yuWf8G9g4EFUpINl2jDyUoT
m9tlchca5TieIApkwYOLi3RHnDnkienDwFqy9qEDNKLpSoemWVwgjMoZbsZgtbAPAf9oJhJCs/Rg
YlP+weOcbgkIFoiX0xVnRx6fhekU613WerCFtDkpdycwCJXrmM63w9DL8N5KhvJd2LI5wPAaPuPW
Y7E66FKej8McX5Wzla8CNQyo7hgBB+474YADwPdQZCgJOk9IqleQjsP3ypRAnTKbiiAj9ttnnrw0
hDFWPJhpRuNHNqbYSAbTATJj9pLnBuqVt49IVfAUs5vkLAshqJGRpVo8l6xvNjx56ueSqNu4pRM9
uve6oB92+ADnhsRVUWuILxbBCN/wWkFJrCrepbaD+6LFPDzqjh88LAo1P7M2XiMeW/QAYzqExBH4
8V0+OtGrOQf+uJrA4O4xvICyLfBp3us019WeKbr/XOUd0bzRgCCxt8DQdZuUZXm3JuXrv4YZdg7M
PqwIvRdC+EAWSl+aGMnqPr8w6NaEq2a4C2gBR2Sw81BgbkYW26xJAkQ8aPxEgDe6RTOBByySswJM
1IWq3YQcDo/rYj3pVOuTPKqCe6u1R1p68tC1TlG4GmNNJUeYvVSYb8+4lCvjxDSNAUYXBTvzfsFJ
iC277HJAz+u64hSouMzWmFTplaL6z3xIYcKIVY0LjFLL2OB8FRWOY9buLXV2lgkblobzBveizbol
PbXN0n/AcAJSzACElW4pwyZo5xM2BFyu6aFeR/CGWJWbhX/tNFZ6MWnc8l6Y8W0VhYkJkRrtaeXi
VTmHLhw8Jx2NiJtoCOwtLD7vpp5HcmGJd9US0T6hSs14FYlVoqw5MwcsKzLoSohExqrGD7hXKLz0
8nY8GkoP/oDVOeFjsyj1Qe215baGMnM6DGSdl3DSBSBi9Rkyi3S4jIwaNyPNttdEiijrzsqSPeeA
EafZ554c5HoiCIYdK8A5t+Ot29RPAQmg4bw3KgNHB9C07c/nMssY9oepGyZ8n00F4aNgmfQ7XxSF
FpGsVxGQCzhZ+HFm0CoAHjH3AA1s9mGZIceBUwuxkA6Z96qy2cbpqcld8IgWoVz7hYzlZR3NhrNd
CIvQxiCKYGhzBeaTOZXD8yDGwlvDnS5PTSpefc4OpZGTOf2dFSAKKdbKBHWzNMkYe24t4cRObaBy
xEzmEGyDxL6yrBfA1qZlgZ/x5wfhLzM032Pcg1nII+DiEm1ZDtJ3w6m2Sn1amNB4Z1h13wAul3Qx
RX39MQGVvuataJBojXWNaZ8FPw90+ni9GaqjdHPrHH9UdmkVqcNZmzrjxS/e3NepFG8uCAlIOAzO
aAj4+uZMLOKyaVn19QDN7uPIYuPXmTO50blsS3VGu322L5zRTLdyztyaDGGr+rXhtOzNfv5efpSf
lvEioiLVEqgzyEHB7xjf745T3BC/zEgos8ma0HRVd1piKyGaS3pszjP3FyfnIi99PxFeXm4B8HsC
GdOyzS9fi4MvVqcpcVqKG19BAjYP0uvndS298PXnH+xvXykM0S+tMOBEWITA7z5YGddGVi/sNAO/
4zqdQvOkLRO9lqFyjr+/1D+Sme7qkr9/Gnz7H5Wo5YW+1TgrU1BJ/b9+/yGwuRdV54dfbH8H2l8P
H91089FT6vO9/vP/+z//xOLfTQ1Y/G81Rszlp8Vp/SMdf5nl/8/60m3zmv719/8hLjm/4fvlTEJB
YQDJ9J+Z65/akhUA2kftNEl4Efjht/23uGT/5vvoLqYfciaGnIv/JS4J/zficyYUcoJFJMTQNP7f
B/9TzOGY/SGE/fnr78Udiz/49SS0UUh8h1N+OfU5IX88NZrJBCRRqE8YW4G6huqgmnUfasxEZH97
/OGsWaDqY+PYGlarToGe4onVgnZGqNbxc1RFg733uhIkS03UKX9ktULleQ8hg7zpxCDPWjirrwPL
LwyZLcaqdWdPMMXdxmeTqwp38HZWOovutiFYjIm/sOsrw48tez8y41BwCB23JzG2JC7GuTVBtngt
JN+KZxR1RLCL3G3mAZVJSwyN9EY37RUz9jBYJ0D8rI0JKVGtcPWPEnAs/rENdhXjPvGmtlrHJTyg
vQxcsBD4euwlgZa1F6mVQrcWiA+ncpzYyPNgBfihqxDIvCTZyx00WzBlA16lbdr7AhIKxXQC+2Fy
hiXVEdsCKsCNXpplwXM107MBhi2m7EcNTAihNOe7zFWhx+RS62lb5Fl6h0LVcMNZwAMJIye6iWFi
JEzQ6fDEJz224wt/Gi/y0IxK3yVh7RnXzPOaYddFDEngINfmDTEpyz1n3V9OO1vSVMfKbmmlbFEO
n6VpwR8zVI+DDDdp986tIPJvocTjejQBkc+HYDDVuM70qJ9ZixfFLgkmaH/NGCczORqrzXdBywNv
5bYWXIY5pd1oDeAzYTKpgNMPle9fsJlq7RuA/ApUQJbyKSQ81ueaYHl4JE4srjUPVPoEuRGcNIuP
aYtHJhl3UzhRCcYafGwvaFdtMC/p3pk2VOywAkFXMDGVeV5dr1g/zSegIfHIlyaYYzx1Itwohb98
Y7tD8phUPl73wqGfdetGuuqPRtyPekV/eNk+67TMPusm4UlcV/TPvdeQNK7wRs7ZelC1AfWWPuBX
C+KJd8KjVUcUAMoyWEtshNO274eMAmyuqWRrIqkk9/is9Zuos4FFoDAlV1IxU0mfAvGXazcC7H6J
yMMPi0eLH+awaYMG27ELwdHOyKekoZcPxtFVBCDghba9uQbDFVi7KgzHqyps2SS1vlbGbeHIwDkG
hsXFJq0AgyvTU37oMFlFsrG6cbwaKR+fHPxYy6UoJVwqIjKZ4kc0btVDp6mxjR2wHszMSuoECgRE
R4ik5buDuAacneQ3Wu7KAO7FBqVxgVI+jAm+M6L0HjvMzQyw7jnocykugfkrsn6/n66zaCP3acB7
SGzJyLk1/HHSNRrIyH7ofCk3oofjcpbki5JhewWFrVkfvIKLIm5A1XDLSa9i94l0bQ2I2NGZWMUT
kLLGzfprjglzpjSZnGdDRvmZiw3v0rM07RhwvZy30dCkRaqofs/yApHBFtlpEkM+UL1wjwNxSMqX
GllsQBapQ1xWnzHess1cCSgDnlHmF34BlnlNsVCa7BhID+y9I2mzhDJdTb99ZD6OyhqovIW7k83Z
9DxCQ6Gv16zuQ4UfFxpSXL/Qux2eFlNKNmgyKp64Qz5Qt1WBCerqungg3BYeW1fX5y5ZHb2iwTi7
slkQEcnJApsKQzPwl9Fucv+f5J3HkuRImqRfZV8ALYDBwK7uDifhHpxkRF4gkQycGWBgTz8fokdk
OmN6M2Vnjnvp6iqpSmeAwexX1U+LyXmkoQGZgHITigalOfT9vS9GrfGvjLUL5M+jbrtxOm+d1615
TIZ4w07Q2QDJEvAVUO+AmqHNTHXKrrG8+QF0p4HbhqPsnWuV9QUEL7+BbegnPXFA7gCFXc0eHmlo
ldjpmh5LcOyo9GFuEjDCLjWJt0sFEisGDhL6jkUSquifc0B7N7PANp2NikAowX8sLZGRoSg6lXEa
yhpafZ496kXFp77V6sKnL3aDr/XbRAAJ02IanegYobqq0PUBtleyGfrG7tbwYXUF5VHSAJv0I3Ac
38J/HTTkuQKfOzezBoSoJU+gpjtF8gvbePnIil3GpBwCSrmypmsPZhCj4DRemdyOQRvk4di2ak+g
DaM0lA+AlQnPBLHN2jK7LAEKzBaAp/7uJwXzf5A4jUHbwBC918s6by0r8ZU4BTRfaXjttzQ1mJxG
kTk/kuV2sUvTe7cpUADznTf3PT5hmVHeGbvuzVIU+clklHJgJdGXcsw9ptgyvhLSb49F5S1f8WQy
6NVCl/uWCAYgE9An33g0MubP255pECiQI8qa2q2uLIz0BCFWrAU2hGNRrtLsoPnFUKzy4YdRT/Kn
mwy/InNR13FRQ9lhK/I8k8t9883c+0qd75juCBV9QyEkbZLNaQRhPfKxAHiDRfSrc3ipPPDONJ1n
wdmkte9BypkuTMzFKXy/sfkJkq77Be6xvWOFX0U37j0orW7/3bJ671EnRL7VaIEv4XjlXXQll4aK
EijxdiT8+0bM3nvJyPE+M9yUSWxUhtRzLF9ya3TOvY/7rPab6BqILsFKGva+MGLJ96Lr+nvHkwGz
uR76lEmdbOk2MdIEIirrhxeo7qYUyfK0MJ4CSUu2RoWwZ5rhmNuOE7whYK7M1MLIkhDgXkW+lrIL
hfhGtzgBH/ctzxdudrEMwQagXjWGhrSEWnO0xS+/H9F0srHpXqjw5NnPcuAX2zRdFp4n0QI7K8XT
TaKWeg7RSx7GDPfXEyi9jd5+TDOKZnka5F84NYM0JQEwnKVTDd6uMYPigCzHvKFFB6m2NThi836u
fWoB+tL5WWYxSJyExX3j2PZExzym+uWQoFMm20XMaRkGbMYkUzp+A/8ZT/rc4ePVqItUWdcsc3Hm
+K+i5U0zdXAyh77eyZXHiAFksTO6gRM0m6B8V0turp1lVQ2g7agyfiLCJuZ+xP7OVA5CyoA2Jtrd
EEz9fiQGumyThpoWHncNa7dleAHeeC2Ag7TdSn51ap3u8kh1ete1wjUeRi/FX18P5FJDn+cmvmrX
KqyvdSqtr9r25ulOBzPsglnK5uCkbIV4BpjExKpxaJNQkWTTdy47pfRiRRh7uP9n0V/FMJkmfone
zi9BFnSv6Sybe57I/nAl07EeMEvbzYqmT3lyzappfugZzNEBpHogDsy5qL33JpvHRxFY9pFRcRkf
sqE3SYQFXrMdFlS4zTg6TFXgOLBrleCKrfuilQUdEcEw3AEdxTmVJ1Zz0HYenMtGg5UWbPC6na5G
E7MSiXsWk9Q9z1HjQNiHy3O0Ixh5Qk88V2UjnV9sjm5cAoMt36FovSvL7ibcAu5SET5sgrXPNk6N
cm9EU3Ye89o+k0pr5MHUESXrBZ4yea7LievfIG9IEMcYMbhSYNi+kZok0ymXsb3JeYaCA5zqexkl
a2erNgOGASiCkPYHe+p3NMmtWChD4vT385mbveDcE5Zxx2Ydq27yTkNy/1gwoWYL3qn8Wlna/Rlb
Hgq+kczbyGG3haDlGjd5UTZfYV8yus0wwvJrtNrFxC2bEdhoP0AhhM6DVaHjGElUaEld+J2dw0Va
kYimymfAaI/ZYVw1fqw17UGsuLSNBj95QUP0W/DPjmFdcfDpXeaCOn0JqKZ2IFNU/utYAn1OHQlO
GTaM/9LaZkKLUcfas+Vo3pyyIbGvRENjLSXCHrevciveZmLX4sVvsuoSVBPf/2wzPtlC5fYu7uAE
KoyBFz7bfV6/ScZmB05S2VeZ2mzmraKefojeau8B4UEjjdokkidtuPaJWFs3nszCrPKtozUZxY7A
4Gb8OAQAWJsESm7+gnnBZ4YULFTIQL2rYYsS+8N1bsjE4KgSjQ4J9eiX7Yzp2UzNCVne80mb+P2F
clZKrIBaavjrib3YO1KTgP7Y/XVokFTMf0kstbxoa9YMwVy9PHqD8rqQzmn7XKyagrCZU2Lsm/y7
0ecK21SFtAixsVg4dJNBr5JDdwRkqh7Zfg+0WVNH5DOLPaI7cSCE2p2h23NdBMzST11iqLDxvOSU
IIw4q0JirloJNx3ooMKPYYMrs+RHXnWVZFVYDB+tRZLX+alkKX/pwTEeyiBVX4MpCR7jOYpDj+cr
VhODInbnQ9QxP/Qdbt+f0Yfo06z6D17SqtnWyQJyuwJN0h5aNXtvYJ3sYUftOji+9fzlQy/k72u/
nW8ZFNLxkdT93s+JKW+CVdEqPsQtSniH4yDAxlEgNB14WK7tWtbZZ/7bb6MPucw1pzuTncchC9SX
lMzfs2UI9ywUClWKAf64lFRErAKcNFrx6nxIc2U7Jmer7hY7ZHOiDu6q6QnDJlrJ1Z7Hh0lO+kRy
pdsn2DOfp8ICvxWzgW9N0N4g8FBtBVpitMqKS+H9qD+UxjxKTG7RYCnP9IRgAB+QRLZEvUlpB6t+
mdaTOPH0+UlmMP7hGi0iemLZIQDLqdrRze5esKsqMike5OBt76BDbHtKmR9YJQu0Wl2GY5MGLBEN
VyfP+lWLtVdZdpwzIncp6obuYiDTjcXWlnwfZDFqMttsUHclZRohLsrhekT9xasR7KlmMk7gJYuz
zAxxHCKXNhLgeAh7RvnTzyDJpiQVb4MPrdn50J2zDw06WeVoWXfdPXlwyIuNZawUSwLdUBbYWWqP
MTynEIooVd8C3iiChewJRW1bHXUFTA2/zq7Ivg/3yGnvS9xMV2wv+iNl5epSaEQI2OPyVpRd8QIk
dGjBJCqkcocH/Zcxm4B/f6j3luhhYGMiHPd2AY9DcH2eokal9pEW6OCbxOf7UHVmz49v02HQYJrq
z9ZYRAYq7Oo46FfzQbHaEDyLXQ3rZEB+TTVpfhhX+4I3SgBlTdPoK8d1hrvOM7iJErGw3BtLpn5g
q8IjQdMxdomyt7+onjOhVNqqDvlqsYjyipxlxq6Du3dmoEhXFAcULuOFPbmSMfUCU6ofpV8aJzbj
+EIS04HS3MSkYqGsOWFjV4kMu9Ug0kbiTbatda6yOt2iXfd7hwYgBAHD+GpOpofFB/OJlWUkLSIj
hgvp603eG03IHoVnK3rfsPFXM0s7w2neWORej2T5LEDlHroU64KTh27Pe55cy/rS+FXEPBvfKOOo
IL+LEf2+OjFme07nXf00T9GT6pj0Q43FmzMq2q33uE/w7NCwWDqUNayGHtyL4x3CmxHdEjT0t4Ma
ghcgjArcgzke5i7OqfCKR0k0rqcttZ2y4oH94LK3PmxG3uo4ylfvkf6wIdUYkqaxB2Or7SWcU4MO
gNW9xM4TI5O/epqmoW3CrkRs4QHYftOWkd8lDoYeFQ01R7BlFNfiwzhlzHioEBnGU80h6b4chr3n
Ff6y8+K5+IZU0RCmhSVHnLM8AxmZUXei5Gitvi3kyeRIWp3HH5t1TWuH9n8qRM5u6zDBd3Y9BFn2
ACSV+sO0esa8ZdCvLZGuY61J+N/NKp/39Wo2czlvkcSeoLeVxV05JyfNpz1oQ3Oj+6tpTX7415YP
L1vs+bSktavRbVFO+4r18KbB9RjCb3C3k+3Ba4bx+KBUhsltyQUDNDN9Cwi/H+mHZ16I366OkJ8z
Zg8z1hBABIwxDHbbnJPrjQE38QJNIwfGmlcHezX3Ydqydvlq+CPvuOtrPFu73o2GCfwBvH1mPTSA
d2I+aTCaD13Gk4g9j8OtYD9Yq9mQoR/IUh5Te4XD9TqS/XxBnzaSUAD0aTdBZ5NrXnyYV1igdHpj
qsB6izQ7u7GrcXlpqnrOAWRMZnOYI73EZg+HXdICC7VvKep6EYWt2VhF5EUCh5q7IFHX+Wq+FLgw
F1RQKPfVD281aDpdxx0EcaC6LQIcROPUvfTwMNOL4Vf9CyxG46qt/P7N/7CLOjbOkLuMfcT0tXJ8
PIuDp81i10d0LcFz9l3GXWMaExFuSslnZNRXtXfAchmmIr/Q2ZGYbffklS47QBtDx7KZ10kQdHCz
PST2wOCSJj52qUFfm8Ymxa3+PLdSI6okJKXjZJBng8QYE+IUbXKWY/nEE1cNe7eixnIDySB2UNBi
xgMDh5FyZzUYY859X0fJrgbX7G0IM49p6EzQMi7sTHDtoSKxzEzS49DFb+ozfAJbNPxFTvt3E3Ow
bA4bSlNgQfxs5IdeASc++InmNl/5pTadIzgnEs1zjUVM1jqqyRKp+cbLjeb1X5SFfzOw/5wGgZsH
Os12CUi5xDE+Jxp8d+jWFoB3v+6q6zSw9SGeLdACDF13qdXqY20X+sGIclkCbTfM/Z9ffqXt/S5Z
oSPa+DloZKXo3vvcCjv6WsVJm1bMvYZynXEZ43L0jAr2LKgX98ABnIllMM5083iDMend5A6U4cCG
Xc/YOqKXJptK/omI1i2xLDgihPgffRXCgaAVsmYRw/dieiVkuHJM/If/14/go7jzJcL549nryk8/
X0JvgjFRHsYkj847mGMV8P4kSNP5e4S3b3hq4IMBiEMlRW3AjvwtyzLZ7ZXHgDYcFVwzyuUpEt/N
Tjrlp0gbc3EmaByJg5OI0tjJvGunu3qxMHdh17SNy18+wupV/004ZOskPVqYySXxF/lJszESqptn
C4cK2JzcPSQqYZRPzJJA5DAwYAx7KPIFu72c3ygBM8bZgzIGvnpjGl9ktyJoFkWn9s76+BWM1nCL
v2Tr/rvoHHB9kl9k48Ztwvv8XVgiwa4dD0/9xm1UNhwi23DrM9oy74u9B8j1Mf0Z5D1yE2FOvuSP
q4LKRa4T0cbCDZMsTplYEYeEITs7S/CX+9j+rIoSalnzqtxOWJQId36KVjUZXQtBgndEkOKWR+pu
C/9rgSl8CI2ZO/y9xBZe7EYjkfl1LEQMyqRGIb6JZ7dOzo5nx86xKBqwXwr7bLFHC+toGnIo2oHJ
jdeyyVZZiJEARlhM/eLFcYDekBAuXNLTIFgk/Rwt+Adi68060mkp4fPrkjw0F9Ivjk7ZA9oxQ9e0
RTzBnO0b702Cked+7BL3KZhsYtBYaZr6b9fY51wCKRaHpJKPKi8kFRWf8hIIF0mD15f+LV0Ew8M/
F9VOdJBdrIYZ5A3PBafbuyl6zM6r1eye4qlbipsAjxdFA1hlSVV1U872sGgr7qVusrmN6Ae15nMJ
zWWMN/3Yu/71n+8O8VnF9wHkcQNgYwAw5hF4+f3CW9BWSjAfVMXyTpIbI6WuYqupb422Kdu+Oqwc
SlauO9VzJsTEJObzErhxfoVjnf8vOXfeImB06SGokGi3kOgBkPEcyLOz6c6+3Jeu6VCuxjXV7VrA
hzY9nDH/qaCGKm1BWpmkoXylM/+9cct8OTE4yl7RKMz56c8f9vf1mNAClg6WEblexibL0qdfKRlx
Kkg6d+jkGKniFFm8hWNWnEAb06aZKkYaJqw43Lc99QAGVbR/uYk+l6CTfQwkHagOHeGwLkk7fvq2
E6pvKuroqHlOu5r6HkuyD6ZJD83nQ5Xia/bkKYhk8kqrCphNGj3XldWKxXcncbD/FI2TSkIXJtZw
UTBu3Zf2qL9WGc9xmoGj6IQpNGpDGujlwdF5gTeD83q6qZzFgN9fisgIHcms9fDnb1d8/npR2IkP
Yk5Z80M0kIvfP5wDHMOM3P4Hh6v2mmERTGgSg7x7hhzBNQdhKg1Sy7OvIi9P3huzYiLqeSqPQhJY
kR2OQdVbmxry7e3McHc3zFn2SJyun5HFLOcx0HN2hinBbUP/WZVBlhCV2pnmaF1TZ7z2nVlM/v3Z
zvJdU5HBYhzpdBTLNOpBRpzn/uKA+dy4LvjEWBVI/UmPRRvbwu+fuDBqr4AS+APgDtKgjXDDMaju
1vEfroSK5kG/HfZcY/V1McQEGBzcbqAhFCezvrWTKfzzT/DJn8CbIPuKAW+N31oYZbz1bv9X64qU
Kc8ZMDqrFVGeamx6j1kWVPAvtRW19Gq58/PQDpAcHMz7aTg6sx9d6JlIUwZmPe7QEa0921ixE/yq
Ej/rwwzQ6I1n57a1101e/lLUlUdnp2nLaz1UbfFojv7EEXHVaFlomjfRdM6To5EcyMuYDCA//qkB
KQS9wSSLsJ3jIR12seHnxZ4yTy6Rum8xeA0dJ1Cnq3Ow97DwQIXTG9LAme8iEFGLnaZgu6aVIDFU
DBwLzhUJf+Qo523JKtIT36r5w4oPEVWUlEIdKw+IPTFTrOo4FzgLO5GOwhrUEGedPKqn0M6Ktt5V
XhnIUzWv5DJNGOQCxcR67oKZoTY96+zc80x5pCVLWqzMxrUwgVrUu9s9/kU2eLjdiTi4M4XMlkYx
+/hh/7/2CUnWh/+7T+i5SvufP/7POa3iH3X5r2l0sf6H/zQMWf/weNiyklmmabE/WZkE/2kY8v+x
RodBxvJ0gzjiryju/6Rku+Y/AJEJz0fUCZCo1k3tf1GyWbg805cQdwKbbdgnf9Cf/EK/bzxxCbHx
J47Lq5NY5NH6aeNZ4rk3JbyUTaHYoptHV8XHf/lK/s0B59++AoccYBsOT7Xg0wOt6/JWaUw3m1Zt
1OIdzTj7X77Cp31p0OiRsk1eocQpxGfw+u5/8gqcDZknY7j0Pm9ArCUmfGIAvqNDy2AVxX30l1f4
FMr3WZrXDC/ros+vLXj2/74qxg1153bGjLLoazldJ7oBAouE/CWNpWGdTc7KFZ+M8yjBn+q6kmkU
kjMsri0ndlrc+mCw9+2kyy9Ty3YKtI85L68KIn55bKdKWYeI0uvpYhpmxtm7WNuH//xD/75L4xNw
9cA95vjCWunjc/v9EyBzTC11beg6i3Ux+x9+kF/J2gzrUf7llX7f5v/zlVaQCqlPj7vgM1EFZbZL
zAJgj5ibp8hX2Xnwlnvk12X354/071+IfZALVcTmh//9Iy1F5ZawEsSGtOSuTNXWHusXgvGvf36Z
//7NeQIVmuchwQUC3Z9uQlqtWOthBm9Mhpf2QOKQDsK3qXKPxvg3UPW6V/6vk+b63YE/w6a4/g8M
DPvTa6Ve3ksT1Ryq5HSir6XN6s1ESlR058Tb//lzfdp7fLwYH4qNJAF6/vp5uJG7uB78CdbrVNrb
wn2hlyr2zgHmhRZTykCFDOOWi03Bw19eOHDWjdynzwmWhUnmB8Ecx/3vPx08VmrcIfFtWuHoJ88a
MneD8YLS9ApZ+8IMfrIZTaCS4AooruK+Wh7skeaSvpuIQ0mVpPWxoAXuNgOqQ1O328CAwipA/MOl
ru8V7ZLRrtOY5VYIozpnlm6e50BwtQDb65+iOWU8uHTB18h3Kfbu/LJtNsJpGf8h4RMYMUggkXKz
3XHe0W+rjG2GNnLJmqU/1X7Fv92Syv1WNCv0Eb1zfHYbf/K2q+MyLJzOf3A0JX0PcU9TzjZuJcGA
0oxM+xxDXvuGQzTgkFtYckOLWUsVjmssV2bjdcQh0yB9ADb7kymqTyoMWxDbr4mmLSxZPQBX3xXW
I9PLud04NJT6B+03wr2CP9U+tgshjdPUOGo/N0b3gwxNf+fQ03vCg1EdSwofQ9mXSNhJRp35rmsG
oQ6Ddu1rW47dsG3Z7a7Afn+tmcWVJ5nUMpraT6BCv2WMzOEA6qVhgDvn5XTbLEjoTSTYzGEeGd4j
jEvnNm6hQ2Hiv2vmor6zlKAQ0pPuxV8iWF00a0uMoDpDdHLM+lYwmC33cH9N/RjTigd4vkVgJ8Tb
1dN1Z3TxeI7dDvwEDGlShVjXaA86dCLRDuAyz5vhUdXjY1N5+Ia61M/fgiW4ylj1jk490TvoK/t+
kF3wOFas5AcrjvYAU9nwawNzIg/0F8O1ogsglbbflpGOL0g51XjFTyr2XetNuwki7BVjJ1zdpoon
gNdIz08j905oUNAy7SuQHvKigxyIL8Z2z7n08VgcFt81XhqsKw3Ued2FjL5JCNUoVsldvsb32y5r
idZkLhaIPq3VtUYDDDvDYN/b2yo9iSZKCGxROdnsp2gO9Lnkq7wNEh90AWVUJTr8PM5POVeQfaDo
llj8JqELXVON3Tp+8NTLtAi1iJez6iuXgX4zzkBLa65okoC1v4/nes0pYoPdd3iTiqt2HMBlOC3p
QLyVqTDF7ZjHXfZ94DRjhdEU9cZxdoJifORwnr13tRHUZ4oHvFNRLRUc+ABqCRVMgfPk5pWiNRS3
b70h0lU6u9ZV2deWME/T76RG/NvR/ioOku6aaQsNrsAZaynPOFXKdPWuri31hU5sJfepoAPYjtZ6
Gdgjj4ksQbrNiN0b1xT9uyhkAkBDj0djHtXdBAziLcGt8ktYozzCpRT7NDN8ap2UfqdgeQwdAm3M
uybQqTtGfGs+Km1XdqCOBgKivvHcRZmgbHEsTcpOY538oDDPf4AQMV5iG7F10yRCHKUo/IOybbx0
gCGW9yDJIH84kVntsY86VyD+VgIxq/AenlD/6gIHfecGtuAnTji6Dbfv7wad8Y4MJ102QrXlFbFM
y3inq862DlWXGqGODaxAlVxh3Y2YYgisEFBHmLaOxuGwFB2No/OXumoSrFxldbGqbPmeQSn1D2NZ
BnXIphbogSwT5LMJgHCyVU2UPs+pijH1doY6OGVkcCYOOAmG+CDKX2MPjjNv7DF4GNgg464LwAid
4RtM4jbxUkrNLbtJ5x1Zyn65OIgSYtMa8WoVcrA1Ho1ULebGjaqJhi05tphRskK/lGSvIuoSzEK2
iC5wgnZmlXLC0izZewqNTXptITg/8b6rXQK+jyEytAQ8Axy1aM+SrCKVOyZ4toZsNs52hhsAfy27
s40qGYJWLc2/IhqtliFoVv+AwFbMpNGFuipbtTZwzcayQjJTSPFmZzwkzMHjvclh9nkBHPlc6ckJ
Z1o1rwIAt/EOMlq8AxgzYzyhs+5idal5jZ930k+tMnOB66yq7nrkRGxGtvdt1BZQJk0uVexdcPM2
xuXEt58LHyJnBY3mXKhYQT7vpW+diMuOKszrmfkYpRNzMz7Sjp4tV4WZplig+kVI7NKyK1974B/w
YFKh03vXdMvQRBi5ojuutujKS6xq50OMlXcjG8oLdRBkrFGN5NFqRxEdadlNdvEg4htLklmrGgBT
28XF3rP1rQijPXq2wdOvnYmYv7uKH/bGk3qGhzGOdrGl5zoqboPBNeHieulUXZQ7TmcP7f5Yd00Q
XwMDsOMtiXV1moVRP5YN3FZuoj4tzrGjmWH6Zh3cFfEognASM+MzkFEFNlsvmBke9DRkIPqrjhQV
KhlWrwDfgvsAEhe4a0YB3QNQf0U8OieAdeTZoI7O1NXljQrq7pCasfOFGSFGIuB5KHyRNfTHZbTK
L6uE8ooCr7x9LNNq3xk+sGhW2+HUFi6GWsZvXbKBgW0dYlPpu35JB+9SNslkwSL/4FZ2k2o39RzY
D7KHvyEw7h+ajnsu7lNlki+K0kcbZYaDAVMpNxNRuGi/nDnZu8zjS/ydGyub2JRslLNWfiQOKxiN
SPUhwbXIzG7x7JMyB8uCn+6Ofbex8Pw9yFp6TZjrwXwsE8cAHBrwYxPSVYGH03OOH+CcsuKQJZfP
C3F6lmnkKhfHWXd0Yq9yv5jQl8V1aRQZiJCqvWkbQ/oXqijJcdaqUPrcy6kCwmtkXA09GYUZ5UbN
PExN9JWSmpjtPAzmwSICv6sXNlgTyfDyqzGhhGMjgDOxmYlA0DFkp2iPFv690G7JAn0zjJbSmXGh
HS/GzXbE0QgYo4yIOh9T36Y9hAG8NbL/jOl4pCCjndVdYjnEYqLonWExHhbGndnL2FspPZCyBu+u
3arsH9TkB9V26VuKaKmRw0camfwRaliIUgfmCEIk7uvDYJkiZ4VVuXWMuyp1AKHQRnAFBjHb+e3Y
J6Fddnn8wN5FDzuMWnm79ZeSlCyFs3sQdAs7qGZ+olGuGx5Jb2ytNM2u/LhVu4rS7t0Y28fWdJKb
RC455QxBso/7guwzbJx9zC1fAigxJb/wNB1hfdhh4Ttqoe7ThZVvFWb3qzUGgqwojzuCkl8g8ZIs
H+lZtjLisfuZ/gaKGSIsCvdUHrV5GA0iD46oP9Q9wCcicjw1OcuIbkJ6qedzK/Aa1N4AhpTBxTTv
R7eTxeuIWkIrW03vG9a+2bqI1ZO7EdgtLubc1+I6yFeK9qQDeFM8ZNkgGEF8qmhNXfsvR/dMJMa9
y4BY32GZr/33MR/i+CUwq2aNGwQZDzTXe4sIAuxxeC4hmeeRTYVhvtFPAjSCoUt3P9kCx29Zdliw
SstnBOFndRhVfeYdjKgTz2IwsUr6eB63CZHW6cQxylcHzPFBeZKLEX0rBUACqxSV8cbJCji6JF1u
PHqMH8n1Lin9DBHywLe+rMZp1ya40K8Fkez2GzYzi1i8Vxp6B3NclY9OnnxAF0CraRUkbL+m0ttR
xWmVOydtglDY9aw33TAl20l09pOeSw4QFBrOV/NsMDy30rrc+DIy/AtPjmFbJAHzUA//za+KgAP2
X7+gJiY/YSQk24uPc67oXq4Cl5aPGaHwhKMzZwxMn3pG5v52Ss3iiXx/z+6+Y2S0Wlq5J0wsseUt
4ViYzDSvzsuGreUCsHmJqUGGh+vdjyJrbQaynX/jt1kVcvxwbrSJa7TGhfKrSJ3imbvQx4uV++cu
aATGvs74hVgwc+Gb9XwaTbxZV3HXeONpMSaLk0iTIfLzNIi/u7LRh5ZAu/GMrdbGE1L7QGHqzKqA
xNu0DcBcmKcdorkzvDQBJsUEfpy/yae+IIJrIGRwClM75TjNk2nj1ws9z69wsLW1OMCIiZYTRu45
PhXIgvC0u9I84DRth+1YDGN2oizTEyeVtXF18RmhMvflKn5NlYd4oIupGYmxEvK/5HoZz3UC6fTE
epmcOHNBrS7wC6ehlY3zdx4TdDXmS4lbekpMcRW367Es7UpeteqTvVsMNCTEPUhBxrfdscniZHzw
keqYnRFiu5uZA39rvW64Rt1wDogUwS6qyfRsRMug+AJvfHwlRjIg1lfTqKkm025v4PbrJy/EYJe1
lxpvo3fVR01WPlEPBXc6qdhq7PTAj40HuFIQkqIShXAo7HuDhf2r31nmFCaTu5xjzITnwSnkO2Tg
WG1jid5+vYyjieqa9ip5sJ2UeyLNE7va2EjpZ2OIZ/xA0pxuiJFU1NaP1OwNsB0GeC6uAytjUN8b
OGi3Wiwcfh2t/TcZS7rjhmjXO1XQ7JcZZfzaaZPlzbHYue9Er2xKSFNm4VQlZ1+y3hID6OikJMi3
Anc37bAQkOgHzZ/DXR7sDBfcukvqnZILMUP6HrN835pWAgF4jqvVrslmv+8cdhOBLnZzkfO3AQUm
aT70exBuxUNjTXFomq0XauwI1WasTBo/hiT+mjGIe4qlYj2vVWe+KIvTbLWY+a3DsCrEhtaZBAXq
6A1gtccEz2rPvkjVTbLUvNjUoFPDjR2HL4HbpL8IJGLCEfjbDgEVATfwZTi4966aDsiGaobYkva3
cy3xrzuu1T1j35+vki5Jd/gUxLLn1qNSt4AhsS1H97vbCeM6H1qNtBib1T1b1PpNDxa5/pSPvCkX
ihC2Ej86lU2E3olH9Q6HULDs4oSyDOBnmLpLjsX6wjVt7Wg9yfa89fbeFrX1hB3xMaqokqfVh+1V
5bIBjDIvMHcDguIrC451lQVjIPeRm4ynmQ19RStqVX3pFEmWA3+avOGiybEsY0XecMi1v/umR45H
tfVpXDxr3FZNN+JZVBxO0CCDN9pFjSMNZAyxjAky99buDJ4iBfVKU+jRmt2w0avRdFkRXgwYIXtK
ROJXN+llfaqmJX2kkt1+Mtt2OCRpSdpyiN38HoV5ejNUXD64yM6kHuLpXGAKuYwqIjZnE764qX3K
e7FF5Q/A772Q1LuzrbyivoWaGhxdKrWwFHOs33ScBMudC8j6q9ZOie9OgGrKSMAy9rFaR5NEt1O1
5yHF3oCnCw7QiTewTVuQHq07+YcF+tPOVZH1K8pntuOAC8+Is8sxTqbspCaQI5s6sHG4LTo4ggZx
XwJnzu4TkswlctIUuWEKumUFMRnLbmBO/6iLEXfP0E3VFkcP/IA2nfNjLSJmGUD+6XzQnQuo2Rr3
pPB4/oAAAkzIPx5yXFhgaaQyZ6pQ5oAgX91lfN4K9/q9IbBpMXBSF6mHfuc3kBeiZEZYHFnYCJRh
ZkWS4D/qgrJ8KeZM5Iec9QP3olPEe7uZgbHwRdB44IrhUlnEe7ZDr5yfpBvqkGd/9VU7gPJTP3uI
OvoVrhvs/7t1W/3sz7n3WOqa4KVVezr/vvhB82VWBh5V6m/M4o6vg7tnaoYZFv5UN9te+7QB9Etp
3FqL62bAM5gd4k6efPMgRe3Nx5TzwXypYst5X7MqrMbMTXfK5pyxJxmmxg07WxGac24GOygtBA0T
hYe9TQaeR/0KqQMOhq/bvZNWhtWzg2XCOzTGAS4Jd45HzngLEk/e0S3l/3RnZlZso0d725NrQjOM
5GvUzeMD4zGOlkHmVDjOrY6gHMgXCt/anCN1ooVN5hFBJxxTLm4quLK9slMvDKwqSveA+zxqBqDC
LaGaO2rWfC9pna2B5H1xBo9qQv8/ODuz3caRZYv+0CWQJJPTq2bZ8uyyq+qFcE2c55lffxfrAvdY
lCChzlM30A2nSOYQGRF7bb30nsxyiOEBU4YiLmbmLbiX9e2LO5aL/E05EOeH8OvVXOyrjArXJorw
5agOIs6xXUmUX/XQwP4vuZ//dhtTUUFKJhQjVdDnkEigfpVWhhpBtYW/6+CQIRJNkLBYGTruBg7R
jlYThu4qVOULRbTlk6bk6kMPxGPlRKJZRzSSrUQSgCNJYJ3R8j21nxcFPUFLkWLodpcH1WuWNx+W
XbZ3NC+w3bdOcBgHObLJqjhN3BhbjHGYfrvBpZt9Scfz2Gyt0mi+jgFyZ9rAoQ9tJYqsO3L2A0DC
jOtUr3n+foKv4/FmFOabKezuprNRjGlR1yM9hWzwKyfMrBf0eyWrNmdqLNRONCubvBXGHMA0SadE
7VtNZPwjzky+w9h3GlNbJFG2GlH1Y2voNF1/l9pZ6uzolA24yE1s1kUTFc6BhiE239wU7pKcK2h5
UUOdDccBrWqi+uj5SJY/9H7rgB9rdLaQQkK6WoQIHK17XY8zBMn4RSwxPI6KRZobqJwb2BXbuLKa
vebHFQJ5rgEfERCVLTKv6EPRpZ2vrA5rd3cMe7HhgjF026BwHligT5FPSsEHjAB8rzfcPW4b0tg4
1WTenRI+OxuL0OguR1ns4YuZA4zMvfJrHrRyWVYV2qCY/rz3kmuRs9Qau+vxG7TLN5NErUVNKaz0
Zz2zrJXbhnJvJvz+jeioy6/K0CaC0lutGlaBj7Ic5p8keah3ZnnneoP9i6Tn70xLnlxY8DCu8Imi
2TvI1M3od2689oDavei1bLZBqQV/9HjyvXcrV4/XtoLfRmpleYx/0OAkhyEEG8Ki8L0pbU7b/8oz
s+HDy+1ELLkR9W/StWgXdm2ai1Q9hZsX5gig9rHmeGLbjErTLu2uKpO1TMwGAJNs6mgde0kZbkAL
DtG6VBMqmbXAg/O1j+lqQiHrje3GNwDaAwYSKCQ9h2ZkwNdRtY3SWD8oCBD1hZN4g7PzEyoB975q
Omj/SqPHAwR1+0+VBHq7jGiUPoSYZxkreHGDtdNBvipbKtfmRzd6NF3kxFBcfb242eZZOkZPHnL5
V9qeRLtsmOOHxmr4HajJxN8GbAUklUH2xVskdJGFj5pjKdaKvH5DeYBXhoVPVXQfiV/heV/oRfHR
ksAbf9VcwuLHlhB4n7Ib9rRBaEq9qGC2PKleZkZQs1P1VZkC350ndbXaOZjYLesaNqBUlOSBvu/q
BTdQg9w6YdzvMdD9TZ+qvbJwDBTySxrU0F0L0w8PMe990+ulSZZaFRuDDu472cII38aKVz5Vntbg
42aE3KvQXD3Urggeieq6+1RHIbm06Ekm6SAs/i+zd39BHoZjqIRGhDzOQeqzKNOQqFZkSSdvEZAq
K9+s3LeU5pxVGeG4eQfgERMUuyZT/9xoGSSigEn8lqDsQ4Q7+gpBguolb2UzRMM6AjLqr0esVchW
emRW6fjwwjd8SiuuHWT8cQON3dVoyurg1S5btBVhLZfGNrWirP9odQxv10KxixdlVMovSPAManCc
Xb9lEoaPaIjtVcpeUW9beD5r8As1d2S7QkmQkUd8qWmB7jC8j3TtEBiN8yeuucouhNuoI6nSqurg
CY9DsEHMKblDjDl0M692YgQuURUtMzyh9mkSSYVX02ZbPOuLb4kxGHf01+Z7ASb5RWBIwTkbt6DZ
fjs5lLpEqcpN6PwKLPrPjRLShxnLeNkTicaI0wUqFTNSxe9KReONgDG0MZJL3VC/jfzEfw9dP6fv
uIm5pYmS+Uz12flCuvABQt2rqxpsr7rpu8Wi477JV8TQpq6RVSVqHt4m/lDvqsy07qRVDc0txkyC
U82VjrfhVM5DMoiTaK0J05SyAp/6XtZFihdnA2aK/GEEJazURsW7FWBXsnWSjjUmq6iUN3zxgBwb
N4r4QaT4GuYpxaNV44U+rT74yZG6H6hsLfyszHeC6uJzMR2/Xm0z8xApRiUGjIPznZKgSntWqqHz
YaYimi9VsBacLdorpNT0AZkNMWFEbpJXxT0O6iT8p22IQ40Kvhs5OAqjcghvVLW1vqqRFtwqXVIN
D2VWN7Q29XoBdNVXbzwnRDOeAK3WIBQGxY9IBTy1KcsR8GeeU9dYFA6Cym2Zg9gSJUyqtVO2FoWg
RGYfqO9R+2EcGD2llPB4Mrv24ke1NmwQihOUOg6HDMu81FK+jFUuHoTnjcUCa6/hFhPfRKxTMQqu
d5qpEfI4Zn+X4E/2rospR+4ptamt9TRGnebU7oaISmwwrGwAOtcq5sNEjOQ9DTUvd9TDvmRVM1Lz
wVUL5mBSWeNWS2y7XoWeF2oTcLdQlxqOCBmeR2PDeI3SLykuebi1CgifC9NW2K5js1XesOgsdqHF
kQqyNx5+8OFo75scGL9HOWJILQk05aWrzJiySxv5I8k9S3/paluZEpNutYpU0JFLIyy7cKpPtfs6
AV+wQ3CWl+BVjfE1hGGLHLnr+y/1oAerfPD0AwSG5Il6O0i7uih3YI+SEohsnUc7v0z1H2pvaGsc
2chjJu5gTe34VfiSqkNhwz6OsnFFjoKiVtjD+O/ohQQcIvugfUGFgTNhYscjd+WW9rwNLQ8YO8dl
BWqiS71YrKPaMv8oNMnE+7rLa4o5CbvkUkeGh9EikcSPnCLP8EUxU9V/rtyEaMV0PLL5tLSS8ccp
vPsCBjqBHtMH6Zeq6x1i5gq5P76quqJgCUmCfYMGX/GfarfOKZKh5fqme16yR5vs76Sf6dlChvH4
BlBf/ulpR34JcrvR9hq5uns6w4FakPfAfA1TAMylSM/k4lB3HqS9yAAm+Oz7A9M8ZIJZtwbn9j5B
BBPchJSjuaH6fAJMlLXmQ5p2fa9GXTFyq3TMp0BjM6bPr04ebc+qXnSu/hMNrs2DG7c28yfPU/vm
0GlauomjzPtmEg0BFu9dkpGhoKc46HT1V1O2KsAQD/vTpVdywiw1Du/+Vhm9oFmqWMihkO+b4FH3
Yn3cx4ZbZO8FJsP3GPrBX029KH5PBQ0LC6FW9WttmOXrYNK6vpAmrZQ6aJcbe2TxwXJRtGSBpiSC
Co6/c7ZMikgjuZQ3yYE0X/zEb1fUFb7mtfwZDU1526ZG+agCf1pj/ja+5Wjx7sDPYpZHbX6ljnF7
Y5JFgS1gUGIwaYpHOrgdTAOS+YQFLVM0T6HVP4dhTYnUEqX2FKaN9kuK3EFkFOj0msaVrX0LCATJ
iA60USyoTFq7ikWzL42wOVCSs76reWPf0iBq3JtqKQp4ujhpb7tSBAn3wkDfaDIUmGxr7RZmJ6qE
BNH/F0ScbLNtw65k1UXj7xquyBQ1k0rdaQ1kBuj4Tl2sx85z1gZVjD+cW+B2xrzEpcPAyrZqyvIu
TqidZ31koGF2FayCMXFoacBUQtxrU6POm+dCK7THKsCXNkja/l44QvuqlrV6MHvVWBc5f6qgzO8u
06AyknVQUGGMISduhiobmCXYMS/aTgDD0lsltG+oEfXv5I3SDeGzGBfJkNe3pe57d5aRW28CoeKq
L7XmPu+442MmRjk0pljN9UX1yPTHQw9FE/WH/MVSctdtXjmPYQnkFlwBP8gz9Y2XqOJBD5qQtE5c
26uEPeW9EUT4wqmGNbwpu8c3Bc3LHxfRLF+igwZ6A1KnIpmDLrzYEanHqLu7UOxj+B0voVp13/UU
Qd+CRCluwx4yf/0RBXde7Wj7S2/CWpq73iHYpQW1z5jRQkmeBxohKHbiMvFbgND4plUGJRThhEGJ
QpldpBhFLe586oO8C5nkCCH1BpPUzgn03zrLcOuCSi1XOsbUgIGUKH72PJskRJ3n6jMyhBAzVhDT
9BYofrpBfalzN6pxhIAybn/B7R2Ejdk2FjztMKAnDqfBZpWE+pjuXcdTkJo1Vq5sCCsw1YipIO6w
IRvj1yEY+wXZy+6gEdzhuB6xyW0yzrVb2gQbdRuPSfpo2EQ6gzvh4gn8KmDHWLwRvEwfDuYUkfUD
aU/b+96OhcZCKWF+ol9K8AJEUnPXBBA0V43opf6moTvfON4AAsQtFIP4QxslWWi7YPY6SsGdUoHc
ZLFLKsuqMjXw8NZujOt2bQ75lv0ienR7KwpuIq+Onn2wtAcyLf2tYVjjF4rxXnUfCNUNySbSjUx1
1HvNlYB11TVIY1STpDV9fR6tJwTr4cZKFW603PFZFyMvDPQYIfSqH5UCUGzvlz9LMMzJ0szq9ju8
ETYt8AfJYwX4tF9hBxbGSxLh2dqmVpE+4zRNlXNI8ehmG7vnHmM+NHVfPqnBAJhHg5OwH9qk2jiu
wqUFk8t2OTa5MwX2sQTlVElr7WtGskt86QCvN4zsmQobeeCCv4XftSHd/cBZ097Uptk8dHAg+UpF
qXub0rATJEkkGiBRuCZaVBUWyKOOu+tdnyo+NASu4P1eNwMyXnYp4NjVaUThB2dD9OR5wIWjKB+8
UhqsDZi4IUHOrer6IzzdqHtBLGFQnx+N7lA6zVit88SDVo3UCCJv7tATulDzuN2TyNbeTMLvd0UL
BjL2hk4ZQhbqRwNLJyZXFrvZY08KYC2NqAWU0A/ypouC0nmPMeI4IJ3ogeZiF9BtsWCl7FEirka7
0oSUxUQcPYRtY7sbYgUVmTPkNHOZ0TqUPlGV8IcX+gzi8iuxT1nRmVb4O/RO0Z9KCFvZJo7e+o9l
ngptZ2Pl8kO00kFILzM7WU+VXmNRmDYsvpZOnWc2gIjmJpFxcgw52OCx1r5YKtxNlwzXmnctvtED
iIVCa3DyaWBvXeJ9zmxUmIvRIBtBWTVmQ07a0KVeVFH2dTJhrwGTKOayqDn5sQs0DmGgyUOEjQZf
nQ66L0jT5ZvUhbWKLM3/hSOMU+5K2eeYXTeZHXJZVElR8Yt7/3awq/7doSPQ3ASOWQp0BgUt/BEt
2fmbAx7rlzeMWrRPu4x8Em2MZbomfu+hduSZegfomJhGtbvha53K8Ac9CvpHYbcVOnqU9d99mp/q
pV7kSUnB3wOrTR3DYXOnEkMutbMKALO1YNNSSgpGPrYEIf6/2VqlX6NbONYAti8KbeeJXCbtIbgH
Bi9INEV+H7k0SbAAQ4NQRXZ5+5BIf7zx1bb/KThRf+tZAYGljZDRkBfWphke2v1XLVfly1AoSOAy
ZFLuborLLKqH5Jg2JLahrnRaqoYH2tVSOCyJrYpVADP3K75H7i0GH1G5z6rWxS2aLXpYhC315lWX
aNMe7bUkD5LaI+Ofy8LDgAKNU7QeR5ckeOQp1ZsO9vGHnxLfL/XYR2Tnc6jWN4FbA4SjvN4/4QcL
G+x/6h4EWUqgRIoj0rOVVavKq6wkaW6fVPRz1GB8DbYkPAxI8z+0sIbapwvx7XIb6Wn7L5ZK6GYc
1SR+Qo113EOadWpb+Q3KZ616HgJ6GliyjjXuL49ypiOXqiQKXN1AmyflrPNb5KGrDHVIwV4Di608
A3RdONk9td1cPl4e6rgX/28/riM1y6EZ3zAEQrPjB6JxK48raARIu7iw4aMcZe7T5SHOvDPHQsTm
WDrPI+xZyzRrB41wxBB6/pRbrykMBOdKV/ZpuzRCPCEQxAgDFcQccBr5Ge0yfoEPLqK8QiGujraC
flr4Llf6iG3ex3ETsS0MqXKOT9JXY24nmRaW7rgBzOdhyq6S1etwhhnsndn/TOCmOFf7lqdvPR/Q
1jBAtW3azc1JEPJZG5XlIxQcb5AL1JoofzFkUm/Schs4d2Fw5+HFQeHXvNKlffrF6KC35ESSRn4u
5k3umkdJ06FpbpG1z1rW7Nq03ujN+vK0OJ15jjBVbtu0Y1umnE+L3I6boDQJnlXnoW/eavuaunXq
Wz96c3wgZhwSBCQtJkv2+M1VpE+tvjTNhayaZYHcu83eQ8NclsBEkAPTEpwrGCd8aNVbxb2Y1OI+
CK0rStWT+YIcAe0GmwX2kxN+9/hHqFlC/7czkrvSjYfMzwng6mcQONWyU9RHDYU5NYVruO2T5TAN
agvVVAXyPrK6x4OaIGziylfJkYfOfVm85x1xQCW7p0rJDkOqrSkH3lOZI0VpYH6F3Oext/VlBSsN
w+5d5Xl3udc/X/7ef138Zt+DX6VjzwbPiPLITGdQVgPlK/Q+C7f+keXyVhB9GaEsFm12Z5vN0gPT
rqTNF5DDD5AvKBHoPzSpXlFWnP0gDg6gAJv5Hfbsg1gaZTuvp622SGjFNAA8OvGiKzy4lOouIgND
Y9DPy09+sp1Pn+PTkNNP+iRv1IDheUXKkKW7QQa7cgWCPqpuTdntMv/K2j1ZVrPBZt++NzyaoDsG
a+mT4cCmomlxkbj8RCcbBIOwsiwDPKWu8TGPn4hGySFsUh3DjsFYUzOA3Un3baz/67ZuIWaz0LOx
QTiTw+fxMJ6l1LVSw471DPtxSMUfIDVkRZLqyzha2du/PpMjBYcuO7spTY7D48HyRC+UGprBQglo
NCRY8vT2jVl85cA9nX8MA38RDpluIu+Z1u6nyZDVntbWowPAT32rww0+EzKlVYC25earlRvLyw91
OvUIJFTUNpO2B5nP7KE6BXyqU3jk0Rh1IYNm37rtOuqTp8gZ1206XhnvdOdhPKSO+A8I/jlfXUGA
G12EjclCZj9aU72P+/o5HeKFTL0rTpcnIxG7MCd4KIeXeKJJV6YiVYpBDlRA64n/M9t5bUkBLtTt
lQ/Z/PJ7nFbN0d7FEYwweQowUF+iZTv+aqLsy4bOPJYwfi7yRTX+dEhFUkHxz1on7de07daXR5y+
zMmIEuIAhgm00syXWFMkSeSBP1hkoVwaQblujN8uFpL/PArhpcF8Zykjaps9FwmmQaPFWV+U/T1s
H6N0uY1fOQLPfCnGsPlWcmLkz0km1LFyW3oWQZlysLm+y/LGit+H5u3yo8zcP5kOhCvSpEBEm49m
m8Ysam5rfbDVWCPOrBT1AFKjhqJd9Pu418NbQCV/XL2DX+iRZcrbFH4buqwSDPNaC93+yuw8WXc2
obRJltQmyUeAM+3Sn1Z5VxWx0wMCW4Qal2+LTuGtjbD7VZdtvB9rjRSEbNIrEc/pi9alQAVsQCjl
mjIXDcqGPA6FDmruMHGj8ieWsxu42a75evlNnz6cLnWTKYNykJ7CudjSAy09lrVGKxAvu81bFETG
7eQDkwfL3PlzebBzD8XcBDwgLcm4s6gh0dtuIs/jgxXnj4g892gjaQDsDq2m7C4PdbI1cwliJ9EE
D2aiup2e+9NHAxWGXbUHdSCJQd+6bxUEbe7s9FNU67T+SU3w8ninS1w3OLHQWJtUkZgvx+P5aqTn
Ooani7GV5a1wE+DY4Zjd9AAvruwmp/sXQzmOAb+M05pg5HiooDI97BWwaQth/u5VMn/Qt4dk1U+U
mwWlCHD11tDCPvHfLOriV7aZabofb2ZAqO2/emZLkyczpm+HiB6FxiLcdqiPoGYrbi6/y5kP+LT6
j4eYvcxctRtLpdRI0l9NdzhCDStjyJo9frTI3QZKr7qa/oqUtlh2afygN6L417Nv+gUOcnBoFhx+
f5k1n6ZPEruuL1t+Aeg9f5m06iGbvATT4WtsXfPsPrMq0NAZusml1+BWMYuM6BceSOIR5cHcXEG0
FM5dknDKVlfOvWvjaMfzpgR/ATKUcah3rTr1zqWoHVT2soivHBLnZggGKX9JUmybYhYjF24ceY1K
IbbI1CcwnD8h/l15ljPLDT0exxwOKRbEl+m/f/o+HSRQN4CQivNQnC8qHXa11lcL3yiuzPZTkbPN
h/k00mwu9ihfbSw6rEUjEeYEjyMTz/9dK5J2xmSplOQpmg9MsAvY0VeWwZk9jKENDgCSU/zL7CHD
BrEuXTXcN9XXwHug8CfFrqgeO20rKKvJ4JC1N6Lf5ujXyme/PFDrb5yNAccw+7jyW86/8P/8ltlr
kGEduME0efgtQ7b16vsMtDFAA904oE40jW3Qv8TurRu2lEfXZrQZhitH4plpRURgajSZmUyu+ZGo
tqaemSWvIy+FSsY358CiheLyg55ZJKaKqdWE5yDbML/jN3SLIpwmh4sy5o+WGTieGb8R1K1xBvz3
oSbIh842oxHzTkyRz3O48LpC5pFuLigPvbfB8AS05pZ2r59ulDdXxjr9fESGJoGMlAapp3muU+m0
ogAAwizWlW1R2D/1SEOM7Hz717fHMFyEYFuxj9FVdvxIQ0uf0GAwjFW3B79PqD3TmpwNa26fVxIj
f3/y8Tk0bS2gRwQFags16fFYjlQqyG++zYk3iI8uqLs3hJnKKkzj5EaWDr1gOZWAPSRxpXuP67wI
N2CZiL7JmNvvUsc/l/IfRCpuiVE3LMnM4RSrePIB7nvu3rtl3v2OBV22B3QJ9Mrj+lglK1DMBL71
SJFhQ20t/jO4KKFW5hgYb7He2U+lrQc3TCMw63nbwSf0S0QuvY67H5rvNN5KHXgeJ0tQfoH87r1W
QR0iiMjrfZj2zW/XCus9ggYs5S9/ndP95G+yEx4M4R4n92wNG3k86EVAr0iC4QWltND+VWCJOhb3
Ybi3tCunwGlkOd0ewehamsX8/nvIf9qiCWp1Oihq8kD2uNN194lK3kJt2jvJ6aYDd7v8cKcLV8K9
0EhCQjEkVp9NB2GiHVYrx+YOqS78Zm1gZ2+NyP3TKwOdbkP8dd2h0o4v23QlOJ53mlG2lRFGOFVk
33R5G5pXvtK5v89NmNQai4IIbxYk5w4SRS9D4jSM2Y+aivfYWW///q4+DzF7V0qotKgfGEIgwKFS
ifmFtbSaVU1b/eWRzjwMXVXk5iYsGzvP7AgbaWcPrSqz2XfAz+O4oevXhjjz4Y+GmM3qemy7DkEX
9GVPiVdJhGFtmIluN6LvX1eZ6F8vP9LfssBs4yHjoxKDMwEsahTHEwCj2jFq7NShh9tcmHp+k0cR
6NsOLAWdJNB86Gd5hYLwLMMeDxokIll6i2nWykJ8oGrh0+Xfc7rOTMo9yLvpGycvZMzCR6ccwxiQ
sYsoRz5L6SEjLVGJT+7C/ld7VK9cdE6/KM+N1oKSgmXQATH7ol6E9ajWwAguzMA9hJWFdXI9Xtnc
T4+riSvDdZQMw5T7nt3eqFG4mUef2EK2H0Em6D63NoqeXfmSp2+OUUDz2iSEbI6r2UqLcgTGfeDj
k1apP+s83boIc3vFchZtid+7Wtnby5/q3GNhK4hjpSPEFGIcz5yxSYdWUZGaWtkrblb3fmAtVSB9
l0c5XRCYqFsSkhWdvTrc2eNR0OeAKvdgaCpWGy6DJg22qYpHueZFz5bRqVfCstPr6DSczUZlQo05
uWmDtLdqu4DK4tsYg7lf6cPEDp311/QgWrkiGniomL6xuvyUpx/veNjZKqQLCyQHjRhgk/sbGtM2
iPaAYBd30Bo3bAhXkkCnn44dH29IneQXV3xtNhyAgxQFox+ApG9uqgK3jWjobnNNuZJSPjMORyUx
IXAjatP6bIpI16gKtaSgFdrRwkDu04hDFH+9/O6mH3u8g03n8X8GmR1hKMWGISagXfYBhl2ql++b
Kl7KjliA8DB2/2Bb9nJ5yDP3KIdiO3sGM1PCqp0tNuy6O1oQexiPWvDkd9pGoqLqS/FTVb2nPmpp
FBbv9OeS1CtWgbxmFXsyXRyu8QI+H+tBpXI1zeJP0UiDBj1uJwFwJ9piUXfWT5CUxkehN+pSpUI1
MW+HL5ef+eRbTmPSWMDVTYJOs2eP3HdoP0ITv4Qy1Iq1aQATYl8O1l7Hsrg8lDYlfY4+KWMR0jEa
GHMqGdNv+fR8foiXW1upAWDLzQhL10/prx7f3BgITfTWxD2d0AckYLd+PL3qJabdQ7/FimiTR2Kv
NPel+9uy9kZ35biY8WanxD4/DG43dRhh8O+zlzCWQxcV0gxApZL0JSkWEpE5aUWjL71nyV00ZIG5
pOuUDnhM2Jp6l2Wa8ejHmrIWQdm4O2Djnn9TsgkN2I64+opGRe2poyuyXZXtkKMRV3rl1oZ7Jpcq
1FdlCSaAeL1ICv1rY+FPsqE0CSn/8js/2Wedvy7AXOEEda2T6mPsai248RJDMlI4By5V4yrv3BwG
bCt2auCZu/9iPJLvLFwyf5RKjj9xVI6tWpk0Qzl+fKPV33AGBAixEfJK4H5m2lJmp1pBiMuCmV+B
gxidA1Ajnmso7lmZP2HFbCGlXjl9z72+KbHOaaixQKzZiuR7jz6nUbiMw++q8QvzC1P/lftXtrrz
oxj4Q1MKnPqJj18ads2q3wS0w3tiX4+/sLYChPYYtL8uf5tz70xyI6AaSMzC5n08TBjXHIMupqoh
p8RWCYwEQJAMAnhVYXYlONKmDz1b63+vB5xEXHdO1npIzh7DEPx9NL8Tb9AlMGZL/VB96gdB0+ZA
zyiwQUUTP6q0szYpvZxfYjRmWBWGwnpEXp0nOLwQ+Wyp+tFLb4nK/VUBS3gdfS/+aVmVsQOiQFvr
0NrWNxlm6se/vy8yH4ItWcCaN2c57KJhPXbCDZYNPrGuT3O7k+0g9PwXS/TzMLMlk2ouBoGQtqYm
OAT+O68WSyOKUGm+XX6ec9PMlKTDTSrwVGmn4+fT9uvIAjwX5m9ApSw6AtJeynfVjopnLrr6z9H0
2QAvj3jmQGMcQi7yOsztubND5YQ6HxKnT24jSJREq9zx8X70aVWjfhDpuiO/dCXUO/OU/3fp5fLD
3efvGf/pKRXXxs9K2rRjdoAMiw7kMbBhO9m5XXIlDro21CxEsUdyJEVEkiLK3nJUYPTe0nH81ZdX
ZsiZhXv0SLPjCaBsbegp49DMuvKqam3hztmM/8w0pWUEbCpBOa7uxB+z+YGBWylLerB5c/aqUct7
F2U6rLLN5UkhT3cG6XDtNOk0BLBmzYbR2zILw2aS54XvnVkSQL5cHuDM65rqTjaBKbk3ykDH8zx3
88g3M6wIgTz8Cepkk0HpoIv3yhF0ZnJP5V+AUOxu3Gpn61ZAv/QVEP9LiAsHEmvUKYCTpb8oe6EZ
Gq4spdPYlBa5qZSgCmjNU2R8/FQllD0cCqNoCfg3hH0xeW+ae5GySW4sDcJcA3uxXPvpv08+xpUk
QYkgJkv343HHAh8QJUdwgeJ+qUfGKqsUEKrq+vJHO3dg0BCqkoMhb4Fz/eyrmVXvGEmJIWEbE3Vh
gq4ET479RcKKgxRAvaAO1oV7o3vbNnuDEtDbLyUEz/Yjz2/l1Mi/7psHsrmXf9aZyUqyTtCdQ3RM
/8zsrSORL4wA2RpLfIsIExF9deXDnptGzCI+KRpCiBKzTQRzxb6IM0bAw24xIN6qHmrK3BBDqmuN
EecWhs3hT7hL3kI1ZtGMZ5mmB6QAto6X79Ad46Bj7CGgXnmi88NMCZ/pamHMY7PRk5VuszEuvWxc
mtR2jchc2PrD5S9zbhT2KQ4Xuom5t8weRnN9h2YKWuG76mBMSK8xAiJx5VHOfH4qLcTNKrUtyOGz
yV9ERS70lPun1TQ7A3kg3+9KxHzmOXgEkzs7mSSTzeR4fWEv3OhxyXOMbvvmY3Zb0cYkYutfcwM0
v04dFHx/26IkP3+Svk6bEPswUCDOSm1uxppagT1cWS5nTsSjUWaTeYC7PbYho7T4DkwZggbUKbB/
suJXLpPnXpvJVQ18PS+NMu7xa4N5rA52jimfZUZ7BVGPhDPi1sH28iw7yUJMr42FzwIlcjqJYPRS
w4Wt9uOlK0t9UcGFoDp+MzhYxOETucqLetU0f/6bMWlapfmaLM58x63d0h08izHhyOJHTkSMr+pT
mZG5Sh5Bq10e7cz+Axl/yrRQ35+Klscvksy3YWZ6hD+2bd4K7tkJntBmw8FJo6zVXjn8z3028n0k
OGxStDgSHI9WuDZSDQNdlDfaN1g5ol4x1lp15fZxbhpOCRzY7OqUoJo9U2N0keIoQArwqdlOubcw
yRcd+AfgnFeigLMP9Gmo6ad8CjcDia4W/3deX+m8xsjQ40VujMOqNIfy++UvdW4zojbKXkewwReb
PVXQZgEPzVDABff2YD0AsLoyGa4NMXuawfBbL3cZAtCL8zx6ZUgK0fOeLz/I+c/znweZpuSnd+YP
dK6PDqPYnbIYuRNIqmDPuvJfHK2UrKf0Di1PFMxnewSIHzGm6E3AWMmXqVGmddzdqPkgX6M7HVuV
K6fFuc3i03jW7MI4gOSMPTdj4eYIJavSz5ZZ68ES1IpvrguAOvC2fhZtLr/Ns6NO7h3ktgWat9kB
0sWeUXlBES/HLL6htpjHvzW1X6DcSXR12dhXhjttfGJLpCzw/+NNc+jT19O61KqUgvFg6+IchHUx
6DZViqU3vHTGQ0KG3YBUFK4vP+Zpu+Vs3Nn0lyq0FxwqYsql4xbKiiyeBh3m27bmaWn3yKphCTVp
01R74N2XBz+7SX565tm6MDHfQcDN2FRNmDkAA0WvPA6xh/dFh14w+ffg5ugdz1aI7B12q2x6Vu3g
qdBUK8iMiJMvP9XZdfjpqaaZ9elLgrf3mnKaOYMDn9iov3dVgwTHC2msvOZj8be5cJYQMm0y66h7
iKjpGz0eLK5jr60kKfzagFnrN3C8CutnOuV4A/c1xPB1IeGbAczQxV4Axgo/XNMEhve1za7sP9NM
OfkptiOnBgP6IOcXxFaj76vJa+4QQfU7sQEvNKjGcQC/cjacfb+fxpnNGh32Hjl9HlnRYBWO2lKp
wZqM3wFGXtl5zu7b9KZT/iG4o3fi+OV6BSmPvG+Yn8rgLPQMEhk88SuDnHttUzqZNkBqqyfVEcpO
fQKHHeIodCMAwnfwTm+b2n7791lJ4ONQ+qGJwZ5r66y8VXxaMOJlFJrpqymGeF9ChDz4mqO/GUn0
fnm4cxdr0+HmRSsQERAmKMfvzm8nKmEwgEmFzdzWe/KwWfvNJOQbbhoFhqd1F3eryt1cHnf6s/NJ
yF1sir34ZogVj4fNcNRoG09wOCnBASST3EbVIBYCc7RHu77x47e+wfHdutolN/3h44FpGFVJImjk
NIn7ZgMXzohrvI6nhAcKF6pZbR0Uv/+qVDrcFkoai6Sx3yGFj+91lw+rOhzksoqCZ0/Xv3eq96bb
ZXSP/fe4jVogHB6qmSt3ldPZzO/jzSCT5jgV8wskvr6VMumbsPt9rfP3Lv16+dWfnpjHf3+276VJ
haWCjylJpm4j5c3SYJw9xcnWsFe51/zzqjkebDa9ZJjKMScfv3DjlfB8wKDeRkITuvxIZ05HJjC7
GTchnL7kvBtBq+qWyiKJA1rbF9J6M6Lvuv5FSftFYRwi7UvR3VbtBm6bFl2r5atnvheTmO9Efupv
PeZ4KqdWm8WFXhsLTf2mRqvYncC3sE//WMaSLqeygrlpdGun++JGmHU6d1eTAfJ0NU3riL6FSfdB
oX82qbGBRfzfMqnRrK/BxETwtYrgppY09CASUB4aOLxtyDLG/hvMUpptem09NsDDV5181PJl5e8K
Qt7BhYrf4c+xbZEO9y8deA8xiaKjZWH4m86Wy8EFdRq+yHI3pFCUbSyLqw8ER6tIuavz74n8XZUv
jv0gnW04iK1HKwUVjjh5aaybNL2W7TwTjx0/+mw2B4HljmnMoyN4h/gGdZtcpDcsfInMdUUL6moI
nw0oMP9L2nn1xo0tW/gXEWAOr2QHtbIsS5b0QtiWzZwzf/39qIsz7qZ4mvAcA2PMjGAXd6pdu2rV
Wud33MIhOpnx2b4O+14Q4g6z7bBrOqrkzOMjL3U2m3fNQ3wlVllZYGUWW8PuHJmVh7kMItCaxn8x
vox6qGJaR5bQQxreRaghzw/x84V3MrNznEOQ10jTp60G0YXueDlUyOAwAxROzpuR5c8eeboEeKGQ
/pkaQU7PjzsM0H402EFjw4GCkr7NxzT+ZWmXUvNgGIINxfaIVufwrSsjGPp2svJO/h5WXR2er84W
SEzmyk3X7yuY1QRUM1c+cPqA2ZVx8oGTAzgKFN2EZg6IR5kIOHZq8zKEhTVVE8xx5uF5aX7Fg2RP
9LOGdz8Gb1kORjixa+QW0t5yhgCiKOsBeB19GHcmNI2lcStX+vfzn/kZ9AarAA8NDQixYpB+nDkB
shXiMFTMozfKG/Qzregp8A+F78hgjEJIxFTjC7LVPqU8q/hGvrzp3+EPWZmtxV1z9BWz8ygXE9GN
y1eIdBeo7nsB1jOF13plsIub5sjM7PyJJsxFsdtpdldaypd0lMQJ7aNd9dpY0hVl1XaTjQRRrkz2
EibKbdO4jR1O4juVEpgrD5aF8J651yUaHwE70zk1n3vRGnPYJTU7Lh4QIPLLg4KWOITWtmFtGuvF
yF5F1p+XMf9813qYZq3XrgQ39PX8xHy4+k+b9ehLZvNPD4yiKBVfUrUjDGwXDZDeNJqIzi8taPvh
KJbggxPkO7H6Ioo7b7zthydVcDeoQjZkrcNwsOXmsqTcUZnbRKtRglHsXq1p03qB9ou3Zr4//80L
Meg0e1MXsK5BIzrHpMMc1RkI3GsAg19cGR2fV0Hx7bJS9z14EbcdnRocCch4qV5xPou7lSWbCDPg
l5hfnNBV6VkbjJoNGXdmN3WVQRTYvkNeG6/s2M+voWmMfyzN1sUzXVdVSiyBgOCdQl+Kv6uhktIb
fWVMa5ZmR0NOWDQ3wpKniBuXm3tEyl6J79VmJYb/QNR93mv/jGl+K8FhaxqDjxcMCndjQmoi86/x
Zd5Atxg8NEK4lXGVnuSMwq0k7mXl0guuVIuo6Dm2XiD5McyR/3jrhhvK4TT73qVW4oTFNpOfiXwH
62Floy0u95RBpDmOEuzHMT7y5LoSuyAn+GBdcG97H17f0oBd1+BZ3iu7SFZ3vTiSyTFgLrPeIvdn
WaJHh3jWfrTaDWxaK85yeecffdDMb4y+WvR0uGl2qo+7bMgdSaxt37qufNlBH4eMzlUl3ne1jgTT
31/vlKimXhPmA7782TZJ5EToggRHge4F+Srhxm3jbR3nK4CEpSFix6BOMZWRPkF4hSoCqWxwIfSa
EDoCeho2ooRoDAzQ3cLEKez4s+7epR8TOkZu2CQaAMu0Zrwy4KVAfeI/mbIv5N/NeW8rmgRD6Ce4
mRDC895TNpklPSu1vpH7zLEy7dH1ugPsrNcWRMsQOj3onXQXqOpOa6OVFP3yrBx9yyymaCILFj6N
2W+mpIi2R0RL1G8y6DqgylU6pxSTS+QFm2TlCCycgJM5mH5+dALcgs7CFHgSkhPhITa6XTCm26z+
+8KxqdEawQBxeZSOZ/s6BoIgBdPwovASTmXHqleqAcsTeGRh5k+lFmVQMWUgiXXrGd965VAlF1H3
TekfkuwS1KIqX3fZ2haa4uyZxzsZ1+zQgFXyfARVCQWNJ2n85gruPhYvhfS+RC+kBlUG1m8tu7W4
ZMoEw9LpM6dudLpkWs0jWh8YqapzLlz1IoGkO0utlTf0NGGfhnZkZjahJYI5gzGZQb/Kybu9j+pU
CuHbl4z+N7iYV1zxQlANMO7PqGYzSdAvw47HLRWhHZrshPAGgHjg/UJJicQHxM3cjE6WvksqstLd
SsRxfkoNcfacisMkluoYt6tUPnyW4h1k3TdtbP6bw/bPGA1ROl05ZOxIucWMMde+VPVdqL+M7pfz
8zj5if++anRXnZrIAtEXm55Vi0bBFjsYuYUVC2tzNS3kkceIslqEpwILje/vlZ63bu9dIsC3PT+Q
aRfPBwLGBhwIzYITBv3UjFfQhm+KLElVKnC1ohll3khFDQ7mStDXMBpLUTIxwFQeJWejwGQxs4aQ
glaFrAyaOO3wW/Pli7S+KLLe0UOo1K07cYTEqicmMWKaP/eiUe3N/tFq0GB7t9RbUXnPjHdB2ajy
vVWnmyrLNmp3JRjfTb10olpeiemW3N3JB09B39EqTGpbMZqj3F2RXN3J4UBCJqt/KhZ9qPwgApSf
BM8waadX/jAGjtCJd6bfxCvfsbBKJ58xWyUSXbwyYWO0/YJEhKwj2hgWTXuIYP+Cn6XNoUsP17ri
J1cw2xonRmeeyUtkE61KjCbjNiWR1aWDXQbpFpio00DbJypPprHKBDcdzk9WCRE/cmoyfD6nM65m
vZLqPRtS60q7ugxjODsFgN0b8zY27tKh/K3qyZdSFw7nD8JSLhM3/49hc+acvFaJY2Z5ekt+bbpX
Sf79wehofs3KQx0C8xnh9bsqkBxrtJU74APq/3nQhIVTLkb8lEMwmkxyEWfR7LrPk61vWsUGQRvx
WnLhrWghu7LjtOscWF4f/TiBYbYbfQdJD5lIDgCXZKz5twXvw2T8+aDZ2vtyU5HYZDJ0WvmT9rUD
59SmKy5uAX1nnliZr7WuF607YCXkrmuR9AiGZzrKufY2ivm9hCHWT21yp0YG0bHojBHU3ikCicNj
HtYb+ISz+kW2yKDG9ji+rOyH5Y04VdanVmprnoer0jRP8oE1yZqnfriKlYMS71r6jnrkpwZA4VeJ
6sCmd97sUlqOOfljVj7d/9FIo5GF4LXdWSQZJ7FJn8ddsK3BgZXVxoTDNnO/tyHkXSW9lVSJDAdY
uw0beSx8gUZZNhz43ULSk7V5Va1937Twn3YqfV7EROJ0b8w9EWiuwheYFV3tNpPYalS3qG/fo05d
Ra/DuLJFpDV7s40oZF6MfgTTEQb9BckUKehsX9rlOaqFl0H+1JqPmnYD5brfN6Qkb1ADQUr6V9hv
AulBz1dJL6bpPzf+2ZbVRz2R2nBaHu0lbcZDGY87pFXtJniSBSdqngdVJqvxtRj4opW7einpPjEe
/Wfy51APCMm0XqKVmGxrTXBzHbv5TndvXApiCc+l/N3yYRRZSTf8F6uWSJJtwk593JFHd6DA9Vwa
taLZY/xqxaKtpS9Qa9tG8aSbh6KvHMN4FFRhZbDzhaehEAof+gYIFWSCk1n804odLYuCCY5FPEC5
73RgErRrRXou2y9ZtuKA57kbDHywiYDflkW4z2ZxiVKiA96iSei0DRDCBj5g2WpsK9K2SryGQ5rf
5dNgJjOUYcH4fiKP02AIT8kLQBOcim7pZEOUQcuPYlJF5AN70H40xuDglWm8EhYvDFKnvRCmC5p9
IBycDRKV12KStomcHo4Am13WbEjWvqBME16iIy/Z5z3ZojmIpuDVACCmfjj/o21TNhmi1VBzc32/
qQXI6myrioUjrWW+P7JHx0eSCaW3hKrtdHFapBNPPaYHN+0ke0i7ZgkkSEerCQnB1LdHKkIK/Pcv
nvtUpdCVf5ONPTWVjNC235r6/vx4P+U55t8xTcjRgOuot8TG5Tv00LVN2d3FSH8l9/hJNb+BW8JN
r43ASaQtyjm2GVxbwkp249ORmU3EzDdXI4j5QeYDVATVnc70bLDSqDYEyCOJ0Rb+9W0payvndGE7
n8z+zEG7CE1pIcyrpPKQhs4vSwg8Yn8ntBdC/3p+hhdNcTdSTKa36xPrT+VajVxYnBxI1Mlo7XN5
G5fBRm43rrviEKY982lP0YQFtg0orD7fvGaUGapXUsTorTuEWZP227iWSlk2AdwWtkWAB/NXaiiq
bYp+NNho9IA/hHx/x97L+Rn7FNR+7EmQxP8xMosm/NJHu1Dn1SJWtLJRGBKrraB4zUvSWvFWN0P1
wotG8THt43AX53l3LVlDkm2NrkovI5RU1/IP84fz/INmbr3w5TEPVJFRyxtDdEofiIK50dwrA5lF
/8EKDgVc8Y21QYwq0JxSWvuAeQLk/z/A4JqkWgeAf5YckOtIHY2EDzBClDQlJxG2CrJ64g3CmhmK
BQgzWSW1cwr2P1VtJbr7dJfOrc/WQxjUQUMQljYkce/XtyNErHLwA0R8130TzV1c7qpyZcTL++zP
gGczbtFk3KYlA1bctzj6MuQ3ifr7/DZbPJjWHxOzrGpWiCNqU5igCiuWP8G2JeZdOwJmWMONrw1m
+vmRj1UT1BDijPlTwuE2a94ES9zJq91Hi470aDwzT25FihJBwo+VmpcnEqnqvkOUlacQDNqGteK2
p5Dxs6/5M3szt51ZaaRp0+z14z3yBqp1q+vXfboPAJTUl5Rxzi/W0hTSiku7E9x6E0vv6RTqShEj
5mtFTp4/BN13L6QKsZY3WbHxcQyOlgm1RCnpWmwgzk1FGoVs5APJeJ8fyVKEcTSSeWAqU8fr9AIr
Sax8lTtl29Qbse0iW1JWztDShiChCMJHRaGXjqnTOQMAAW2WT00PjIFX7hLqE8NLgzRpo1117v78
sBYn78jY7DRJsab3rYSxzu22uvcQ0ghctj/OG1mcuyMj00ccrZCLIyI4w4jB7SO3N4m+QzEblcM1
j7c4GorLIDe1qZFvtt3MOvWQKecmzcGNZD/7trMHxKA1aVsW8tb0H2PKpRISrWPqNOVmUO78/nu5
RkK6ONw/X/FBEnE0XEBUbSDkfEUa0tnyvdcuFVS717gXl6zAnkxYD+UCD5jZNrEsrlI9AooP7Y8a
bSzzVug35loWdWlGiXKn1zd1e82azagOtVuFbmHsVB56TNZrBVy0C1egFR+p2LlXgv0H9gEeDZPC
wOkGGeAfEK3JiiRSP2ziYpK2iDPzIpILava44YhyyBiXWy8ymxvTHPOtGHZDdtPrRgWdlRmbxa9O
oFsPCFzmWbIzhj5awF4s/xKrGIUxALbA4TItFYsdtPkZKvBmUtfXbav04j5OtJ4AoVRzdaMqqbdG
dr04jZAm0iw4AT7njemFj8L1UIHHFgrrtgtkR6J1u/ai7d8fNBJI/5iZxccx4i1ZrTOPg6u0ttKh
rWhkNswbd2ETX/xvtmY7Q41IuQstttr01Yyv0ugmzm+bNSDrYhBD5AQ/FMkx5VOK1kNwrlJYQkfX
wl8NdBiF2NiobPJwVtHCLe+hatxkMOmVa6DPpQMGWdpET26w++ecFXEqS0ITsGaFJG9Sd5tIQGSg
UPtbQs0pTCPPwiBpXuSRNLuS81yCJt9ghEXpNbs8NH7HuaauPJCXQmGYwk1SKlgCRH96wtxG9QWw
6LwXs+oqAKTrpf7KvbU4XyhATJxhsC/Mc5h66zfFONKviEpytOn7t1Iqbb2nob8v1rowl4aDbBcg
Dzr6yNfM5gxppqwYBm6UCEkxM3to4/vzu3vRwMQgrUI3Ba/DLHI3rVYT4pjBaBPotzmE9c9/Y4D6
OZqF+O95C6Tlhb1nqbRAwiv4TqYL2TN/TVPiU0Vp2loIFZDoZ+0hvJ+telbKSVGGKMH1lbuXgq0l
kwxINuijKtqzF07CPteTTC4Ub/9mdH8Mz8KKNvdoj41puTSK9Dt9aY7qySugk6Xtdjy22Z0hVTFi
4D5j8+RXeHo2Sr8VTG03aCsR0uTH5ncTaHPKiFAc80af7QRKJYYZjgBXSkNyEdP62ZfkO7pvZRve
W72nQ0cdX4uwBpyfwcXhAWCCGg9CKWvezZzollq7LWaHFoYwqVA2UWigY688p8L7eVPL24S7nU5U
nQ67eV0WmvQk1aderDZXHN29NrK7QYcW7yArv7LiQtMeBPmr0a5cINMZ/TSxE7MEaVdRJfVx6pJU
CGkJ5BihjgyoDDonfS/A95rRXu1250e4eJqRF8NVkBwErXJqKlNb3yhkTBU1r6xKKi9cL1yrm64Z
mT234fRJueQxApvbc+eKXw3Yoc+PY3HK8HvIcU3x5VxaTBgMCwFIvNIgNL8KLzjkEOaCjb4wu7ei
XOtkXnqIQJH4j7XZgBSRt3aXccIQIyeQFpstmU8bKThYQb65rXUrad/Oj28xrUmTF0BxYDB0lcz2
BIKNQhIImETX6aEbEwclwSc0g59TEdk8+ku0FB3ZNEeGR3lRrGEjN+qmMfOtgWr6+W9Znus/nzKL
pdw2HOK4wIVZWucUAlHULZK2jVZv437F1MJEAxyhVW8CK/BSnm3PCjVzVGzZOeg1bfIKFfGNr13o
RrLxzDfkkM8PbM3abFmDxqxbxFM5d7yX9fGp8F56T6YAwZPJutTTi/PmFhwZHZE6A4OsiEtoFidW
eamNckfjHniQPem3RnjX6i9oJ684zAU/jVAHzQXEvzTEz9lj1L4UgjKZmuoolpVf9Q42i8tUvZBi
NLlkXs/5Stp2aR4lUrby1IsEAe1sYGbSgAh38ZrxeN8Xjp/2V/IW2fptW1crbZYLexFiVBLR6A1B
CDJn7xMFvfTEqZ2zQq65546ykf9jjySe7UbGvf7XeDQCBwxO+kYKGAF4E04d5uhlvRshCeqEsNw3
gmnXVBY6ztnf740jM3MNjbKSc62ezLiE2GF1k1eOm8v0La34/6UbDmkYi2oY/ePAyWYnrLC0ps5H
GjvHvAR1C0UxbDupXFwNsfog9FXwYAaD8tMt9Ho3pDSw+6He+LbqI0m9cvyW9ikzS1GOpeRMzD4F
WWYJYVKZa6J/C8Q3KDjjccJFX2r0l1uVHazl4Bb36ZHB2XkfK7cIMh2DGTQlTYzM+RNqxLacIU6f
vEn+ynlferGBNf4zwFnQKfimnNTIBvEEv87NCmxNDfPLFOfCG7kTRBw2ZRur+H5+L60Nc7qej7Iu
4KCSvvUZJm1bD0WGo/H158w394I13hdow3XpKlR0GsoshDkZ6iwG1dzeVapUiZ1c/tXn2x41Z/Xg
WdeGdTDUO6t+apJdocXIuB86d+W5tegTTKhbgIxMWqOzq7Lp6jHzMqa5Fj0ICi5qQ9m1piPSe9St
sY18wgx9+APepygG0eFOc+3p5EZe77ZCwOQqei6Sog6qbdcNAEUSNaFlw/2pemFOb20nX8I0+Cgg
yb3pjFp3SABbXOJ+cji/2kujp3qOaBK1ZZ5pMwdldegIaKnKzLsmsgYQZIX7sNqZQrQvknF/3tgn
nMw0/CNr84xeFipenQca+an0rpEQYS/KAlT3A87L8TN10yXhJi3lm8Lf5dJGdoyDHnzNw2ucNCrs
CDGE9/1G2EjhyocthJx811SOnkQlwNqeLouALBcpNWahpzwZFfkdV8PKRC9d32A16avlrWrCMnJq
wopcvxTq6TRHgRFthjYCCjQY3QHdySJAadmqH8/P9qIDOTY5fdLRSVabOpIJPYk7J0LA4nvbPOnj
tpMor3/rEQhGSFB4PW9zcSI5Q0wW+0mdE4dCoOhFYcko485C4bG67tw13N3iRKLJSj6J17g1BzNJ
rhSNQDFQZa+uxfjK6L8I8t7qHs4PZPFc8ObXKCNLyPjNlsvMlLLQs+lceOl9pAiXhV88DiZsx01z
6yMgf97c4ryh+qHDD6TwspqZE2uvqxPwz47SFNVVpWfWtT6u0SVMf8ncy7ID/zEy2w95SGLQbzGi
af3GigpbCKNNIa/cH8vbDmZIquOcdjbC6baLibvSMIIVoVWTh7KT6KfMD0HnXwiwCY+RetHk1lWn
/TKstZDgv5iehAwmBkRl3h6ro26EBLJFjNwomzp4lQQU50p51/qu0zfJPtHeuqzfe9Ja+WdpU07M
WEAj4arS5gXqtqBIbKZA+MagDO8aryK/KY7RTdFKiKp6dbXy0llaSpK44J+ABdELOHNY5Gw1AaQV
yRQoFt3mMHI7+L/O78nFYO/YyLRpj/1HP1Zi52OkFSzL7nMIzj1hG2tMbTgJMPf7kQxYGloPvWEh
7BG8/48fMDsVGdU9IU74AE9Idmq6N8ZXz71Vh31dedumfJDFr6bym2ryebtLh/F43LNzUpW1YiYK
i6mFGToNe1PvN+ctLMVYE5UHLhJIJi+f05ktPclTqmrguMMDq0hbqX0Khb0qXDTQIMf0kJ43t7Q7
SQ4hVDthAcndnJrTRheaWx+XKUlARTonrOHpCN8yIdieN7Q0c8eGZiFylWupB2YF8v08fWzG9KuS
jitjWdr5VCQnDDJ39SeavUB1Y8VsiaD8+sUkn1zcp//mYX9sYhrl0b7XxDouko+XRffEbWnQk86b
0mk8py7uizXu6MXFORrQbJNbkSUWgcviDNGlVLbIXEBAZ4Z2vxbkrBmabeteCOWmjZi50L2UzKc2
vimrL4a/EucsrQ9pYmogNKZ8Jm/qw9EcddfkzMZmZrfCa54XF52XrtzPSztNB46JwC79BvRwn66R
64vaqBq4BjMK0et2pYZuCil8Or+fl/JoH6LVE9c6BKLzgqpYh0baIMqI7ojw1hTKXhYU2mxEZ4Bm
tut9OFh/KHAgF0O5sxpv63GkzNxz4sZc2feL3hjhAdjyYZnX0Gg+HbGS6x3FvQSXP9a0qQdtb0c9
9Vg1A1ufodluAZIsaJkPbLp1nGxc65WenNI8fDj+gNmx0K0iTox0yncRNqTNLjKuUtTxQAh4ibht
soz3knN+/pe27LHJ2dnQ3C70co/avFX2u6D+UQX7rFM2Y/3jvJ0lyB3r/GdyZ2dDS60hMCbCxEHr
A/jOUzvv4LY0ykuvhuSM1qiNUf9Qxmjfdek2lAPIef66i2Z6HR1/xCxwUhEqMLtpgqvEtWOZ9D26
meavUftZ6D8G/watFidS91XzLxJwSPd9aIRORdrZLJvK4EcU63GpUnjhGShBZe61HD7W5ibUf4Tt
5vxkL4XWx+Zmc11kRGUCxR7H88dv6VBsW1WnD57s4pSHk/5WpfdjVumeJMFAdI2YyOm5CeogtMwK
akdUrjZDscny21GEbmeNAmZxWDzsFGrPk0LKzI4fjFmjBtgpksfpULTFvpe8jVncmGtphEVTkNJN
ZNNgwub3eV4mvl6GBa5AlND5u1CETYIggPs9+FtJ+GnypnIWjbw62ed5fTgYzL4GXU/kUG9rDUKZ
hza6E/XOMaTrql457UtXx7GxKWo6unelIMo938BY2lbpvg0lEbE9FZq1Br3s83twzdQsAIuisVAT
CVNKd2sMP2Phnmh9xcaS84I5jQhPhhgasMpsOBV11SxkQ+RNYUdN5oA3sZFYsq1/NZojS7Owiy4b
a7QyLHk1TaAKvWXubdu+np+yJfd/PJzZ/g6LVhWzFCOaGtB1/KUqAlvS9pL0NRkKu+rvimJ73uLi
BCJ+iNoOueZPTF1cNh4SY2Tre/9WzXa5eAjir3Du/W9WZrtuAFTd9AVW8hQRPMkT3sZ4vAwk+S72
3bVLfFqJ2R06kdbzYmM8OKSZq/XBSEihSf4cktBtSVtcB7GeXsR2AwVaLBxUhEy5frRLj0ZRV5Yc
zSxXvmHh7cEnwDIBnwVprPmR7nMAH/n0CbCuyca2LTe5dmjhDxSNn+0qum7BVU3lR6D/JNagN54d
NLnqs2qcXgSJ1sLuJOyQr/uq6v0F7QBXiaevNbBMQch8gplYumWmiivIz9NDN0pl3ygKqwmob9vp
5pYM/fn9suA6JojdJFoONT4suqcW0qqKh1KhPuYLb7l3mwy9HcYrOek1G7M9qcaBaCQFNsYO+izz
LTKEa8nsd+dHsnC+TkYyW5suiDTFy9kJZZjR3e/ExSFQHiW4qP4XO3DXn87YCPuvBNk7HNtqa2fi
HYCIJsyddZD00uKTEyC7zm8T0/+pIZkqY6GUPKvHEmCV3ZRDHkFuJ1kbV0IZEWxn5mfbpCmsrUtO
/OB3fXfogTHAtaOkFyotDAChdIMQ15R9elWFaj/6frjDWvOLdhwxsEu/SGHdtFxkAcuQBGTQjxA3
J0ME8Lfm1BkXDZUMcEhZpWyjOJdtTRj7b243iq+hV3nXVpAPb70XG+5D2lmkhtQwHL90ouHtzVjS
390gGu+NWKYtVDDbdJ/nedoBAPO60Bl7JMT2pVsb7bVVRkKxU6pI8vdlY5jPFj2X34SyUBRICzP/
NR9MKbAFz0Ugzazl9oKaYLrrwjK0Vq66JZ8CKgqUH49yoF6zq27MuQETiWypm9abWtuXRK65etEX
17m6Tcwv5/fT0uk4tiafLrMXNsEQylgzio5yNF1qtW+b5DXOm1k6HsdmZrupikZ2zoAZCQ695CFy
v7TNz2K19jXNzdxjweoDOI7wFEbO2ZVQuppvKZAxOlXxM1c2crJX1LvIR0ElvxLCPRgiq7jX9Yfz
g1t6TtIr/sfsNPqjYKurkcbiKUByT3lvYRzKki8xcjR6u9W01hbVu0rY1nAjrIG6P1HvEVJOnL0y
npOqE4jNU8NmMdYCmKzEQcrup5q9jW2/AxnltU9NVF3q3rA1eQtMeiM9vTaR9sAtehj97HJQjP35
SVi4nE4+ZTYHdWnGlGT4FLWTdLiQtY2g5eCWa89psuggZ2tUPwsxFAPncprQo6Ix50lwdTcN1KRL
nDjTH7MYLRozjxwtcW8bIftNaeGiGqrHXDXfzw90CRh+bHjOk6AlUtQJUotOWjYeXDEmzjETw6kF
tb4R9RamkjyNwqtwrIzsMvIF90o04oDW2rzyf7uDIgpOHekSefWkvRflIbwIExN1SxU+OpnWf7d+
9SOtf249SvJ2qPrFpd+12uUgivG9GHIXp162Ai1d2sIEpNR6wHBp6GDOdlLojVXttz3gJqFtHRdA
u2hWGl5BfUWgJdqWZfSVZMy9Fu/HIlJsqV/T31jwRMBIAN5NsCPgHTMXAaRxFJRATIgFkm+K4u+t
ynjWpTW42oInQkF1yvuQaCAanrvXLux1rWD1hm60dcoZtL01/j4BWXF+n3zq3J8OJ3UMSQaKI074
sdPDWUkdxTBzSJxCfu15W6pQqm9KaZOMl634BCsexJC+f6EUvR3TyCAqd3Fw8L0LUXFk/t/5r/k8
u1Oumoc7LFzcLfosChLjcBTYP9zGNHFl/kUzpE7c/7WXh49YQ+cIwDi7ac5u0/itofRgC5AZIc0b
bHrtTZaf+7XG0c+hyamZmashXlGKKsNMAuVBp94OVrQyW5+d2WSBQFuHpQdu41lcqsVDICUaFjKl
2Q7iUzpugPTv4xFqqsP5hVkajDKJhqvQSaCGPgscdX10WRmISlG0q+/rNKDOWyfJyoAWNiPFUAUw
GkaAvM31jgxPM5D6wow+PGnoovpS8mx1KZ0p8aNVAb2nSycWWpStS0hHJhlMz6614LGWH9UmvHGl
r72RO4Ky2hD6+cqeOqN0Kjjo/EA9P3M8FPoUtRSLxPFSC11WBVq6wBjvyNnacL9s8xGmn+FH3ya7
uAILpT2en/6FMuep/dlmCj1Ba/W6TKhHWLu2aO1iEBCTlfzb0f1dVsFuEFR6s4js+7Vs2tIuo5LE
7TXJQnJuTh1EloFIGdOKNeHxGrQ3crKZYhW3vxqjtVLPZ7fHMP/YmqNFgo5mYD/AljLWYGfhUOmv
lODKXAN2LY6JTjfKFhMn+TxDCP8eWWadMIA+JlsSM9pids1wG9dvqbBfWbrFrXNkazpaR2FX36pV
ExnY4hlJiPxLlAiRL3Q3c1Tjx0iqOVB3GQCk/ut5wwtj5FEEmAz/AOPIvJAhW2ZQGWqWAlX77aWC
LadclLQOhpfGqv7Koi0e/GwPkof8Oh2j0JVJGjY5ushyReVsL8t7MYffvWrs+u9Lm0CcgXNiRQNA
Oo8m83ooZG8osFXtdelmRIq66iV7bFbmb6ESdGpoduZyZSj1uMdQk1xF/s2Y73vlXTa3PelKo7Hb
9Irqhyg/Z9nBrLZN9HB+/T5HjphXqapxO8NtOM/apJoVe8SGqeNqHVgouuCRme6myqTxmFa5A893
tNaxsXD+TmzO7l8FNy8nKjZHNd5Z4U5K3AtDudTqtdrW2uBmTgVpNC3MexrPFOQ3YXVkUIPdRD8l
zd3UausE4i4wX89P6Ocn68mEqrOkBDHHgKIIg0sNsl+XdbUZ1bexUnlzO31YHv7eGhcZ0mmEMbRw
T0fm6NgPvdjS5yLxDs+CrUL3blReC+TcoqLfFU0HuKJZuT2XDuGxxdniaVoToJaM6Kcg5fuq/y4k
9Cab+i7wE1tYjaIWrck8KCl8TGxssyMP4C30o5Lx1X22GVIDphqQ/kO2kT36bNbezBD9MF+nj2ay
6iaRP1kepCyU2ejGqPZHqUHYVIBKvNu3ce6+jF7V9Ds9Kw1z1w1xBQFojrbbfohi6wpuYviqo9KX
nqUEvJ0p5OohFl0juB07z/ydZpL8oykF91IIdO8wxIOxQ4o6+Gp6HYDUKovLx3Ec+72RFvm9KKCA
pw+y+pJ2RbnPrFyNUPnLXddBeFd8C/o6eNOlEOqYLhf0byQk04n1OZVFW+77ot0UcYQeVhGYrbLX
O0F97KKwse4iK83CTT2GdWqPRt9DNa60eXuwvAQy/yQKzRe5MYUUfmW5LbdNPIwNbFKJ9SvPXKD6
tad52dZ1BVXZWoMo9fsyEkPDGSoygRBzoDu8TdsiL3ZeAZ/xQTDU1vwiW34V2G4g9f1BdRPDcIK2
SqJLkQI709d4BchMpd+HvmrVd24Qe/VBjwvvorb0ARNWn7z6tBXfwTiXq06QVYa2S824ckbZHNxN
bgpUTCFmo2VdM5EN7kYPmdg4iXtjnyiqu3Xl0vedtPOM6zArjMxhk5GGAy3Lc0fj0oQ/JlaH93qc
lADjXKc9LW8hK7r3O1eqD0Mo1lD2pIZV2oEwxI9ZZ+l3spz3wbYHh34jD4Lb25of92giFJbQ2nqg
pq+togXQ31h5pznDOEo7UDnKD1ICuvkQQ7Ne7mo/5IO1qqq36giUZxfGIjFoHfn5nTGqafN1zPqs
cRIrT4utZSRWdajzWvwhSs2wF10f4Q9tCD1ycmVodFdlWJqvvuqhfBnCobwXx2qggkcfxhPJ66Bw
wiSrH9ouh7SuyYC/WrUBzZMhC+nPLte699bXi5ds6MQblSf6RaF5xlUjRAmYdK81jA0UdGZi+6I+
Hqw4F75GVpV8sfq2aDYgjY2NkvjFldp4oQdFnSE/5nFS7txCHsZtPWR0eFedFz1nUlncl5kS67Zr
ddWFGbb0N1b0OsJdObbudy0J+p9ZIVSmQ3l13FP/F6FON2gd2YS9pdPiE8I6RzWUbj+0ptLvyRhG
F3ooKM+F1FjaJjbd7Bfpr0p1aNaFr9fPkpHm8c747vmaPAKMcrOHoNTyfWlqcrGVfMO4K+DZQ9Ij
EsfQbgOLHEQjeoa3RR6sI22juOF3U5DkhpQoW5PdzW0V6U3a7TrNn/ASUpDexEntdsjdxF1tj6JH
AUTnbXYj9NEg7lKO7A99kCLPjpJWylcenJ8uHuhrFM1UQEbykudle3oVuJ3c/R9p59Ukt7Fk4V+E
CHjzirbjHTk0L4ihJMJ7j1+/H7hxL7ursY0QN0JPGqkTVZVVlZWZ55yubRWJro0NOoYzW2JgqptI
frCjF7I/1y+ei6fabA1JQ/oEOSUvYtsgNLI68bAmOR91CuBS/37dwMXdjQHAF3AhIUvLm3A+qU9u
to69ji4cyiMZ7fPUXbrmsc7foxE5SDRX0vpY9Gt8MmsmhRlM0p7cksoF44/fEzoWoMPP8cqEnvGP
zjY2zhofxkUiQhijELSr7dR0GTUYdxgebXWvqTmZgsP1ebwItgQbwpvSm/wptQJsBAR1nr93eqgR
h22pr0QiSw5BGonUK0ULXEKIROjOhy8/xE5VfEq0dFMVKw6xPFm/DQhXsxk345Tms4HhjRSjorys
ciqujWF2kBOfa4xRi+IGE3bg79Ercid9zcdWTIiIqlyJSNPO01QHpqv777Kzsg7L0wQKRJ0TKICi
z8fgDarZod7OGKLahVu+ql5V8/W6T122Nc1OZdN8ALIF/LO42HoD+yp9lBhB8MkvoeaqtpNz17Wb
SLdc03oKpMotWwhB661crnj04hQCPqXnFBIZeCjPR6j4sRmjGSG5lvdQpk92vVIkXdwxJ78vOJrf
dV3Upvy+NAIe17rdaLvy9JCsIcjXxiF4W2lqvjHOuz+vEjdVjp681vhymdBhneZmbmvGjYNqEDY/
uPhh6gfWaYCc2jTArrp+9FhpG228KYxt5D2W/7ooO5uk3UCneZLDQBP8z6zLpuwI8FCMemxkd1Q+
6bQ0lsbxugsuTd6pGcEJ0pAwLlQxI6vfLFiezO6f6wYWvAAcCJVdnXIKPSKCAXUoAmSMQOSV9WeF
gkq5HfWbwXm/bmVht2IFL55bGWDwEd43WjSDM6pJchN9l1HhCKqY8nKwEhosTBapDBP1ApK4dIkI
ngazqKW1GZKZkfPZsV7kYIW07GIU5GtR8wDTYsDUTSnhfEcGMzU4zazBRpce4/4uNnea92/XGxPM
z8xSBiGH80t97+Ro7nzQNFWfBYR0oHNedW3l9+flPHv4zb9P3hXtM8O0aME4H4LUyX6Y9nmwabSf
SvXWN7d9QMS2DcIVQxd+JRgS5sp3PHzOL1AEyycQ87eh9V1PdnL1b5ccgRV43WgapJePd7Pgvlqa
yWmV9TBTqD+bcNt2aw0xC+M4M2CfT1jaRIo5gr7ZGNbT5O0BEBY0QK7VyheWhRIYy21QFAC+JHhu
7BHlG81spXxIPMTT1WPT5Rt0aYa143jBiU9NmWLiZnByTRkwBfOenh/a+razV26WpdEQNWtk22YI
vHgcJ3mg922jsSj6X3rh2tmdV4OWotIQr3jZxY5n+U8tzat3sl0y1eRBa2IpRx0xyqicrhEWLUwX
OUMWhU4vqu5ifavp+y7WayPYpDw34s+6uYuqlULsgothAjAG/K4ztZngw/TKeHbjwa6SaP/Yustz
yi2j1xyh5OuH8KIdgPtz/wC3liXsfdvundwqHJI+0jbSNpG/Ne2naQ1atbAkFM/oNySvpGpgdM6X
pA01NTSnNtwg56ZIn8L08/VRrP2+sOSd2mZBqvD7Rbyv0+em+Hn99y9niXo4qUb913vs4gQOg97R
6sqnCSpSm6PjNY9zwmbfeQUEx1KzJvK+aG5u+aG9D3oKcfE5qofJiaBSKcedWeeQbe5Ddr0vrRyU
l3uSYiBwQobGhiT3d74sdTIhSth6MXD/JyWo6ZbZ98Vzq9b7ov+4PoPzYXV+x2AKyTOT0j5NTWLd
MS4NGhh0TCGc6LzEmTy89El9N41xdcy7OtyoY/9Dq8fhLiYHct32pXcoMKUxjbAHIWAgNoj2vjZI
lc10Qpu18axsV6/hjeYDXxydzt1FKEATKAXW84n0o9JMMnOmhjHanSUZrmM1d3ERfmmscdNRabPI
WP3BoHhrUlvjgGBo5yYjrQ0DWDdA0ZTPkV24zVojz9KKcXvCSUENn0yEYKCz1DT6Bd8wSqSfIpRP
toPzTCuRHJEp7Ulhba+P6PJUJYczdzFxCgFB1oV4sEujyrFLmqG97Hmi0F6+tGsv0MvH21yK5KyD
lkCH00V8PxVq3hb26MNfGn6xvI0My3J3HHy0p30Ij587QPElEhsmap714frwLjf1uWkhaCiaQUH4
G9OqNdwMCphxE1KG1+lfN66fD9ESkkdK0vRDowRwENuJa8ZfgqzYN2s110vnOBuMeG1UXthHc05z
Myn0VtNbBlvKa+0MLmpN776CWGfVk/R0Vg6sSxfB7BwSwRtHK7J4jxR9TY5SZ2xeAklIdKjyd+9f
V+jm+SN7wJ0LJddld3Xpd1I32ygdszv2hvMP2PinRhqLI3HH/rpTLA7otzFRyKJztJhYBWOB9s+U
3kgUkvUVv7t8CJ8PSOw/sgKDF7KGDV269/RtZ95HVkduV9tX6m2t7KbiL1X6en1ci85+Mi7BCYNo
ckbFw6YTqtm2SqIHoxt13sW5tAOCvAZ/WptG4fxNZS8brBxtIll7CbznsqPXcAXQtWZivmROosrA
iYLJ8kNWyv5BQEbDhmv5K5HrpYLDvFQzCz5dYnNn9fwRJ0aAXxp6bzAOw3mQkC0tH3LdbVp30I5e
cmOEnyzkQH3ZRcS+NJ70BCyZqzYrL9rLHkDhK+bFPfkKJ9MKSDT4igFRSM1Vg8FVofuOP4LhKUWG
uve2JpKd3drpvOg0J6MXwpGgQpWqqLE7Rm+qiebPEYr8LeWa6765uCEw49CcMldWxe7gemqhZ/Gw
I+mk6XTGoZiw7nlUVj2QB8HcqicrW6nWbuFwvW58HsN5pACmiE4yOvBsm1tIeNSBSjZGRcV2XNq3
gG23CZmvftC+m7l147drDjXfmf+3OV2ECQyWXeajik5ZQnhn/VMMytb3XL1+LUBDV1m1DfJ9mvU3
fbBymS+t5e9xMtvnPmSGcj2qPoYz5NhKzbzxw2pvqfR7w+96fUoXL3UdbRwel4SXF5d60tZDm4XY
sqnGuJ02uXY7IfeRbEcqYEYx7OZ/X9XaY6wkR751O9krJGiLe+b0G4TbnX6DJkt6vkGyIu8TGdr+
LjUz3lRT3m0yGeadXvKnAyR6420RqtVTOlSHhufXCvPo/zEZAGn+t0Ylvk0VZNHIi/AhskkLWbPt
2mNk/SU1+9jY+7qbw7vQM0nk2oa142s+Ai+cje6BmRJ07jEU1rzUohDCtpwj0h8fNakEqeGtBACL
bgXaxeA5qc+8sedupY6Ok0J1zzSH3yHjjLW/nZk9Y8XK0lkPkAthIir4tF8I10kkDZqUF9UcZhi3
rZkfgxZU2fhjxW/nnxHnC7QYh5BF89GF8ImVFKFiR3NE2HHEDp79nllSOvc8yDAxtOb7qJo2Pdj9
j6HIv9a19VLqHoxVqfbZa3Rt5WRaPBZhbgW+RsqMxINw/HaJxKVU0dIS1+nO07xX+i+PzVSi5YjG
nBe+6G26M4Z05ycr0cKvjNzFTFCw0Ulx0nlysawxIgkavHebuHiuzOEQVvqPZIzdtHmdlGar+ME/
KNHMKdyOEl5XfGsibqC+Um9qIyZGU13T+XZ9deYNK34Sa2KT0jX5R4TfjFZdltTu57cxqlDdS6qN
B2haXM8bHnMw+l68xrSz5NunFoWYqUCIZhwnLBbRVKJnqG9rOfkWkjIxVrt9ljz81Jbg4YrUTIPa
YysmkHb60LWK96JfuX2W7rpTI0LIVBlSUCsORkaO3ygq3dCH8O7WC3j37K6v1tJ75NSUcC7kSdMG
0LLGm5q+4TrbIYRohd+92N+q6OCNfusW7cqRv2wSGQy6+zmJNOEmj/oijDuT0cleiaVoU8XqzejI
bms6j54Jt2D6FEvTihzB0hlr6b+w4/DLwLp5fgBKaWWMgcIBqOlABSz7MfTX4qOlZZvHA3RqTj+J
zRR5IYcQsTdc3aY1Fs/p2PU0JHNgGNswKWC68RvkhGsahVYu8iWnRNMK1QiS9zzShQOoKlJuUblD
xmR8irV9g3RZ/ycXCISEXB+OrlMVElZNboY+C40e4db2Q5oe/eBz6Hw21xJ4iyOBKkulIGhTKBZu
QrrMxoRbBN+ww7e27d6jCjRdP614/eJlTxOKBWUVaegLaAmISc+Xh5Hwznkwgp0Z3/XZfqzo03mW
jV2u7DTeB+a90n26vt0Wx3diVziqgkFpgz6Y5uMj2ztxdKOVr3kq7a9bWTqCT0cn+Hrkh5Ofzopq
gaUXm0qz/pmNHh2azDZqkVn7sGiVbZllK90Wy3bp76GuBwuOuLONPiu1mjI/xGPpJkztu84yt+Mk
PXlS5maKtDfNn9dHurSr2cz/sSg2znpNGnYaWNiNlvsbO3p02rWe7sXb/dSE4JI8bPTS9DFh2x7s
CeysXeA/+/2XwtxQWVJRXfSalQ29dET+AgEpVJJh1hA2m2cURj1FBm7SUUU2vsFyuhnifqvR0BRW
w22jp/dyP95cn8wVq+Jk0qAxxKAvGenwNBWoizyrwXslPdf6sSo35Vqz1tJeOBmkmLZ0NKeNwcPQ
CRwBP7wLNEDSwR/shFMbwn5DdzQ3fRUbelwj7uoaOvy/YQQk+XZs0MxcMbc2JGHjjakdj6WMOSv4
SMCkZMNuVYjo1zUiBFgmDj8X/udWHbEioMV+U9bcoZsWLvNwr6id/42mZfOvEMDB3smV7G3I7fjR
Gppq2oyVLz1R2KUi1sd+fx+USXLXGDYc89e9Z2HsM0e3iiAphMwkis8vWDsDSt7wciX5cuP5t7U1
uHa3ylkxF1TFwc+JAB6rsMA4IuQHsVz6QDvyY31fGveSXarPfmrcxaUyHGO5vR07td8SvjwMUL27
QZRPK8NcOHFmVh0ArLBjANwXjgNaM0EJWQT7kwbWFMY8LovrE7l04mACzUWYMQz64oTr3J9KrzF8
YrLcvHOa41Dv7HyTWN/0QAZ9eBh6HsIrRealxaO8CFXqzHx+QfmZmFra6PkccUr3iXmQiDsBz18f
18LxYp7aMM8dpFJkmpWajLO63MKmM/jbKX3wws8w6cIz0v5BKIEOBdVHIHFzpCnMIr3TvtlqvEVD
5VYPbovhux2uxJSLs0ZDK08/PB847PmI0lIPg2DChK3g8n/16cPYrDwu4ZBb8Pg5Tp552ykBi8w9
TTRUI+QPUDFKYfl51rD9Ychx947SVQF7qad+T+rMufHCSHq0sqi5jVIl3UWA2Y5eLgc3flQ13/TB
kz/KKPeOsuJP+0gyfF4VZq4d8s739kgFtLc0aXc6jf7Z9C0eIWU0/SEJ3W7Q5QJuZLvapmPUPjRh
Im/H2iw2Yd2qD/VoSU9V6Q0Ngl7jdCiV0v9QIyV5MNO2ePGKerjXo7B5TqSq5bUZFJBzxqkDg1pb
+1tfVn/YUwy/fqbXnoqUZdF8atsw3OlNFz7m3UQIPSDd1WwKiqPwjwQWdKYTulvvjQn/GBPXv3bF
5N8oRqnsHI9Ax21bWz8GxZAXpJvL6j7UtPnLvOimQ3poq5Zthty5HsDv7OT9vjSNai9Df5HyH6XD
3qaf/R4cQ+hv5CnQPvvJZN/2Zj1ASzNkWrjz9GQsXD2V9Xu1kL2j3zs0cxe1XNduyyTue/QEtwYt
WuCWzVQ6dm0SQjFgdM4+MrvwkE6O+TVtgvSWzKP0KaK1+/vk2d5TXfT6TlICrQVnpGuJG1II1bdo
SOu0FMqx8kWbVGebGO14a6F78rVNKvUfPQ/l595Kol1ORzkBM1CpZCtlefIljc2+hII+T/7OPGO4
jdDieI+UrrvJM2Wiv31MH/jf24fAtgHMJJb24Emj8g9BSXBjD2r0oIZGua3yKSzcklTvF6dUzZc+
850I1fZKKwAO2km/91LfTw4QYKg3uVo3L3GklXvQtE6ziTRtvKXXq/9udYG8wxpIJyP0skMPqLfi
QjaSZxtI2WPilVGBYMV8hiPD8+bHafaaZ5OZb6MiKG7avCy/+boZOG7VeMG3KA/MwVVaEDF3oVI4
nyNaI/fRlBS3Xitrn7K20LwbFKtDyEzV6UXptQzgymhsJE+yXgyr9G4apTbkQ6d7mr8r29JTXDMj
57rRo3jsDkldDy9J0Y2dOySOd98bUgpCUmqPXlhIQCGGMv/RZBENcl4IPZIZeMabrxh1ts2sLvmU
R/rwpsIG+d0pIL72E0du3KiIsk+Z1pUfRkJGAfyjCTAgiIPyS9eX9ZvRGqEDYEjTkGnQ0zu7H/zd
1MJNkeR1/0ktR7VyfanKfw5dP+wUaomfVDMEiJfYFIrcVM0hrk9DJ3jTYg+9wtAIetcnOP+kjqq0
z71WC1w5lxPa/b2hf9cqv7/xwF5gtTfNu75QvUdfa9jAuWwM7CL6GIO06O76Ppa/jTQ9uWpc6nw6
EJoUAvHcekwrHtiwfRnDTemFEkeHWcUjIqRTdatXUvw8RlObu+hjlTexRbN0ZrTqzjOmoCL7YAxg
0KL4b1q6+s+F5bQ3qZ041LRJAD5lvNEykJXBtqjy6sO3veCR07DdSlU6/rBStdxPOsRzWpcNgVtb
BRxC0zj6d2EXEro6o+kdSj1K3waO670c1WrnYsi/ASxV7unxiB/0Io9eJW8MjmagGWyHGC4X2wya
na8hAgK2qdtDYxl/A1MjufoYtDtodqwjVDnd4Jq+0W2rarRI+ikq7SBwPvt7fbRQsdXLfhdGmb7L
u9joD4VpVs7GTnVjcqE/qB23hyqz2apBnQQ8yioKw0YBq7TbwYO4g5ik0TYWEJ2dqcTJJzvSSJFk
9SBNHGFGNW7ACU7FxpHr+CfKFmDAh7xs3svc8XajVhXfLN1rjl2QxHv4Y+pvmi81AHXAVVVS2+wq
qyq22jzp0J4Vr7Y8qSmcALHtWlacv9AUYN37jVPfIe0z3Sh4IvoHUrAmzLNUB4DX9Pc1J4SPAUAp
xAdBN3Xa6xTuZQoRivVNdb7I1JInE2ydG497fU0OaTGcm1sFZw4UMsmC2Yr+p1yZ68iwK5UoWCTV
WlPlYthzYmH+gpOioN8Wqg+nDhXddvxeKH/PwiAO6CRTIyMU/uUkybPerLFVLMaQugyDhEOi3EDz
7txqWVtRO0hEDfHc9hjeGN2+TUMXLbUwOA7hF0//OypXHuNLkQppPYsuRZIqxFznNsM6gG59rl3n
3mMYur25b4pDXz94a6+6pbjr1JAwpajQjU43l5Sl6lNbfdX8m3ZNInXJL05NzJ9wsmpR6VVBOK/a
ZN0MqQFLu/bv6+ImGS6ecvR3zVTt5xZymth0dS6+Of1dPx4sZ+cYKwXpOaIWH0voeoB+h63FvGjh
Vuq0lpVurtdO9n1vJ7dNGKOUG6J9rW6vB/dLS3JiSuzHqCyrLtKE0Xj2m60/o/KqrLX1XlJwwHp8
akN4eoE9nTInwAYsqhtYM4kRcxeJeTfWx6MHS4EKW1zQmajtgGnWoE9LIY/KFDeOhuOIoujAk62R
v1t0CFwf/cpEi61DthWXXj23UVT+ztHe+5bUwq2/1gi15JPIogDVow1Y4W147jFml9Qw1PD0VKuf
cfUpqD7/wSjm1CvsJshmiNp9hEG1N9Y8Z1JnV5ZuA8IEilo7W+ueXPQVjgg6/22YEkRRr16NyF7E
vG8171aV/ik7qOZWagxrJoQTQjbGMuoHTLT2m9OFwCO28prE65qN+e8nR0QeV52t27yZ7fxnGe/i
/GkoXv9kRX7P1MWTGfaxomcYBfFaaXyx8+9euumrtQLComedrIjwVg4VNfBNAzsZilXa56hbSQyv
TZVwG0klLyRPZ6rKdFcij1ob78q/FhSZT4eTMQjnaRSr8GAWjKGpb6P2S+W8xd7L9eVYmaZfl+7J
ijteRid4hQmw9kGCWFD1B3cCLJ5zVyoJO2Kwc5ca5RbMb0qRKlVuQ6RPubHlfy0xNc8TYRsQPDio
HbFGLwN/L52GXT6mdLL0z7b00hoPPs3r5sqpuBQPnFoSNmFJ4BxkgJM2o3zQg6Nf2a5uvkBbnv/7
Dth5TCZ6o3BQzzmf83lTlcIrswhLnQKxweOk77v+T9YePBQ9+CRf6TE/N1ENiK0pHpX2pngwnNxt
0j/Z678NGMIYkqzJTTuYT/fuMwBxM7jLvYO5Blla3Im0TwGOpu+a6TofhiWHWVm3cxLOOvT+Xipj
N1q7qJduQ1iSwWBQB4IZXIgD82ICCttTXAuAk6f+PjZHF3pBJdpd345LVTzz1JDgYMjKV3razIbq
prgnqxTfZmQ1dlZT18+gPb1N1UF33Znm90FW6q05GfvEDLUN3OhrEfeSs3Mv//JDyseqEJwkjTbl
k8rWteK9rA5A6V99+a5BBnFQVtKOS8fQqSmhqJEVakliBVNzM2+ovfQICl2f2WULsO7NSDDQbcI5
pCWIK0Rz7rSpD0X+qHUrm2nRQ0jh/+f3hfvAyaAXrAZ+v8z+jtpo62ekSxxrp4VrRPi/eLnEGJin
HYAjQkf6/QVnxBEpakG+uLE7E3FNg8ePtDd8KGFJWjWTRZ+X5ao+Wlpxfk+z8uNo9zdT3ZIa69wI
+nINArWwd46t8th6DpmvlblYeh+efqDgxCDT2qmd56KVvtjmc2DepsEuyFE1vi2Lo7bWfbE49Sfz
IRwAJB0NBx4zSotUxOqwcc1iBFZ49MkQXXeipaPmdGBC8JI5EbCRkYFFdEtqnxvpUZZXToBFP52l
ImhMoHAh+mkvZQZsEHRcROp9ECuE32vl38Vt/duCCL0Ps8TJaeqgUQCdlaT+VFv7LPma1PcS1CLX
52tlMI6wrT3HrPpSZTBBWBzzKLxHA/B43cTykvx3vsQXeq2p4xB5M3+N2R5yrSexlrmJlawsy9qk
CS5ddnGlKx4rPwIfhhDDymAFjLd699ZHycqsrQ1p/vtJTDYWEMDCP8i12ehbM/+cmuC67ZV5W96j
v+dNOA89WQktp2be/Ogo0wFa1Q9j/1CaBFBojikHR9tfX6jlq80BSI5kA8wL4luviMa41/WW6yS8
D9Nbb3hKaDxWlS/wKrUwkOmurmwoBbu8FP9k386tWSTfNaB7woxmwxSToMZ0UN9mbbCRyfQHa/pP
i8t2YkSY0U7PRsmcd65jHyLrUKU1/fgrtbPFDXViQ7hlyiycjMnAxgDXTDYTGrQrzrdmQQgKYeMq
QknCAnPpelK+6dY6ahc9j8of0C7rl2TMuXvnqFqZeUrbVWZHnyKOVDdN0ZqEgtrcWHC3wXIzvlI6
+aD96+YPfHBWwgVJqwLQu2i5j/s6spuBCqrhv6S2BrDnU1+XJLOL+662Ntkgv1TDj6l5pyl+p0v/
mmmYlwrEagSqM2LYusgTSOieVQpjTyMlhvfeGuWj3knG31BJxfe2nSufr494ySmZaoS/QTfINGOf
T/YQ9srM4YxTBq4So4WRPU3+uLK9lg7HUyPCtYjtISx0jATaX6FFReeYGAVPyU91+359OPMviaHP
qSVhj0HtNvpdS3hcDFCWwhMGumijUiXSmm/XLa1NnLDTuEnMhEoM8aLz4ftHK36zrN11E0sbYUa/
Q3ILPwgvmPO1UdWyrEMo3TaZ92GF6H1RgC4oScpu73xo0r70f1w3uDym/xoUu6HspKWduMagmms7
c6BhARnxlCrodTPLi/TbjHo+riI3lErN5kWK92a20/Vtlrxp+h8cVCezJz76jQz6+LbEilZ9TaND
V6xkmpcOwtPfn/9+cgtbgNQHhNd4kgwIOiJWHa3dSovrP9+G8FIAdxWfx11UJ3BZKjQqW29VM26i
4b2SdaqJFEJvwpEy0RpQeHGj0vAKngH4Peja8zH5TW6Rs8Kio9yHHmCUaJ/5vdu3CnHz/roXLM7f
iS3BC1S4/w2jYv4C4J+SSdP8yllwSRk7H6YnFoR3UGaPmV4NWChpyYxui+ot918rfZOVh5YKMbFz
dKv4e4j5AXVtsmzlRbkY0FjGL40HmlguAhqvhzOy9fBAKVCg7UutbvyshxIV5yqyc4DRXkbpbyhf
E8tMn0wQUPlmbkJ4UAD3Qamt+9XKnC9ucPAaQBUgublg7LdUn1q7p/FF3Vuk7ur+tnFWDq01E/Pm
P9kWWuqMZZjotDNH1mPcwqWWRY9ZtUZOvrg3TkYiHPScvp0dTpipu6S5M6w+JxhRbqMhNLe1Ed3a
TkLbY+Tf6WW+9spb3CUntoVzuW/a0OhgHN3UWg6v0r6K3/LgACcO+Jc/2CO/LYkM3FFUd7ZfYSlo
DLfSZbdR/38eIe54S8stq8qxkOiEo8VepeNHT1dKE4tb/WQYwlZ3BqWgfwW365R3yGHV4e36NC0u
iK3B2AQ4ivbB2SdPfC6LIiS7SmpREG24sgHH/zaCTdJ7pgh23dKv4rgYYBDZ8k7gYAF3IAwlTpQo
0WYkB9QArqfddd3PxIP+8FFCzK7Jd712tNJvo/dQGM+U5K5bXxonsSHQJx0pL/AW5+P0TCmLEPFm
HqP6owpoLh++0132NBiftLhe2chLOwzoKaAmwAk6uaRzY9CJgr6YO/1UXYbr5y6Nfgya7Rr5Jsju
unhbN/9cH92iQWhfQHTAzWmIrD8S4sVq4TWkaez8bqy/1TBV2MNjYPebyfM/Tem4Rdx+ZUrnUVys
JwhBmUWlFVQsSVs8+6xMAUcS67DXoTnT3Y2rHFCLRqD9ot2CJmb40s+n0rGHltQib+lKr/e1N92U
gXyofXN3fQIXG0pgfUfCDVQeeUzh+q56dab8m18PYfIwVk8TRNdBVT/CqLaj2XUflMEzwsuvY1RD
5/tx3frSJgerDPcUaCCbpPD5IE1nyszSIcgvUW+Vhvsu//u6gcVZhLqbYgSVYPKo5wZiVS8HWeM6
tbzpMFfuCkne+7694hHzBXXhESdmhAtM1tBNtua4RLXAZ6m06ab7NnrT/wD1DNPg7+EIm1nJFXho
aQTdeMR0IX04cfpRKgD41mpSi/vqxJDwUgltz2wLyHM2uYouhvOh08eZvDX6U2ttszw81vYflPRs
+rhMDg/K6iKNXtG3jlyVJOv9+HacvsrmUan+oLqKkjolewIsQxWvLUmDRSeSSNg4UbSxBhgquCLX
EqFLHn1qRDjrzXiChyjDCGzUz7LZvjjZ63WXXrMgHAyalqU5ApjsGTS/lOHJSFaWYjEGpXZnzBA2
hbNHiFVieQz9vmJX1vYXOQcsdDeqb1L7OQpeYIsPHqQHkmnTn7zwTqyKL5eA2DMx5gd/H0+0x7w3
leUW9nZVzmN2XXGvntoRDjy/kvsBeqh4o5RmdgjV8aUbvlST82xOf6UA+lwr/nF9xZYOoVOLok9k
sZbHOZspNkAmzNoo7Wv8r4VXebicGhHcIlVr1a88htU5BxhkXaTE4R/V1ugol066UzOzd56ETblV
99pgYabgBZYMo5uaP5r+WMgrSIvFzrxTQ8LJrY8KROczOA+B6Y0/fkweC/bgFa+IhaI0h3qGoRJQ
/UFJD5wv5HsklYGKixkAJ/KjWp2vw6STb5vMeuxWVUnm5RYcEBPOTLYJDdWF6JNn5P1AAz4mrPKx
nJ/JxeSGQeumkQZUpiRZc2tp2bY3vg7+V7VYo1FYWEIqiqZtAmEBoyoyOJhdq6ShyiUiQxrW54eI
Lg35u7FGjr3g9WdmhDsR9K+vxxZmmoYu8GZ4avTyZ5PJ2+uba2E7n5kRrsSmncounMGUSR09ICEF
LtuNXwbLeahyz6UXZeWqX7gZLd7BVNGA3l7W0iJFksuo5qqPzPJdV/Nd0P4MPIDn/RsuRVPxDyfs
D38wxhObwm0s6VJvlI06H1nbanqr4hfX1YrQjZqVkvnimvFOIK41YSQUiQGLukr9cDbUj7B02sG+
m9LbcvJXSETWzAjj0YbKt3oZM0NzKM3nqN4nwfH6lM3LfrHJEObk6YNQLRHT+TnVeCXiiLbJcdjT
rB/unIosDiid1G3+oEaD7h49IlAyzyyUwoXiQAxMUIapIei3rXnUhnaTrOUPFqeMRhF+DXFy+JvO
x1OnGjgJwyYLA5YuUT+P9Gga/srNv7SXFJlWW0Jxpk3EJvr+oEo+uhSAOpSDF5AKj3QI6/Rx63QO
qJeBRGKYr6zU0sgUMIIQJxL6XWDqot4MAM3AfRk0aMM5VVpuLafr96E2rQxv6eA7tSScSNNkmSAT
GF7gIF/R6vdZ59z48A5y09xcd7+lQanU22nchG7k4iEM14mXODFJ0WJA0lqGSS4yd2PlrOSTl7xc
NXmHzoJ7vOIELy+t1knykEyME2dI9xwQvg3sO9Nyx2h/fUBLc3dqSbj30cqcgHgzoEzaQ+3hmtaP
ztl12tt1MwvBLXyhvwc0z+tJeKFIquzzV8wY05PVO4c8X9PyWB7JTNTJVjIu+PURsEG3UCOxlGY/
RzDizher3fVreoOLDgBX1H+sCEdcGCtaGcxZ07Z4ztubEU6SYeVWWDIBlQ2JHeDNM8X5+VyFaeq0
/Yx+b8bHwXiXoKeV65Xbbs2GcOxUQ19x12HD1ve6/7VXoC9bE8FcOnWonTqQ6SMOCJD/fBxDosbw
iHEbhNH0o0iD+05Drk2L9gnso0Zpuzbcse51P1u6xWc8wZwXoxlcjIGMvIp6dJew2RWgbB8jDuwy
zV1IeDdmsQOCiXD3dZNLe/XUpLBcXaEmfiGzV8vUeqTvY6P26V9doexSx953VrpyrK6NUFg5vaIz
zTOZ1TEv8k2jDx9eIdU3SVd/zTv5m+zMmlOh85jSD7YyucsL+ntyBd9HZTQekoLJnSzErOSCxBWc
LN0W3YePIfe+ybnygADAShvD0r4m5wilMXlAbkrhGkaKRR0LaT4L+zueDdoQu1O4qbyf15dxKWFG
HxXyOcBSQIKLfR86SMYBeDvnh2o+yLG5GRNzixTwoZSiuzT+1tjpjQEQ0fDHo2+0f103v+hFcyKL
DCqcBiITsNl1XQUNMsF7/lcTpzhOuFf9jivtI5WilYVcnNITY8Khrxly6EELRlIGYr3CfI+n+Map
kW+R/iSq5uf+OyzhDDCA4kVmxbDGAES1bN9ZmUVcaB3bIX+KGnlbBY1rT6utsWsjnP9+ct9kfBIc
edgNouKoJtUmMlrXANUBWdbDMI4b2uWe/Q4+mEg+em3zlhbmkxUiQSU1yaGMW1dZpalcXGJThj1o
hrHDxXT+TcBpk6pv5+1D5joJ9g6c6foWrgN3jSFucaOeWBJG31sVNBgBo9eH77rmpskxoRiiRFvP
z1D9WHHdxbvkxJpwIuUjFATaPK4QChN5/OqRJ1VQT72+QdasCIdP0MeGZCSzJxn0o+6AfrpEYytG
Fg/Xk6HMfz9xG60x2kAZ5yVqm6+a09wHrbntvHfQcDvdDHdh8JHRq3t9ZEu16Vlp5D+OIaooRF0Q
lcVsdTCSvRaGN9BVbpQu23VWcyR6prwSbWHFeO06bR9Ixc72P2TJf06Cm+tfsjLHorZ5U0qmB9pv
TkOrWz1QIcYMD4W0JrGzFAyi6MDDAMZA2JKFE91K6sJwYt48PtKEfWQeQawf/mQkv02o5wtJx3MI
7T0nXN35t5EV0EwavHvTtGJm8Zg5GYl2bib/H86uq0dunVn+IgESqfgqaZI357VfBIezyoHK0q+/
RV98xxouMcQxYPhlgWmRbDbJ7uoq2tduv2Ak5hKf2q65McZHowL34mwrPFNWbAQGDrrBJlowgAIS
Jg1ij51GEw+3QpDSQc1ttR4LcMXRV8d8n9f9EN1Zk1+ZI9gfdp2q41RpXZjPBFfVzmwxUILcUm0+
2MmXxA2m5goEv8XwAy3Z2I+gYB8JYFbT7vJiSsPZZujCLHfOxIaWv5HrFBRlWbDahzgdwrh8qTzf
VLXnyTKUZzMtnI5xnDRJiVdekKy31rhrAHO1xsOatrhXPVLtsSDhnCmq4lJH4ghHviHop95GzSsm
3aths4mSU9VCERM13MrVDgOGeHk2pccQZ/RCh7+JbKXgSONilUtE8Fq2Eqj54p6qDeahwAtjNd9x
bClCimxgHJ/uQVoHhD5iGXKpY9PSzBoXfup0fpsXv3rmjQGJ7dRfifVyeWyyEgdqnjpaKyzHIpBU
ON+QcQ39S92COSDVzEOXN9d9x+rQ6uP5BEYk+zDY9Gefss6f3aEO6Qz+/iZan0q7UfHBy4Ipgjrg
ASa+5hMZLCl7OuOWVQRZ4X0xBxaYzLkplK8sibui8sWfo5AlgDSpyEzYZ/FIXDoiiZg+utX3Znyo
QdW7QCDHRnV+12mQ43IUPvR5VWETqTHAYynkWcTyq+aSJK0j2MzKwOieOPNHbZ/qScV3pbLD/745
jx0yZFCUREp9cYJ+eFqqvbPetebbZa9RWeE7ZmOlySZQ6bsYjVVA+NRF05bxZOqojD9ftvPZI/is
wT0BctU9R3ROliZQOej5aIqnaXyo9DumIu3/vLnPTQixK7Ga1fO4idn5ETsnow3jGnCGj1VVBfh8
hqPnRCfQefutYibCT3owlmgLxwrPzUPceo+6Oyhy1lILUJcxkWfj2ijiXczIkiiNkJAf2qDP3kz6
n0Mup/OEFCII8rgQirDqQ9Is3fw7+e68dHRPIzTTR3cVWoIur7rMu7Z2hIsrmStg8CakvuwyjIvC
jx0wKqEYZCrGI5svlJ5Q/EHiCLRpQlwfelzcGhuZqda7I/U/xUSCywORUHHhKYeZ4rzTPAnK/Xuz
T1p0QlRLhevhYDV+Nz/rUPtMnJKzv/htfeN5H6adPfR02OfZgz52RxQ4ngdCQ91oQadVI0Yw1bNA
4vAWENGctBzlG1BvCN80QOEMrfy4strFVbQOV21qHCiz9gt8f1lV1UuZOeiIwPWRA4TbCFNQ1+B4
mBwsZtutzdfFiUAUU64QFg3qougKP1sME7wmA7QbK6i8x75pjo6/zs70JYZAyM4b1oJrIC81ZKsH
l1NqZWP3EiGJdG/Vo6kSaJN9L+okNgRmTUAjRDRcBHVo5JExPQveE36U66G2zl/ctL6etf5XlQ4q
H+Ftuuf1GQrZOagPExOuiILr+XoskM2dY5dfFLUWGgmdHk50uEZvV+isS9gyD2mcEn230wFQRtXq
8B//ZBy+YILzg1MUCsbRudNpw4qrzTx6YTvpR0339o4OJK1l7bUBqt7phCsP4LTkeWxiRaJKsgEt
7D4IlXE1T8CSzodeIdasZYQ7nBX/mBLXJ53qESAJJQBy/S48gAYDTaLnFooxnhkdI2Rto52ZnJhx
NYMhqXq/vM8lx9SZFWFLzVVigH8Rszg6p3ZGiy2789zdZRuSBwWFEU6Vg32EdJcwWV27pmvboTpU
WfM+R7OBH8eeETi9sRx6L88hwzDlYVGDiXvO+vkWSDMkb4zJ+tKVw8PYr4vii2Q7Ba5rgRiQJ6zF
GhlNo8kEALAIWvKBSoJfureRrt0P3oRaxRwqhi/zVLgoiDzxoiNwmfOVpGOHsjZ/0jRGBKWUsrv2
wPS1S1jNvo6pne1xU7jr49W5BeP1TeZqDhQhcoXD/p5kcb9gASBxamC/AqN1/hWR5SbzGIGQYm7s
qUeLcEn1ILZL83kwluyQDnP3HSi+KrkChAs+l2Y5qpQGesxPjpO1zzPNwVPVa4753R1jGoLPdh1w
spX5F50tVbLLVw3dc11vd89tYoDI083BR9ZV/bKLV7t8IXZvcRob41nvTe0jamvnWAyW/mJFETsW
/VKGWWKu10lqliiERFHix+BFux/idlbhlD6/MrH0uJfhto5rjS3KGOQz3t1krIrAJWj3Is59Zf3s
UUXIjRbsnHQ/qzCMkowzLIIfgJ8lvCwvTH822uY0OHisDMvOcx9oHFbDW+U8J+N3aN2lSMHYN6ZS
uVG2vXEWoDALinbQZQo7byrIYkFCogimBOSqBld1ye/s1lRgAWSxCgKUYPLA2PgD5dy3pgJ8eekM
IHQxeKByO6XNt8x9t5395Z0k27bAukDS2uYBRUxZTXVLB7T2FIHpTjsyFyfby8OkM/2Cfo1nU3G8
SeduY01Ig6wjGbOshbV+BYE4IbvCuWezYubkRkCLj4YeDkcRFogk+Rw7HmQH53L6Oc32fO8640ud
9bWiyix3QEhnoDqH4iw6i87XKAOCp53447yOJkBOf3QLgDVXq+fHMwqDO+J8GdGY2qhoovnSi2HH
9Cg2G3SM0MApuIZr9k5kl5hFu39Zh6e5+RJn4B7wc+1Fb4+G6qkiSQqgEQAofTAugdsX9fTzYQ7Q
7isBooOP9C9oW59poOdhlO763Heyd1oEMazat25zuOybsgvB1q5w889IUmmTi3G6XX9Infk4Laq2
MJn78ycSJhNlq0+p1LafelKA6JR3ZjfdiU3HhZUcNlzbq+IdI3PLrSnB9/M6BugNF+DAjaE8FdtH
1yp8vSz+YkNvzQgnY5wtbG0TmInQU9zM93P+7pV1EC2/ErBnXl4gWcgHlAiCPR5ivinC1Hmyv6um
HjsNnRreo5d5vmc9tNHTAG1pW5XnJzJ/sBHsoXREwWImxnuDaSNrKb/zAMbZG77XPJEVK7fT2EMX
vaIVXDNvhvj7Ugele6T5R9fcJk6Dws3BHa9081erMb9snor1WNlhWqkoeGTOtP0+wV9t1tHcinEd
AGV0pvvjsm+dB9r96FPFxeM3JFuMADjxQF6DxypOISHw0NbtjMTCTLQkAYrrUCwoZvgsaf0+f2D2
EiYG9fO+2hU1Dt/iW0PBBhQU7KdFv+Tza+WCcnQOdPthjhURXnox3X6a4OYDaSiqvJgEVl6BjAqT
v0NmqM1C6j1n5d7OwjE/1tBfi8uw+u8dWBTtljAPuBSolsQnBGPIeSARBb1gcJ0jdepHZjCp5PJk
4XdrhJ/cm2d83jVehf5CXACMr33vW/3BKfc0eZ6sYxndERU+QnYR2JoToi9jixWnC8zZVha4tm/S
2xm9cp7qcSTzXrz0dSgDIPGLAu/5sIZFs2yjRrSl+YiGw1O7PibgpTON74WKdEMSN3Bc/oYRA9yG
lN65KfTFZmVqwlSaPdlxi25O8BHXdzGoFmmAfrDLUUqyXmfWhPWaMhIX2gxr0EtZWY2G7wSwYtO3
iV+a38CzC8SLIjBKYv2ZSWHNMvQhV9YIk6SlO70fwqm+0VWOIVmwMyNCuFmnLItafpmKp9JnxRfU
GzGtPpjWR6a4UhHpimE/oWUWmT7UWM5XrKwyszAXPofFUzqfpvS2ryh69EIr3pnVc5qZQTL+6qpf
qX0drUeHtuFk2j7V9y6oyNNTH+/bqAiNYYfGqmAuBhBt7nGjyKGMl9xN3n8/BFEs+fO5wtQgPg4V
SfH7LSAKHrBLRntw2I9Jc3fOr8veJaEV5UoLf2wJt7HWRYvOym8pEftRW2GnvaXIhnq9nycnfdm1
6b6h156xI/V9D3KmpQoYefSs96JMDo3qCJKF383XQD/6fKGgXBZNuo6v8TDNqKvGEIANrFz3u/EE
YnI/mt6Hdj5Y1n1VhtP8FwUHmEfXnE3xMkPb+7l5kFfTbuZX04jdz94zWYEQqb/MieIAlO6vP2bE
Xl5tjTSvS2Gm6t7Tdgrj5lix6m828caIEBAtU0tmoJowldq3DrzYQ7qzVTzBstjEYVm8rcIBAZWw
r4xhnoqcV6UT+0cRndYCIpGn1gHXbH5V12/z62Vnlc0b2noh94ecEZDMwvLovQ54b7xg3y07zT1a
7tP6F0cw7xz+nwlxaRoyQam9gYmW3RTxV2bvtEqxu+WjgGA52luRaxJTTaCPX3uqTTg+1uNivunZ
datqJpOaQOHE1pElRKOpsC7JSIx2dTCKcX4CCHrJr1F0vbwWssIjaPj+2BCC1GJB6wIyI/Cv9n39
ZiLl3gWa9Q9Jvw3jQ4Fj0RpKhU35sPDOQUsUXpBi1pA1/WDWwFEFVnuK448UySP6/fKwZCcFqk3/
mhBO28jQ3RKZeJC0RrtJO+ISboVZdbt6O9Ip3t+q0QiL5C1xkZgDTHlQXI+N45R+Azr68nD4bwg3
bSzSn+EIi5QPy9QZOmywdPHTwjed18Utfc+4oqr6EJ+ZS6aEzWk4rI2MBqam+qehfSm6j2bGQ/Fw
eUCy1zzyZQbh8GhcksVH25pNUEKB9lOw4HYHyCQkWww/GsYrh9lBRFq85Jpbx6WHxYpuEid+SJii
4VQW9LZfILhIAxAsuBjwBdQ9jcs/9vhMKCrUX8DBU7v7VFeNmAdqYWLRWGYRcJKhmxvkpeeH0uit
yTwZFvKELWRUEr9IX5x6V0RfZnP1Z++NIoPc4+34388PtB8ANI8WfCj8iH21eduzCCyiv8OU64Zl
fxjn3eXFlMwk+mq4jhQUrTxwKJyPrCmdZmaphrcBS4Pe3dv6IaE+im++lYa4aGWqlJfER7cGf8e0
zdvHJtCXaOYIS2dmfpE1gBKf1uE6o4pSlGRrn9kRzt5RRy+6WXpIlkB43XWQwJ797i8O+DMjwlPV
aQarqnAtDRL0QnlRQL23SUXJLIkfYA9AGpKjS+AJ/O+bCcttbS1pbhcBqqLXXT1AvSq76qd0V/P2
zTFTzJsk+p6ZE8IVCHGgz6HD5wryK2epnxLDL7QdNM9dzKWqKVRlTXC/1hpwE6hgjdhhm30HENM3
2+OchxZ5yIePy77+2SVM1O4QeHC1xCPEFoam65FdDQ4kKZyOIXsBEcPRr+r9ZSOf/RtGUAaHADVK
4qB+OF8uay1RAJ1jlF9RjDaHkGkpXqePjna6bOfzxoUdChQZar24LonvqWyNa71JYccwPnIQ10LM
jL0RSP6NIG9ypiCxFDfmz354blBYqkKfagNywBhYtGur4+h96fqvELNSyrRJkuJbSyAKP59CwEWa
qephyWp782RDO/CIwlO6d/oovjFolu1TD4oYTdnWv8zEjh8Tw00O9uDlz5fnWDpkaOly9QpkNcRC
TdR6LS31FIhPdtMBdVyQB9f5OlshaxW7TrqaG0vcqzabvLQyva0cWMqnJvRwi2M2pL5mAD2PyfQ2
mg9mr7j6SP10Y1EIK64ZoRGcwiJ4uOtptxIHmNa7qPmLQitWEzU2lDfxosPheT40c04qaOrCkO4E
qR1YRuePIwjadL8dPiLzUU+fZ+8W0Pi/Wbt/zZqCE0FdN4vtio/PAP0QSL60e9vbVd5OnxSpDWlY
+TNAEfNgxC2YB2pY0sydVdxM672xvF8ejOSmfzaJpnDQGJrWOEOSAE3NqSnqXYmqUL92kJtLAY19
GTNfW06jiipANTLh2qOnjj4uBkY2kjXUgC2c52/RqqK5U1nhSfuN70deVVoNd5CUXiXZ0wBN81yl
DSr1doRK8DS5yE2agrc3bVlHqwcbzPKrNfNdoE7BD5Ag43V5paQhY2NIOGNyr+ojg2/kGXl1U/sZ
sxuP7tbWZyrhKEnIsA2wrVCHGMC2irgrLRoKb3ViXA6nnVXdjWnYO09jfQvoQl6HTvnfvRwCPkDR
WqgaoGggzGCW0Hh08xQJk+zaMe4L67387zcdlGQ2JoS5S0G7mU0LEv95dd+T+3Z8YXWwLndk+O9H
GWo/CEg4pVG6Fvs72YDahzMCaeJG94X+lLHAdQOTQup+OV52B9nGPTMlTBuwZ67T2Jg2t/jotXcb
QthB3Sx+N9wY7NXIbuJoULwaJL5+ZlKYxkIzTXD1YnTIUk/G+6ofWu+6UpWQ+a+cP4l4/ezPHAph
fVzybl1cDMwzfi3jd2jfRd4jSx6L9BgRhe9JRwT2M56u4aUZMQ4NU5dA9w/lY+QfR+Ax0g5Chtd0
UKyWJBJBa+CPHSES5dNIaN7DTrzeESuMmudRBbviPyFOGyYNewi1EOCPBH+oejepSQRMekSAxtQ/
qCp7JjcAbjNQtyFHJz7oqIu3sbOivxeCYZCVJ0+rVSu6/aUmkDTjBW+gGkWEYZ4Y1oRB8336q24e
bbTDXN41svXmWbn/GRBOu6Q3yLxWJZJM5YOOSE3yO6d4TFR6wLLl3poR3KrN2IhzG+NIutNavTrM
zyKFR0mOAy4y9e9IBI9K4i5O5hwjcetXLf3qQUwdcpv5kvuFio5QuiqQ5HZdytU/RFVuNzcno9NR
trfSa7Nvgq5kimVRWRAGk+PqVtccrAKBI4osSKOSi5MuyGYI/O+bm0DbNygNeACAaclLaj7TBVy+
k2JFpDaA6+FdXKgliMmrOForls8AX9XznaaFbn1Ny4/L7is7mVE+/tcEd+/NMIo27nKzgYlmuYWs
6uCFJpCTzQ3TIJfMIMuqaiiSxWLiAm6Lkihy42JSFrg2yAVR1BmSZc/sLiTQHS6WULOvEZ8ZyG4v
j0/q1Btzwvh66HeAZAbm3PZ6Mo6p8+rQcGmPjQpOLF+rP+MSguU0umAgWmFomL/Z2YEhO2sqnkHS
saDez3uxOABFOMZc5pXoFkGdjzbPU/OSJiczBuj1Kcv+4s5B/hgS9QnZMA1lyRD49eU4ls+4wxdN
MAKFaSu6EKSTtjEkJCBi4gLCC3RrYCdvWlH7aMSEJKDCBaQR2kMJADQsaD8RPU4HWj4DwQNcnPom
KlutG+oDmnQVt2lpxNmYETzN6LPMSGKYIfqDpr0zLbzsydLrGbDPWGJOgI6r7flWrTM7qyKOP2Ir
hOG05MrN8pCm5Ggk05U+3c5VBYgaqZhfeZ2iMCCbQ4pLACch5f8E2z3ImelawfVm967OC9/KjpMG
7Ovp8hhl/gCwEz+DkCF0Rc7BpB/p2rnwh9o4kOifcblbHFUeVJaywe38XyMixSCo9weQb8DI0ATA
qYXEvYmcr6Zz8KzAAGiiesy8Q6cSWZS5x9aq6OoLBTKCW+2qqxRSnM1/70szAUOGW8DTwSkn5i5a
Mq7N2sA9+lmzh8B0su5A0bvJAubkNthBB90rFT4pXa8/NsXEBUASXe5ym6z+Xjon5n4dhv1ll5C7
/caGMHFsGsHitcKGYZ+SzvCn1gLA6r7o71dkLbsorLWdTnaXrcqORYrXN7j/0IgBtPD5XpvpaqAG
AaNRD/EVH3DhbARDn8YgMdO7B2siJGy6Jr3R+gjJxaU0Dpc/QBbruYADZ/XBU0LElxeF5tKhwAeY
uFgUdMew6SKv8LXilVSKa4Z0c/NqEVLNSDfrfJU3dwC9pMPoeQNe520arlm1g+g186FPjFuTpWoG
lbrMxpgQJte6KqKZoe6nN/eLGfbTS+4qXEY6dx6XHgRomFOKnY9HixOnqIoJHsMqsHNovuN+xzMT
QFc07SWW4niRusofa6LoFbNZD6AZBrSk5lPifl3b99hbH5AJvtIrFycnulNMFZJXGk02Rsn5EIuY
aSQ2MMQS6FB+hRr/IieJRjn0RaO7BXc1MVNYlg200xMMy8w+6Kr56+RTy/eqF0vVSiFfrj+WhLGg
hDMnHfeIQUe7TufbXkDTh3FEje/rX2wq9LCj2GHhEBXfm1Bzi2lvz8gDACLk9LfoLhndZ6DIx0gl
Eitz898YcpTTDU7Kdr5Adu4uKS2xQCtIAfJm2rEBb0PyenlAsp0LBiC0NOJxy9Nr51Zq3arAsLng
HeV8z+jHDCwwi+46W/GIlq0QOtXQZIBeJ/ACCiF46IYpbhPMW6xdD/FJJ7fFdEXqh8FW1MqlZ/PW
kuALOsAUQ9LzFTKaw9p6V1kPbBmtKLiVmiE0RrRq1OxA0LYxd92vxnr/iwnFCIG0QVbik6rz0Lrr
2nt8QkFs62lmGLNdj8gRf1y2I3WPjR3+StqEXFfTCtSUdcyoe5VZV2a21zrF2SyLS+YfE1QoKuSz
DR3kFEOZx7fFQ1J3PmZg6o3px4L6FFludZVcqtQbAbOxgCGyUeoT3MRxFzIZEQZVotZlLoFtfCRg
3iep4qYtdUckdl2AM4F0sAQ75ZIOJLPgJPl6RCG2SZ+1adc1d5YqbygdEH+kYjy4VIkxsBjiro4z
Am8stJPdfrje+NMrQLDXMsUOU1kS/L4tonSJWliayAOI4MzyjXLNsDjfXfa735g3MacH2d9/hyRc
bPASBuo1MjAk5t6sY+1Tuw3GKntpOvOxzYfrVG9AYfpMmtcqTe7RA+dr6bqb3K8m3mdL0+5WOw0c
lp3MUUUopJoEfuhtNsVQWMw2Gb4NBLedt2vMGz0JW+3x8hTIEhBIB0OtDzc7nASC98TMm4gxAh/j
zt+K4WMcgzU76ezL0gTTr8umZKc0OOLABI+rleWKZQ9zyYzJBQtekM93tXEHFgT/sgHpjG0MCDOW
U61ZcgYDzC7CjF4vfVgwuh//Jvu4HYhwmjmkHkt7gB0r/ZaWq28ZD0b+4/JYpLt6MxY+1s3qo/sf
UE1uYxlKP8vf5yYOciNBe/yjqyphS+cNDY0mhDVc6GAL5+YUj3gBLrDVNmCyfJ87X4dSiaokKfW0
jRUhyEM/Y0LSGxE4wdaxs10f+UBiDfq9G+1N9/ny9EnD/cYY//tm+vS4mKjBgW6pfhMB+N0Be773
jOckDrr2yFLFVUoxg+IjunI0AKOX3wfl+1Af5gZQrOdYRestPSZxX+PAvd/MOOeDMpoaOlD1ikez
5h5WAyzEdn8T9c7p8txJ9+nGjBASrBR1iAi0YkECAewUOtzk7bIB6SMWTPL/DkSI74zSMjfB5hCs
5MMcdJ+1x8l7Nc1Hwt4SoJYgQOXWqlgv3VEbo0Ksn5MRsvY5jFoNYjvyQrgfhnma+Lgch9T5BTGq
fVI9DjZuqN7XOU0CbXir9ep5RLs0y2rwPk8vlydC6jabTxICljbosdXE+KQxm/Ase2oa9EU8ttrh
shnZgqJrDhg0ToAAcolzvymbvhzr3kYuhIQpyI3KdVXcQWQD2ViwhAX14txuy9SFhfFt1sPZeTCc
d3CqXR6HyoqwglGGyaLMQUws/pnBERHnfj9/672Py2Zk2wy1MYs3dqDBV0ws21PdZTPDYErkN1CK
scz9ChWCy0b4nIs3j40RManskkZPSAsjDG07ZfzksdDLHsAF1WVXXZ2FzaiiLZbF361FYVvrJPbQ
vw6LNgNtcTAQ7ADiL9X19CuvVCUtxRw6gkO43jCSZYIxrX7Oh3AeX6gi5BpSb/A4vAsFDWA5BW/o
e81slwE5Iavtnh00YB7nhewdtr6DwDP388mdDnPXLmEKkq8vrl28TzVD+i/beelP0EtcW+W0p/Pa
KwBhsjjDZSQgJ8HlMhxhnj0ymInOQfDuqCHXkYIUIkKi6ntm+71K2VQ2zVtbwjS3QBJqJZT7goZN
Pmr+wdr+NFUoKdlEb40IE41jO3YXDrWvFsASYiOsi/G21EAl/FclcGSjCQpheFyDAOE8UuFq4iZd
PONgMEILZMVJ9f3ytpMuzsYAH+v2XpC5seeUMBAbaAYE9JwOqR+Nr7W5MyqVtqIs7oKjxIEAAmje
qMj0NrjmoqezyQuW35rpJ5v2lwcjW/3t7wuDYclgOnFE8XpZkyCmXZg4z/2s6huRTdnWCv/7Zsoq
FGGiEi2AQZ2dRusQ6WgLHYPCxWvo6S/GA0oPNB7grELa/txSMZU1lJlxTi1mFrBuT4doTxxF3JAu
yh8jv+8m2+FY0Ug6HUYiNI25ziEZVb2Zsv3iAHNKCVwZPQDCMCqIKdVzhmOKsuMKgbjKr+bH7G/Q
IhsrrpDQqBwLGU+CcZB4XxofM+hdLq+GhFoXjxyuQufifQhkuTCOYbAQXxZYsFFZqMwT3qH2cJfO
BzBhudGpad+wQ/P+0MSQzMF+xUvo8hfIJ/LfD/jE7atpWQsYNU9/JUHr+pH9Unfv83i6bEa6jf6M
U6RBifUUGnIdxmkYie/ibCiePNXVRbqJPM7Ezuk8ocFy7trRQjvQn+AxX5FXq32y0pNenepul6lQ
SrJTHgTs/xoSYwKplzhLkDpBxolMN9P0smhHs39vy6OpqpRIt9LGlvCim+qsKhYHtjKUYlYQTTSp
4ixVjEZcmprMZre4mDZSJn6Xo3xx7Q7XrA/N/FthK+r8MmPQXYTiCnKdyAoJ59wae2Yx8Mgw5/U+
JSQYHOs0rO2xMzzQOsx+3zaKQrJ0j3HBVQBAeFuW2M5I+yhNowL3pDoNIqr7KI9QmoIW6i5iJ8v1
0+gfXNz8jN3m5NrJw14lmCF9i22/gC/yJh5qbjsa6YgviOtbModrHFrTvilukvimZYc4e4zwNrm8
4eQ2kWjg2XPIBYiZIKBQ+j6FTEtQoiFhMlG2uU+be629SuwOZIToaK9zH53bCrN8AcU7928CUYAf
OFWEcJIVrluVlQ2zXkW1X02+dsgBQxlhmLXyVHUcTAr83YGhsSpwsozidkym9UN3Vx1fhkLnOEx/
A5QB6R7SYSCiQWuLEGQZchSVt6KLSwOX2RLdMvejURI9yjbqxoh45s3Ie5uTh2YntxugnaqjiqWY
W1l84wUR0POj18kTn5hWDpKduE9LPM0Sv45/DmBbyb1fVXOvbLiQheuNKTHXYpiLO6VpXAZzXISQ
R7lO5yQk86TIQavMCNf4IVvrvCUwE7WPHX0rWorNqCLRkZ1w27EI93dSrUtfRkkZmNrOTb7Y7h0u
VdmkWBzp8v9ZHBGuUiyrM2o6hoLXiO8w6jsqsKRqHEIQiXSj1CsDFqz8YSqR/4IN0/OTvynDemD9
Az81j5jilSR39Zo1LYiTtbh9zRzvvjU0qPLOV+hqPXSkP16OGNKJ+2NOvIDkZZpZawSvHq3hMBvz
w4oT4bIJqZtxtgQuyAYmJcHNbCOyxriEia75SdGGmie7Kf562YZkdRyubAjpA+Am8R45D/GD3cUW
05oSUkhLBO6TJm8eklqjPwhezYM/zdak7B3inivEWtewuL42snyc2fPcJtR/Izqa4NMyy8zPNARU
6zpCdX5wUP8NmjX33SE5GsU9bfs9xEwUR4zkLD8zL2wsfSQZJJxbTKu515BfBifbGHpA7lL9TtcU
txTZeXZmjR88mzO0QxNRnqewRuljj/fY2u/Az+k7yetAcdggQ3Ed9X+xq8+MCnvOWkC12xPMcNLc
NfGEC5jq/k1UiyjcWmPq1qVWYFya9hBZ+87d0SQOTf3Git5zbZdWmt/+oqW2z5Jdkr4l2cBxkXj2
Bg5AcenVZP/U468Le3bHaHfZp+VzbltQg/mtGSqyNKD/rWTgSCyBW3stwTQwfrfW/dS4h7J9NtcQ
zgeEsMqtJbsVDw6ADsHcjuygmNvRFzNiBlerjWY/o692fZP1+8sDk5ykv7vzgQdGDsQRG9YLTacz
dcD+0BF6cOafpNgvcRfM1WFWiTRK4sKZKcGDGDBNrl3DVGKEhQYY6NGrDouKZVISRM+sCE6EJvXe
Q5gpAzc/zOSuA0f85RmTLgou7P+bMT7Mze6D3FtNmhQGMgKm7Jd03CepAmssQ2IASIiyNxCn5HPz
R5K0oGQe0XDgpPoOHTTQX9uV+Y88ClPjmqIxKN8XKQTSdFWeWObnZ5aF4K3RAqRqlLc6sAcoudZl
qGc/kE0AI3TahG3sK9/DUpNoUAPlI0rCyMYI92TDy6KCjsis9oNfdM81WncHMEz2fr8MflYO6FjE
VSL8z6sI6PMfo+I4dTdbcg6erNb72r7XjQ97/nnZxO+Ge+FQ2toQk+7d2FuTocMGbaZna2Bfsmjx
M6DsO/R15T0Ne/rRFu+28aTXPrOvyznZGS5qvK6v52g9tJJTOtr7pYQ0gP1CIh16Zz9T9N8CvOKP
VnU/T9Zdhrbxy98t2adnny2epemYGFaHzx7xFCT1fjJevTTUKkVIlZyZOKuBYdRxEUFaXdiosZlE
TbcAk7vYq/mael75LYZ3gKLNpMkVdgVuEH1ltzUmIwE18eVBfg4T4McHDy1uKWCI/8QeNRWsROd4
CnRA8VTrV1WhGN3nKPH//PvchIV+NGF05dikbZTh9zsUXDwWB5me7z39/fIoJIgSmAFgCvky5Nth
6zwY8bKmBSE8kDCkjy24PvO9Tg8z1MriGOjcO2sN2eg73nUfsGfL9PsggGZts19VEUs2XOjVAjgO
bSxQUAg+0yeNkS0Ew2X1P3VuX/eLdlgGokCoSW4I4CiG1jQoGQBBQh3mfLirrg9aoyM6IU0H1rGk
7Nv7pSZj7utFD0hhz1YI5dS0g7BKgRbAtTRaGhppWt8beFbfoVDfpWir9Do7pFNEdlPXjjME1Iey
8jWoQ9Z+z/LkOXKG7nlaa0we1XP3SKJMdU7xlTkPDhgKQG7gZEAuxhGjHhvKwjazFi9xM8bzpYEC
auEVoFXXXNdnpLxe2gJXuQKdZpn2F9gVWMc1GYyqgJgCM3Y+kZoxe9CIwOari4/YvorSwxi9WeXh
sntKvWJjRfAKiFyMmcU7TNzuMc9DowXRhfFy2cbnCwwAVehiM20IiXLI9vlIhg5Q+4aOHIzb3JPB
ukk8erCjFSdH7btapDg3ZHGDt5dC1BrizK5YBuwY1WJjwJBaYJq9lvgk+X55QFILSFXh8OdaEJ8i
R1SDbTThJ5Nj7z0zAoeEovFHOmUbC8INZmGolDY5LMz1wwgS6elJz668vPM9lZbw5xiPxfE4uQm4
sQ38JyxONEJQkgCIm623gEDq7Bglu2ryLReqjrvL8ybhIzwz9gkL3kZxW3FYdsvCktxMy6FkOzff
GfHRNvczDevurkzDOjq6VCWgK/P0zUA9/rTZXAohPwKoAB+ozq5bpMK9Y6wSdpMFjK0J4dXXJF4U
GStMDEU4zCewBiC6Qwog8/aaG3QqTXBJrphPJw4VPOaxeuKTeq7y3KwAzgniZt/19/r6TrKj290t
CaQf/nHpqTC/NdqEkj7U3vTvnaXIiMn2AaITTk/A93Ax5FO+mdKI2XE2UIy3BM0Jenf8kSjCk9SC
w+FNBMQ4ALOeW9DXpsmJzZFHtPON8kZPVbxcEgY0hArMIki5OIe6uAFapukMUi6AllqoJ12Vy6Ph
HbX8Ju53tR3GXu6zDggJ/FOk+mU7b2NY3Ay5M8b9OMIwUOmedjDoj6y/NZaXrvli/HeA4tkgRZm6
bMHeb/ggm7jed8v3ZiVftCQNL+9v1YjELcaqwl44ajsBiZq93hXVFa6+kf1D74/AjymsyTb0dv6E
3TYA79HlOh8TivbOt67/P9LOdEduY9nWT0SA8/CXNXb13JJawx9Cki3O88ynP1/q3mNVsYkiWmd7
GzZgQFGZjIyMjFix1inqv15f0FIYZlRMFnPYFhC7WXAsCgNK3YbJH9vT6XVW4b9hp0punyOYEgz+
tIMuZo11ZGkTKZEJ1nYwfbY9c/lBCrTQEQiONP7QNHCXbyT5U664o3Pq10iRFrZQEVztv0c/GTie
rQ+6RCWXTGw1DgUxVTc/Fo057RMLesPrO7kQGhX4BShtCz1BRpgvD7Ivo8zbw2ewCZG8VMbwwc+f
QEw/SEpxKrSHQNb2tkE6eN3qAh0vidMfs29aA0NLimAQP8LBOTJa5TqDtfXDV21Uj5JknuriY+UH
t11Qb7nHIXLQnc2I3kU0oShlfdKj4Ki3+kZXVh6e2sJX5ofhVsz4k0HMkSCVH3W5leG8ds5kg9T6
8SkwclndJE4YvfKQnL7aTuLchFrbHyN9jLdV2/S9W6gNSq/N5LnlFAefs6qQnzJPjbyt3DdGcvTq
uIVFuR+aUzZoA/Kio6ltLTUo/mmjzu+3qpQO/yQwOP8beLAR1/owDm4fmuoPq6uMm6wf49vRt9th
w109vbROpeAUcvzVq8vwhjGXeg9ArU7vpKx17mO5y1earm/ftnwyhtLASfBaQhvt0lOSqFH0oKDH
r9QnngqS9s+Y3yfe2lTVb32AWXbPpDj9NTHsxCD1LPPlzds1ZaDT++uqTN4EQdDds6f9r7CV6qOs
t5BVmHEx/LAzvX3Ihp4WhtzFxc5rPemU09J/SuKcom4Dqd+nKtTjpzKR2h+FI00rW7LkLPACGSDl
BS/w3Fn8VtaRDqEPbY1SeJDMSd2ZpXNTFFV1o2kUgEbb9twx17v3X/DoY4FHFfcjyryzb8G7lUL+
7/5o/QxVoWuZu+sHdOljnxuYxfBG9xtbwtE3EJxQMcmlwvVCeRO9v5bE4C/JuiBe5F/mgVwqu7IN
RTvKNstd28YPmda6bVetXOkL6QoEDUQ5XouCwGH20snSroz6uKcEbffbUOLQDpvrG7ZwI/EghCaQ
iTYdtanZ7dAHKOJ1FQtRx00FjTiy1q0KGWbnVoq2Ymvh49CFNkygPkLVZt4l7GS9SDqPTnSQu132
rRoem3wXrelmLewZVihKsGlCpWfmY7HhhKo9CivZV9O+j9Z6Fmt//uwpFYzd1CWiO2wPmStLO3/I
VvZpzcLsq0dyZDapygoyNb4xu+iYF8frX335S/zZIxEgzhLtsgiSchpZQ5n5e0eDEGb4bFJ9ff9A
FwIuNhU3oWcsuG4u7RidUgRdip1UeZ6MwfXt74324ETByo4t5B0XdsSOnq0HVal6BMKVMjD5NHb3
df9Zar9e37KFAv3lWmYnJTY9tR46bEz+S+QBDE93mRW5fn9spnu1eg6zG9n5Pv5FRLtY2szdTKhE
pdAW7qyj7FnT2KTi5t1ra59qbQvnThfkY+O0LM+zPxjFY+UPrhZvr+/hmo2Z24355KVqg43Kf5ns
Y95vQDKvpWiLp4c6IdOKPGLh2rn0hdZWQ1+v2bDSAYNubB1Ix0ZXVNYs+dMIt0D4WiUfag/BTRC6
bfKRqdPry1xob+AqIudGCJ6CzpyTLK9LINM5bt+We8167tI90IX9UG681HFloH/ycJe8n1zWQFVT
ZN8cOKrss4zYMuNprBSL1DQ9MsoH34pdb6tud31tC6nDuZU5YKFyUhsKLqwY1Zes2OrTvd0VblwT
QfZe+uW6sSV/Ech7MTYmaGxnPjkVSpzbMqiipNpWFfJDFrXSl7+wAQmDws2ki1f7pbv0ZDlO6eAu
YfYr8+8aiFbWbvHFZWhceGhXkp3P4bp5X0V9OOAOAqkQCPQflfo1wv8lt3f+GJmjdQc7sKJpwkhT
fPRom4d/U/Ayzi3Md4oUZYxSTq9UFi5NSbM9eWucz0vpCKgCgM2wyIsuzeXXSEeLM90Dv2mUO3nY
tt3Xztpr8c3Yv/7FZ9d5hFMKAlL2Ww3s7MaA0jaFk5bPbsrHydv61Y2nfrpuYunGEFwioC5/y37P
T2SbN53cTCBvlORrIZ14/2zzbjeaL561t51DrP6y5H1urZR6F+52rKJUxS4qyMDPttAIWs+km0sg
R1RCRTA79I4lD7F8DZMivvfswYMhJsLhXaOvNj85StImtZrG4AjMdpdrpevZTLMxAzMA/1J2IDJA
1Eqgpnqktaf4x/XdXfD3C+uzNK+LY1mygWiAax3czH5QypX1Le4jAzbMctA2Mef9rcTq6oaqOcsj
YMfSr2F4kYL7YO2yWAgOGPhjZraOJtCasHIwo/l3CC12wdHw9n+xVWcmZlnYpEp26ccpeEaoevsa
DLD/8bqFtUWIj3V2mqQKnmNN7BUlCDd3fgUdymXFSitwqdrP4A4PLp5clInnz1aYqmIJcjFgGGiv
FSFPu4CxAc3Nsgce3NiDfRve4yL/NLSfvDXA10LF6cK68JezNaKe20WSjMOlXXSoHeuD3JW3gi7L
10zAWMyDDymOWB+ub+1CRLwwO7sDwyTyeUyx6El7qb27xLgflK9a9U1bm7B8+w15B1pwqOhog9Nb
m+UPad1DDyhbEc1UOXDjtnxITclN5GAlPr3dR9FcgFIPwQLegG/eBE1bNtloxnTvaldv74vhQ1+O
m167kdGwQNj3/ThbATLBFurBnIJ5QX4oUjMpCive0ESWlE9x8CLVX69/pKW9OzMxL70brZk5Xo6J
AhhnpX/RWnNbj9vrRt5GvN9gGS4rm2sY2Y9LBxyh+e77AVXq0up3ZlRv+7Uc4m3Iw4LNSCFvZ/qc
81JZqktmJocomFudW0g3hrrrNGi4utfrC1kwgwK7KJswFiCc+3IheFnaOS3IgbT9ZDi32oAK/MdW
WXkTLlkB8w63HY0s6hvim52dV0MaTSX2fKwkHsMjpfeSyO1DP0n1jSJ70vH6mt4eU5sXxx9r4tec
WYstI5okDVn2LCxjVy++D1nyUfW/2pN6HJtf140tuBssrhApcI5g3dZmAT2KisArS9zZyX1oFL4P
oKbM4sN1IwvuZotPxJApqF7ooi5XBBi5yS3BUjbA6mG4pDLWMzel/c91Mwvh4DfPti2EtkEkzsLO
GDipUgoomOXt4+lLAA9QFDL6tc2VPbhfCkVrQ5M04fjpl5mLjZdT8QJTokJXPstkg0lKncCHS1Yr
7HpyZd0bGRSRvSdwkXw9K+DJ7QZM8W8su2u3Th/0bqnYZNW8kZk7kKjO1Bu9l3ropqe6v+l7SX9N
vZpUJJS74hgVWjxtO41oKqdmExzaPkFroCOy3tVV395RQa4eSmX029vCCvUnczI5b9M47dVmDG5N
NZW/qWNu3w6hXd+0uFfI8FhKYNYnXaF5GMcSFEO+Y/5K5XzYT7o9/gil0XjOay/9ENDJ+lzEdnur
O/GwN7DxXNigPoosU4NtOjjdSU9M80tXBrA7xWOguKkRZtO27krpPg/BMk9yUvubsZK774LRs95D
gJbftOZE2K56K33qs6qZbumy9t6TA6j0kVEXu9v0UCU27pAF+Y1lBONr0VbB3go7mEBzBX4ACprm
IQg1tAI8G7rzrd+ODABNaiA9Jmomf4nLyXvOmzqkf2IZ5U3aSdFWTyuF9kqUtS51qyC7zYo4P/EZ
NX+nOfH4r1qqeQprWpx+hK6o4J0NYfg+q+vwV92UibqXrCrjTWxZbcy73G+/+FFU/lCtqfjVBXb0
A60GbVf5rY6yRpZod3pQU31rTE9yr3v82yc0JTFZEOVZoCTAe1werJB7KpBKqJLVdNroUD+oUnOY
IvkQwszsdem/kbTWt1o6y1QkhNy1Ax/bvCZieL6lZymHTIv3Jtijdng/uI5FnVmYxfQiS6y8EWSp
PuqxUjK6fXZzfdvW1iC29SzCNqPS6uPvQIF71eHDoD5fN7CQX8JQpHFZIHlFh2IeihqQqnnWjNQ2
clX6ZnWW9TUL/L7alHZGddSB/3Kfeo7PIUzNbnKbwAvVbROr6T+Vr0V8v7C+LcK+K7fXf9nS0uEa
JT2D3Y5K/SzeJ7439L4OLqJvP0lK55rBSp9h4a5k5X8MiB9wtrd21cS5+pvXqFdfYxUWRwAYxlic
MnXF0tpSZs5vhHYaWUJdsaKbAfiiWJWNWrocLZ6kvLth8KYJcLmW0AkJzwKaQKDaqtarA8VhYKx8
kUUj9BVJJ7FFu/vSiG4lYdEjsb6R7Oeu3ift1tBWTCx9E2hY/zMxexg6gFVNL6JJVw/fYsPcRi1g
7KyngblGbrm2mJl7yXmbF73EYurxqFSnmoR8DYSwkB7ZFHRIkIA9APCZ7VfYjWpH3BMghGwP6eA+
PZgfAniVde/9TK6wIZyZmu3bkMtpPEpUKL0iPKJ3miX+3mi2jXwfBO9P+i5MzTZuUCy/iz0mW/PB
2zZmuIVgNclfdRkid8ncXA8CS9cGJJpwGqNTA459Zqz0866tHbawLzZhHbpFgEzeERUq10AyOVpz
ikX3OzM3Cwm1EutjJmFuTD037Laj/Mvr3C55vb6qJd8jzaS+ourq20YqJGetkRggRgK0D8Aj2GA2
lGmNmmnFylw2dsx82QxHctkIsik7eDL1F3ONOHlpw85WMp+zS6dqKuPf6qeFYR56La6o+iv3E4x4
9Iq86MP1jVszN3PzcEThvE7YOE37mVg/M7LZgpmhIPp83c5CMwPiPnIGWva0hwHvX4a6iuNUeS0T
8h33bmpsHOOlVT8oI4WPcBvk+2Zc7xsu+bpAbIBwR8QOItRLm04Axbqfg6XQ8kzM8mm3edt+aPsi
3SnVQ0cLR3JWMBFLEcqBhJ8lyo5Fj/rSJOljr1k9VANSr7c7SXsy4taDrCGTbwq7/AKue61TtWjx
NxUAtGBC0/rSotk2el3GhN18TCy6bQqCw3EfKt/U2JOCTamXXnJIhzZdqaMtXMFgpjTTsqmFQDk8
e3HxibPY7OmqZIFxk7f3llcervvMwnH7fxyMJsAsGlKzlUkJUuh6S+FbjuN0Z0zQSppVPQDFsP79
C0s8g5lCcMQQ6GwtU+GY1IGJUlFOPUR9bq1DoZa760aWNozBc0EZwzTKm4q6MtlBFVf0XQ1zdAcG
sLQ14ZEFV3DOLcycz5pQgpG1kayIlnz0FMl7RTum6V0+/kWeLoC9tEdBRsBpJT7dWaYXZ0M22qOA
VCqMj7bOpgh+Xt+thcBE+5FOFJh10EVzEHHcR1ahFRoDG8pJ7U+ZvhvtX7mx9opXxae9fMSL7irQ
G0jjLf6afXojSdsxFClFPeb5vmwhp806p5pcKzNMf2s5gX0fymnw4DtBm2+rPC0f+j5JPoSTFp6S
VE3zg8d0d+SWZavvVNNLPohK+Z0aDfD2qoizHwd/sMq7vCicg8JceO3WfV97bpQzgrUzw3BUKSGE
xofEgUhmQzvEvInquqx4ASlStpIQLi4YZDRsyZS/7XlX2Rtj36toFfCIM+Td2GfeRq9r6aZvhMGy
GXeq2usHY2z7Q9WV9ub6d317qNlpplfgOKZd+kZUFN3QPowLGowQl5T7xor9L/YIdCTzqvdLsGNK
4DqB8QBFn0fGwYmUKIvoNCZtN7qWkoU3QWHaLoM7a0whb70VFAxjsPB+OZrK4/jyPFCokfI+Yd42
GIv6FnLe8NmJHftnpeXjaeyHNQqYRXukwAAEAONCl39pj1THMeuOUdKieCw1GksoHXfjQS+klc+1
aMgC24X6n6mpc9oPXzVLK4s7ms5AHcdQ4fkaPqDNs6v18uW6Z7yNj+zhH1PzySKv0HN5ajA1mjD+
1dnj2BZfr5tYcj4dJhfamrbmvInzpZ5y7gpM9J2/TT3tKUaRL4jHlYtroQTAUgBo0/UDRcuqLj9P
GzrU9JKRbku/b6eXMLmVoldfvTGY9Q4R0ixvJ1TTo4ciAZz58foal7YROgOhtc1NQ8n10rYsSVYX
xgbtYsSb0zbbpOH+uoWlXbQFDJyMCujimzJQa+SeSSjehMUrym+T+rx6nhZMiKBvQ3MkqAnn3Z3R
j/Nqqpjj7OOjnCJjMB1Dkqrr61jYKbJC2jl8JZ0bRrvcKdvIy7CwFchARmXTxjumSVYsLJweEPMU
DwTeQOb/lxbSkiHCwAuyTZbde8FDWN5bzq9eXXk/LqxDzHshGcA8IMOcs2CAZGbWxFmcbXrkHvUv
5poGzsLHIHgiOc1lTwtkHkezum1GJnqyTQHPbh9v1exRa1f0FxduJROoAZ9CFKfw3cudUhNPN6l4
ZZtSOSjpx94+5NZn3byRjRfPQD+F6d7rH39xUWA2hFwAkHdVvB3OMhglBrfu9xjsojvDeA2srzHj
Zf83G7NFjbHst7mNjSl79NpHCthR+OG6icVv/2cZc7mAaphqgN6Y0KdxryjJcWRm4P0mGJDghPA3
k11iJ892yur1rIROIttIjLKGpkXFPv6LVZybmMXLOrQCqj2YSKbKdZh77lYeK29fgmTcVAbwMYcs
bx6yTKODyKusso2Zh66efYy+0Gal4rE16dsMP65v2JIvk7tCGSYAYWiLXW4YLuckbdVkyGE9jh1i
yoxVy3TYTNgID6NnHuQ1EbMlZ2aBCA8xMQBh/SyStVGQO0XeEWfMkPWc0uh7u0bLuxTLzm0ITzxz
g0qrJB5p2JAyN/zV1Z9lfxsFK46wsHUWxVChhk5xiu7+pZGgV72hknouLeNWMiM3DT6YTEUGjquY
tyhIldNK3BGeNUv/AXiSCcDURMP69/PgbFV9rSI3OY58K+fDJN3qqAmYG60BgjGuUY8tfCSmN3gx
OzrXwRtpHlvvMvJxOdtU7QihOI9N/WM5rPVo3lgR7AEmk7OCWZGrc3aUZJkZHXI0gIhNzETTtlAy
1woP1z18zcgseJaF4jTegBHDA+4N25iW/YX0miAoEHy0ODRgknmOKyukzcMAQ0GkUnrXtr1fbK4v
441L/7aADTq4YhB8dnE2bVEwOEcDfCidbVZubedFSZyNvBIPFnaLBIPBb0S7RZlf/PczH/PyqiCN
Lnhilg2irMw1jZ/9dydljOUj+kvBhK9O+jdbi1TngVEJPass0J5RBtsaGWJ8/kocXVrKuRX1cilj
0ntt5AkroClNWT4oYfuoWWtopUUzGvtFBUDnpTi7OLuBd6M5MZbXJcZdM2j3FlASNW3f78ZoJJOh
CRyRmMebrWaSVLMyRMeC8rcF7KzUXPpJ153szdXDh4GghpyGCpZC/nRpRM3LjEenCUTUMPa9E+6Y
0jz0PsieJHoZpH4bBGtcPG+i6MzkLAZEdlFaQ0PvIg11Jqx3YfHd95ptzNydnuz16gDl1fVFij/x
IoySF/DGFpVAMB7wQlwu0ppyszAa+ra2XZOzW5DVFDtYHA7mZL90Xnq8bu4tJlbYE20FBe5i6lAz
bw88KJdbodPVU3Vsk11h0sQ/5NEmtz7F8auiPAfBF8c/XTe7tEoGI3U0hUghwA9erpIcuQ8BEFA6
qU5+QLtGdJBv68Fx826FyGkhNFGLou9IP4O5KmfuNVmcTGWOKVOVb1LNu2uTGD6j8lfrNM/XV7Vk
SvRMZLBaXBnzx6qe5XVvdHiLYXayWytFe28HY3NX1KXkNv74F5GKEUqH+hMNKFGdudzFXrVrxROE
0JVq7mi/Qm5N8ezdEHA8BNS0QMqTsr55QTqAOfAeylxw7Fvb2PItd0qy51BJmEPN8v2YZV+u7+OS
d4CYFmsTt/v8mVRaVZdUQo7B7ox/k3E4qGgyT35Vu5Ed72tzjU5szd4sV6qHGmRVgL0iDX/JQYNE
6XAaKMjXUvlsVu9OX35v6J/lzY74mOVWmcRsqJ3Buyt9RLR3n4e763u4EPgtYMwk+zRRyJNniWyW
jw5keKxhiNWbUntuOmMH/u799/6FldnO+WlbxZEo9w+Bupcr70vblPfa9NMPq5V20NJ6qAcK8CDJ
DOXBS1/XpjGKpmgkEncvSe8wWCa5wVrwXbhhKM5Rhed/FHXnV7/OHHblwUEEU5SyDeTPcvjZqyM3
8+rnMkTgdSVeLJqzcHKAb+D25+qF4xAANhCT0PVUnKz4LtH+qfpyZ/5b0Cbv1ohgxLeY3yywHJAE
kNiwi7OYC0d9K9cdGUfsOD+lBGbHLFyBEi8FQNIzjccTaRqEWJcfiUOEkntNrKVKdCO32bbtx2+8
RJixMlbuySV/IH+yeKSJqvT8aRgqgPUyi75JZB1BFoKLPtZqslJ2eEvAwlE9tzK7PEw9TDNHKLI1
iZ7+I02GefIGrXqC72r8pEiTxRy5WRzosSTUJq36NiqohrhZFTmPqtN3H8x0p/Zr9PVvW8CznzU7
DE44Gl5gsngJNp+kPzDvYU4b3whQ2drmpbbRg0O9dg8seSs9JK4aaL909XcmcZZ8KxDwWhO8hJui
am5CU7uZwvbOS4bjyFH0qvYU69X7Mz7RtvrP5CxJ7nJz9DIfk7B0uI1uuoP9s/G24K92NBazcOU8
Lp0QgeGlSK/DGzCf1GmTYsoSwRigON6TBj/5UH66HpUXDwhD0KiVirfrHDOi+kbmjJWwACo5PHVy
qkSHQVPKwI0Kw/veBF3xN3tIuQkSENGZm7/Lu3HsdF+AiZosPLSW/CWTi1NeUHKw1PtmhFUwXdOo
WVylqHPCzgWF5jzSBOU0GBEzEhuLpoA+ydAnZrd67jCNYaxUHRbzVz6WCGoYfAPFU60oRjKVu9tr
EgZke1fnzrP8fRT/HCxX0h5K74Ol7nVrJTQsxh+OAQdBFxDO2YsnoM09xbroqtaWi5DME5C9vYe0
zHWHWUpNqBf+r5k5UKa2R19txaGTK3/nN68SzYIy3wfjhOLxSkhd+myUb/lelI3gcZktyTckBa1P
kegNIItqz/7HKXtrIzVDADlNfLi+ssUgxlicziOHtgFvj8vLwnc6m0YfX8tstYewesltC3nqvD8k
hr9Xp+TrMBmIWDxG5trEy+JCzyzPworXoG9TG/hMmKRfevnzFGvPBcXZDQ2t/fVVLrkJtUQaHiTO
1MdmaZhVdpnnR5iKSyN2C0P/5TTpicbamvzWUuyibUpIsajBK3Muw7DR0AkcmJ+kC/81L53A1VZ5
fRf3DboIHlFcuXy7yy8WtUPaZw02Mgs8MfLoeQSeXlchb1x5Hy46B299SjxELDETemkK0pxx6ic6
zmbT2MoJTZoeYExTqrKrI2wAYL2Lats1ezV+0BsjeFEDtb21gba/v05DpRHiPF7ljDzPD4URFq3t
SPyQuGo+kU8z5KZG2ww62ZU4vbhk0FWigiaajvPuQGQoQWKXRE3S4JNmR74bI77s1cE3r+v/mRz1
NUi1jZpnTwrPoetu+vbL8mglVLPfFIreENAYWm/0BbnOhu7brjeRpci3PoyXWfZy3dDbeIYh4Gt0
PcVrcp4hal1vtJpDf8Kr7zLz25D6bpIdeZDTGVlZ09ujd2lKrPksX4Hsq9AGHVPKiMaes3NyksW1
C33NyCwT6wyjLhXR0kHXxK9/OFLnxu8WDAB0TO+Da4aqEJNzsxjC7EclDz6l/JgpHDPpjqmV7DVp
rRS0sBTgR6QITGgRsOaNw1EhqSwUqupZbX2nK3+wPAKyX/gr18yKnTklM5K9OVKtE76Wjm5QSPta
GnaesQY7XjQD95O4nclD5ohwyelGqS5Ndm30uo1s57brmDmsX633/mCl0GVh5poSEpQC83ecX1ZE
qgTW/9As3NTe2dYmju7tPNza1TezCPY2E0LTu8dWRFACgUHtRQEEZ89czwzrIPJCrNpJ8hGmqFe1
IO2RJfTamAgyGH1LfWd3/fguxAkxgGYKTkrIluY+0ml+lLRTmDMIJO877Ucy9oeJjHxEQei6pbeV
Vxzxj6W5l3hh7tfDgKXG/sScCznJTvKM3TR8M1RyvV251ptfMzhLR5Im94BzYTCoS9fqyRgfop6J
t8+hZe9q6Yu1hh9f3EsY0JjWExiQ+c3SWnprDHWcbxRQjGPwPKjjVvbczlpJkd++29jJ/+zQSriM
g1VeyIVnsrBI0ahcf9adaeNFG8n4kjqfbWlN4OZtIqKwJCiGcErWpc320ZqCPvArwkhp3qpj4WrQ
YF93jYWTDaGUILSlCyDSqssFDWVCoYEJ301hkw6Mch/t4gYiF1Sc1gjSlxZD7dgEgSzO2fxFSEct
kRLVop3uF65hPK2mVL8T+MuqDDJ7YgqaCAKKcJ7otBWQ3MrjFA9GnbmFZ9xaqdHspTF6DGTpMa11
4+Sp/Z0iSSfbrm4kNf9UltN9ofo+hPCcwjp4ooekkzZ3pxxBHE8iI/NlrVs5kW+JVLmuwYCL/j95
Cntyue991QFhioOcUSFzXyjpUQ4Ec7y8LTrU0gYQ0pG3kYef/mRsI8UXvHsr5caFLw/VAPPW1Moo
mM3bBnXh0YEcJYEHOPmd5frVCzRXh3e7F0YYoUU4BwDN/FymSVqmxegTCMjDvFo+mHDwryrpLaR7
tD14HPO0s4DNzJPpNiozRYsxkw/xLms/WaOAyjbDcSoFuU67HZGhUgpEEI16Lddc3EeelcI6OcV8
4pE0sNRCA9t6BEPW0GyGQrlNgjVIwMLpEYDz/8yICHiegWUVnEwtZsKc/k5iPjTBmgz7QtQWLUEd
RCW5K+wnlybsEl2hVCK4mdWL7j102Rdodprhxa6/6Pqx9VZyl4VyA5JKZ/ZEsD1bUjM2tjeGUb6Z
ym1ePcSjG1L8Vrb9dNKlb47mNv0nqTu+3yMp4ms8Q4BYkc5cGmUyN08LgHz0J+THUctPqj/cK9a7
gVw04mheMQwm4/zqvGwD4yRoywRRRyMZd1Uz3pRVvQXru3IfLXmFhsQoWCtAdm/q0H1kByUJEV7B
yIpW/0vy//7t0okQqgpAiFbcLF9WIwYEOrPGu+WPinHSkBhIVtawdIDA2InRLzBCeN/lF/EY0M7p
nOJ2CINklSk4R9zVy2HJuWnaAxUEfcp1N7tKfdPOHQoi7JR52zJ6AqeJ0j/HwTbz/q36bZqvJLIL
mQIAETHLBhkERXOx6jPnTrqqYjydoWcNik6rHVy1f27yp9AO3SQK3XJNRWthFxlAFF1ZGcwaGfSl
PWnsjJKnTb6JMzG9a//sfG4XTV1DDy54nGhcAhsRNznFuks7maYUXhDKIpespNPUq7Aud8Yac+eS
FbqwFCHZP+7I2e7ZccnuJWOO3MjtgL702sjmgjcwEMwbA/Zc8OPzepnaWpCvBfz5UrUrZGqpMe3Q
j0p9B42/6h/GNZjaoj3RpSRBhdhh3nEDoGL0jcyuWflwap3hQCneNZ1fmvWDpAWyPutA4/i948iE
OBOdP4jZHJkLfraJfZeVfUyOw83UHC2/R3V8jeDp958xS7kE9bAiiKSo3s6zCL3Vghzm23zjU32A
JyIJb0L5viElRiqz+6SOrj09IfHjh9+T9tBNj8FaQF9ylfNfoF46ZGwM3VBmer5RvUk6of2lPuql
8fPdYfBimbMYVWmxwkayzCiWdxL/RAzpxoJ/7LqZhWfM7x4c6HxQKwxkXa5ldOQR7m1xuMgjmsLe
KAMyI+FjyRDQdUtL4UJ0+/6/pd8Z1Vl4MqopDINUyTeJNh1THXoSJ9pNvfly3czSgphdo+9Ey4RC
52zfklgpo5YC2Man+Gw5/o+hCu9lUl7Ik9bSiQVbdEphWRH08/j9bPMAN6aJ5mNLjYrbtvWfptE8
WFWKOoe9j+PmKGtPCvjapFRhNn9QlQ+mWd35teGW2o8qjleWvpTenP+e+RY3Je/uuuX3TIb3Oe+U
nV4pJ6PITlEcPNWUNhKAkBYJK+2mAE6RFZdduICgGETECLoVIF7zkNN36hj3DejErHbcVLkZlA0C
g4kablKJtO7r9Q+94E828Vog4EAIMVJ76bmT6VdjCm0Z+mMoPRuHMfk+dSvxbM3G7KQbXh4njhcU
myrM3Mk7ZKO/LVeHCBfd6GwlM5f1y2KQlZqV6PHBbr5KDBYl2yDaXd+vNSsiqp2dv6BwmJBtWYuJ
GJwPWuGGd59qf7xuZXnHTEGsgUYyfPyXVmxliizcsNgkaLMrDNQnId2n/XUjy0v5z8hcNiAY2l6e
KvHppftMf0ytYzRuhnYFDrHozhQOmFxiRO+NIleZWV40WGyYVGukHc1NoZV3LaTbjO2rm17xDmq/
Vu1Z2j5ReWHGhFwHJPbl9iWRFcMJy5C2bUeUPp07Oc0OTqN8ur6BCzcYrCyUAAn5GJrDBsu4jJSx
KPEFU71HbfiQez+uWxAvt9ktDY+ekBiDqFqQQl0uJOjrVq00kkPLDlOo1SAKiIM+3eXJ9EFRwuIF
sod0Jf69tQlfL3O/cOIjh6fNK+1TKhmNo5NiNeG2c77qGloAp17/1sqb9y4OQzBFiyEdAt487oee
orV1TppTtF8G86tX3fjta6WeprXJzbff6cLQPKDXOUxVSc+dqVRfrJiQvaYmL47j5WdCAdykX8xb
DoLYeYWs1rspbxqTLGO4nZonMztIwefKP5b9baHe+vUKmnPpC52bEwf7LAblfha1VYu5pBg3o3wD
xfLBC79Jw7GJ1tA/i7YY/QOGCJaJZtWlrW5CUp6TxmUovzZ2dNSN6TnXqp1UtS6tpZVc4O3BFRPt
AqkHiRz/nPm7ITWRn4ubou9T17L2vf3JK3bX3e5t2BM24KGF3QCttjnTQB519pj3qDG3+b/G+FJG
d8EIDmTlcbzkc0C0GXQlMaQrMts3RUHXUbOEFeXZ9EJKIs/Xl/E2rqIHTlDlefA7Msy2qpXLIivK
qNjk2dYsUOX86euPWnSTotIar6E1l7zg3Jj4MWcel5Z50LawC23sSXfD+Mawng2jcC35pl57cS25
AHBKQG0A9IB4za4+2G37zAjYuBIpjqQ6CD04I1hjHFi0ItQluJMEneBs94IqN6gbJwWaVM+jA9uZ
8yJZa+SsS57GFf6fkdmu2WUvEWkxMnE485s6/DkpJ1lZ03xb/Dg0GcgXqcWg03v5cbKiqK04xIwd
G7cpE7tHnqawmPrDN6s171XfS1eO0KJFZKDpk9JKAXx9aTEwgsyQPe5XL/1HXLG1tSmlG6kvtk1+
uO7mi3v4nykwAZemOj1r6ijPcYfxCPVd2ReuY5DWrZhZ9IczM7PjanpG2bY9ZrxkZ3Zf2+ClCF+v
r2Rx00zUTCgvopM6x6ChL6FXYG2Kjao+d9G+MU6y44Ee2ZhrEL7FxRB8ZDDPRId5ESZguL7XUhbT
1+G+GLVNBMRnQJ78+oIWP82ZGfHfz4JCkva2ibhlsYnblNrYZgh3o2K6Tf4XoVSMu/zvcsTGntlh
RjRR4dzn+YAQsdbar9nk/83nPzMxO6nUxny0cjDR+S9G+Bg6j9OwUldc/vx/VjE7M7XutKUhHBkS
q33g37bxoYS3ItCRnVl9Ugt3nSckZ1s2T+3h4+jrUsdYmwUMpvZiaGA6SMY3s7W3jZXuuknflmYb
QVHTHePJ+b/t5zxrMC2muuAG+x1eW/Vjpx+8eq2gueLlc0kdNYGXwC6wkVTO1goe5cZxrTX8zIqP
z7GqpZmjnK1iRPG3TrPr7L2hnqy1os6ibzCBBPCJKghKvJcersljECgDVvriJxIg5bjrkufE8zdW
vJbPLe4aeGJYPphTI627NBXoVg2Pc0Ggkz9q5S5J/4e0K+uNG2e2v0iAdomvkrrb3V7i3XFehNhJ
tO+iROnX38N8uEk3TTQRD2YG82Cgj4osFou1nPrpqWyp1DM5guCu0dF5zZNytPwY0rj1s1+/MeN7
QcLJf/BnM0BFzXkjJF+6v/IIRsibtLKZbbzBeg0USBmNUsbQEhvMzlvjPJ/HUgkmWIkhSSa9A+9O
mPbOBXI3E3txUPthWK9mez2Zn/CF0anwZ6cEg4FUedEnNtDM2n4rvSULkLLcYprK/rxUkngXPMm/
QGLTP+qTWyTfsYRjsunjR6eOPOQP1/yC0ahxL5oM1j29iHVV9TAX4IOROsIV7tzVYGAzRidrGPfF
80TyPWGPTswx0ZpG8tBANLrrP+M2H4EKsagmXoc0KQBK535bmXdtN2Ow684cXmfMaa7m9/OLqzhu
YhoO5dFdofPjVlPUD6MptB/b+1LzFFKpllI4cuDqddapAozevDt52I4HDzxxC7lI53AhwaDybFVi
8b8fHfGkbFONWcCLFxSk3jTNo9k9nF852QPqWCuFgz11ZdsRDrHOD2x5sxbFfSypPThVe8HoMj9O
3HwCgM/G53XR7g2SB62R3oFqB/NQnMus/tKWaBGoXNWJ407rOc0XDEnvm52eZ4B27ebZquhVXiaX
nrccSjs79EQP17YGL7W7cZiusJdyGwb/EyNS0HH12xgc7VyNPldqjTDOuWaHpf6u5+kurdatgXkz
VZ9fo/VWEa2Q6gquNhS84jn3ocTdQocAK3N+4hxMCOjmTW3Y4H1RVe9KL4IjGOFgY5JlT/IFazpm
07by/bCfsy8TqJAr62dKVC3l0mVEMyhCsyi5QCry9AC4/WhNaJKEXzByIs0iJHQ3gs9NXwOzeSmm
4PxhkAv3F064tW3w+A9gd8d5a541FMP4L0MTrcPWUr2LVXIJhgSxvzhhA4Bo8aDX6KQ6jOxytL9o
+sG2f/43oQQjgn4xral4pn2h3z17V4PCjl0Z2TXJo/NAKqEEU8ILU6ndAGgETZd/k8dPJAZf1n1T
XzHzM2YF+RteBAtHyrH5xxwdMKLHdlWgST9MM3/fpC+65YR5tYSul4LqCAkW9q4n5UNMVCldLoVo
VHgcGj2H4AsFecopsOMODl1nAGeZvmcauYT5vMt793pKU9Vhk903x1iCkKARrBu9hhVhZrFLk2hu
7uh6gYjNhmhBktogXPM/cQSOIfknHa2rXSVtV2YQbyh/Vf6lRn+xEWNTYnD0qkiuZfrCH84gpEQN
EPJip1A9nUZWgs0jXIutF6PD9pvpX8VLszXNyE9UrN3Si+gYTrAlVeNZLR0A18Gn9Ox9mZoBGLz9
BMkycuU3m7b6SV1XcSik6nIkpGhS0nL0WotvoXbts93UIGyIigZXRScmM//H0gkWxWrQnDYiRhU2
87dCD/X0tlgUnjL/iQ+aj9g7xioiWQZasdP9QmqEJm6HG6bxm5upje/hcSmubBWEYEJqzOz1m7GH
g9XGVzj9m25QPQKlC8U7QjADgnesCwqOgFGXYVITCo/QJGWkr4POglxFISc9uH9APtRBI8iF0R0M
ptBblm/r+JiRdJ8hmMveBu0hz4w7H8Rv562vdOlQJYZUJmdrFot7axQS+BirjTDR8q0nt7aqt1Oq
yEe/L2wN0+tl0riLnbnuhU+yL2mBPHnSaJt4UcU15Fio/8Wlz2ceCHvkplMGLmTIgnxnGXjmcLvM
9KK3s12XqtJjcn34g2ULkU/qsdIsHGDpLd5l7cv/WncUVlUhkFhPpcP59LISIE6Jbscy8NHoT5+y
VHFCpRbVQSgc44E8dKoKJq7WhnHxLcAsvJY3KdMwrTAqzWFZuBIWtEV5MePVd17xJE4TGIzQKwRW
U9RYfqhhqZ08RU17g96QDbji7Ql0HUHfRBp5Pg8ke0FzdjF0j4FxC+23ggEqwP7hVi5BwZZDN/ZS
7bRy3cYYqFn268Vo/0RC+sZBiCpf3KvcUWXYZXKiVAfFirxrFf8/NX/uqs/1nKNexaYdjSyMq9kY
c0ECWjQjRsuYdaSnoIk6L7PkVKMIHRWmyH6jA0GsUTNrWi+xgfRTGdMSNK5v84J2y/MYEuYBE5Wr
PO77m3NXDGRPqzO4FUUuyF3s22pCSRDQxksfU48O2oL5UhrTbhFv8i4NeAGhuebf0byL4iF3KoIs
Ab1z/u+kPfyTUPaKznW0Coqp3nYx9YpZkHty3p3uoUiKCPzDWPUliF2iMJ0SE3ACJpg2ikSr3roA
A+UzymY0ZwlNUEwFWrq8nV9qyb0AJOQq8ULDI0o8K3WHoAsZ4F31y4SZdGkyBWWWaZGxaPtuyZxt
XxIjAEnMz5E1j+exJTboBJur2pFnh7l7FNxHyF9pqxuiZ8Yzo3a0NrZq3oLsnBzLKJzSJUeIcGiR
gEmW4caDv9PVO6vtMS0FxLDNxXmhZAuKsQToZwGRGmopBLB0XHuzZBCKDpiq21kmyLJ0lz1jlo+D
KGj9IytBFNz0U/6k97RSvLllS4rqMx+0kWg+AhuhsKQMJK6UaSjfW9s+yNd+vHXGoYsypx7CdWVU
gSdbWrQGOZzSweJcwad46H6bEruAtB3aGSf6TIYDjS+M5DobFUdC5i2jZ+QPlNgTtzaV7WQ2bILN
nDgwnClcmvSrM7phYcYvBe33KFN8X1pzv+ifeB2fYAsPg3pwEAFG8AsPuvx2wqDuxDG+aE0fFlMZ
tKvnBZOj3Z5XJNlWcvZPsEgYCKKIjxE/7/x25plqin9dPdTiJyMroiVRWADJFY0K57845ukWIgE6
TLkFHD+eo+s6amo0L3W3WrH1zc15kaRQlsVLS0F/hiLkUyhPowW1HBibBiyGSVbtwKbVYRhOb1w4
9qWv6lOQwnF6DKwhTJxYZxQ7beX8zq5QPckuutU1QBmDQpmlapYbUhEjKrP4ui0xN++8nPyUCe8S
0FYhOATmbHBKiEUGVmeil3KB19NWXzg9D/h0ddVUC6lwRxj870fGMy9qK9ZnYLDcexun4jLOshAO
9wM8o72X9oGledF5sWSQHuho+SwrTHQXC8Smau78lZdAzsajpoUkefXW/TA/VsjvKN/iMjt6DCZc
Dg01Y8wQR+WJh6KWdPph56BxRVGkbn0vtTSI58vM+edyVYyxxCMMiXpE3NDLcLqkbZpNes4hNWPd
MmM8rGO2pbO7Pb+MklZC4Ji85UPHQoI39BRnpd0ydPx2N2dMyrQekgxZMrCaoMY6MpN35GDw8Nf8
yKlUXRqyRQWjK6+5w3FwRM68XM9RX97irOtIlmFg9abKnnTvmbqHxLuvrQxVCZ+443/TqaAnhFOx
CxcEGuCSfNCwpkZqPlB0LtLK3KRoP+kxv1KxrpLoOo46HtD/wxKT3z5LUTVSYF3t4kcKLt4qjusQ
hVRPfZJtsrrZmyPrAr0lX3w9eT4PLrsIOeshqsvAzfkhvYoszzRQHbcTKSdY0nuCex91RgHRkrBu
FYURKjDhbKwr+ndyA2CT9U6SnTmWUZm/dN2GYe75ebn4T4mm7FguwaHo1wEdurycbTKezfI7ODk+
8fvIdaKIEgF1NBycnoVEHxO/Jfj9gVQPRjq9mZUWfQaCoAID8wzAqChAtHpvkQZZJRCKRiXoE3XM
KjuPILP3vBySD7Lx0MssHuh4nOYcsa7Q08fQqYNlAA+wqm1GZn2PQYR7GqyQlt/zMK9FnjpvX5WR
ufroF7PCin2p3s9LJN32I4ms020BB9LSOTXATKYFBrhDbEOx8dI189BhDHoblDmLpdoIJGee2SN6
sySoHULzdBYm5ZORD5/CQTskTiXI+cS9waQOnBZe4eP76bzT4QdvCpRTR4YxqOIO0h0ioK+FpYPX
JjrDmp4X5eDA/hC934zuIc8iZ/zptEWg149WfP/vW8TJE1CqjZKAD53aZAXhb+3hVdMuLyMiOJoq
vCDbob8AaG461YGlW/2q9AHgzt89CNF5h1Rls1UYwslJkQcd6hwYi7sl+Z3l3MDTPb9OMj/6WAzh
3LQ61RFlB8Q8XaU5GMv2LY3sQWEnVYIIB8YBJ7tJLaD01rCtumKL2cxBNfYKbZZZfhAxwIdGySee
mfwzjrw+TzPJOHMjwIce+UFKngoURhbue01+nV82qUBHSHxZj5ByQhf4tkBqwc3ugle3cnfloPC4
pIGeY3m4vEcoHVqelnbGsk3Zeuf4WjB3uDdTI3Lt4mkyxiglIzZuQW7Ljex1nIK6ybZlmd/0HVN9
jMx/OP4Y4aJYbGcwlxwiM588z+h/y9ZmW4LeyGvSA7PtACZkhwbaKK0+UTrFCTb+f1994ayleOpR
m5ebJdk1Y28deLDmDUglFky+Nh7+086KjdV1GvsjWo0R+vXSfZ2AxrJG9RRVUaEoFMgXzp1r1Mva
eFhN9LL2ZhXYNAkwvfi8LDKTe7xugidUT27nZrze0VluDTM0p7txuDeLq7Tf16pyVBWWcPbKqTNW
NvA9YvNVTd2gzzF2fRo2U57e5hPBrL9JIZ406MHZjUCLhjcsrPzp+ei7sVk6XlKHdp14Xy5WtcU6
fvWqZJ9jQjJeQ7mNdsX5uSHkoHdLu/3n9cVzD+89ODVIbItP6MmPU6tB6VKYNCnM2fvc+DiOoTPv
7OmQq24DmbiAs13ksRFdRlj9VNyym3PiYrRw6KfajW3Ak3dGhJKycMS0kAJEcEvqbhZ9CPSlvDgv
qURdT6AFe1fa/Tj0JSStjOu83ZTdcx0rICTGGxAowLR+z1sTo9q128YZ48UceXeX00izNznZxtPl
aClqEaSyYGQXGikQBMQY2NNlnJbCcDIPyzi5F+ZySJvnfH48v1xSWY4ghINXam5SxBkg6myT0+sO
pHwgMlvZBVHx/fKFF14g6OL6K4ygE2s/E1a02BhQjFbZYWm/sQR19G/n5ZE4vIjvI1nEp7igikI4
aF5R9+nqQeOIgxF4yOCMqqmask35i/AhA1uYGWEGBYKu3U7syh/2VRz9uxCgLgGpBA4Rp2E43Xfw
p5jTyrNtjtXHCMmirRP+b6VwdWQbcoQiBmK9llp6O8Nzp/bX0Q4r87LOX8Z1d14WibXFyM4/sojh
TzuuqJZmkCUnIEkE2T67LPOtlr8Q66Ze786DyfaGN70jvszJX8UWDZ+i6xwMFqjdWXoT0SZ3COa1
TTceuuAUqydTNNhyJPuBhFo8wePVKJ46MOs8tTNHwzpeLroqWS1bOiR08KL2wP8HnT5VA8dPp8oE
WWeYggwbY5gx0rfZmQgm5Q25s9M336r259dPZg1AScar2NF1CwrNU8QRru+MGWVIAzBwDE5dYGr3
TpkEzqIFmaNoLFaBCY5FZ6GYoTS4D1xvMIg5XNhhWPPtYoAWW3H98ZUSbc+xXIIh5cUffsH7nSZ2
o4PODWOegjjfVFU0xCOqwW81OOHnl1KmiseQgmHt52JaphEeMSqtDkVNvo7oMbbsVJVjlSkJdARx
cbDhoxxUUJJpxeMk0XCKGQoZzeK5854JyjO9vZFdxKnCtZav4x8wkci5Gaul8UyAtUl6MZc1Oi/p
BWY/7TO7DjRv/Wm6jAa+pqt6RWS26khKsVM71fPZzXnVd+P4Ae2eWGIGa3YNWmLFthmK9TQFraQx
WnAnLuJstt9Tw+4DfXDCpliuvJZtKt2Kcj39wvxX3Y2jxn/S9HaXD2YwuvMXs31MmI0sD6auYeTS
JxSK00mCQAuRiQ9lOJZWWq2Hs8nc5GIYYLCz8Ve39gp7LT2VCH3+JtLlA6ROTYAxoCrW0mBCXf1x
iB9G60tf79YfyfLyCXFMENsZnDbyQ3/tTLpJ61bYzwKe74IHIfHQh6hKi0ulgReASc6cnFBMBWCY
fZV2NlB0t7jDt4QFpizF4HapyuYwGqpLQVZIgiK2v3iC9qzNusKUwZ3Cs9YMev3Hmn5rGEaWU3uL
RMz1aiyPsf7kDX3olir2bOkhOQIXrFzBtKkskgkGVS8vfeeh0uOHIl23Hlb2E5t3hCQYt9YyVgwP
wrI2xQXKNZb8G1V1REiFIbzPEswMFlrUT/WwZfNkDzWEydIfvRX59TYb0JWvIv6Rmum/MKJ70hZZ
5fQFYPQBLTNtEzLeTvKZo3sEImgFGclkZj13sueHbr4oh/s82X9iR44ghL3XmjLBKGHIYTgQAPOM
zBQVywrjKFsscCbjTQdbjHHhwp4kVUFjqwFI011h3kLfXaWqqQvSpyMSPzBAnMUPFHun+561ell4
TIfT47/T5TFJvQBzGNBmeUNhJ1gemPmDX30iPQKG9r+o3I4cxa/wcFkI5r7gYsPggFEPXZRBn98g
iT5DIDz9UQeKkYxiPUmHRDrOJuyqzcynwsLrJLOSN8ocVHeMqpiNxOyhpss2EJU34HuLfty8uKs7
DjifmvEDzcyRuxR7rV4i3xkCK38/L5lEK07ABO32WGKY6QywqjxQ1sP3COZZkSmTrt6RQIJ6Y6bJ
ahkTntwramJW88ks7ws0pKbaj/OySBycE1kEwzYPmj60+Bfj6NkT+n233rhcVKSLep9cL9R6AoP5
xs1V6qdaQv73I/VzV5NMc8X3C+lGF6UNVQOKTIWJ4N8uOMEnsgkny/dpAiZWyJaAy6DyMbt5VJUR
qeQQjhFFCI+VCeTImXWJIny0ERAIoprULfHRTiThfz9arhTjZxpMNIQ2eDt3vPLHLetNfp4CZ6zC
RqET8nUDayEoLPEsEm+isTIqhwyw3u3SRNZw2WWqoUQytwEC/YEQbyFn6H1eZo2oRRrQOSDGFXNC
cLZ4IFNmRUCNEOlBVwUrtxJ/UYWDm5JJG40GqGXnBIN1V1WvLbuaUhYkTHF+FWvoCefXYlkxdDyS
5YJcfl52vqa6yOUn968w/AuOdKLRpqYdCEfA286fA5Zs5nxXFZz8H0TOu7m+OG8qVKsnnNkMqTS2
VgAEiS5679b1NpuLkGbRbH07jyQ/VX9FEw7uXJOqr3QggcZ5oYg4GUFtKAq8ZffuiQoKR7ez62Gk
GXeEFtRxRm720tffRnT6Tfq3Oo8WM5hUrEsqpRCOMVqhUJ9sQy7LeKbxN2UYTbVugrtidBOYyhl+
fyTpd22ZL8Ai9jK2zvb89qiWTkz6jBiOMK1cudvERuPPFixLQwJ+R9CbptduHdXmwVFRYkkvRJCo
guTWQXnoxzgnLv/YhAn05yTKKn1vIUTjae8eSvPPiyfdpT9IH+KdvZHpFaVAWnp0F/VN0A6f0e8j
BOHJ2XgepTo35z3YYL3pHZOTEhUrkfTKOMIQbZ3fDXlv8T2qXjvM9k5ukKZm5YhWedScKpZMaho4
KbmHumiwzQumwdBmr0OjLM6SeWcZZWD4ERuuaPal1XbnN0eq4kdIgmnQSU5pYfNTO9zrTuToG9Kq
LINcAf5KI1gGKzGzZp0hzazBZ5g2mjVuanNjtGPQGWHTz5gWAupo1L49F9VrM4UzVZww1RcIhgIU
fXAvR0g5ND9c6x1pzvOrKL07jlZRMBRrSda4YlzC+jmZ74mBURm3MX1kTlQNmMvQqoqgFQpChDSx
s9axXWNKXpiAkM3Tw3gN5wT8X2k4qdIVKijhcLlzb67U4LqIkJnG9+trtnydioOjYiJVIQlHzEK3
yuwNHGnWULV6mWlpaAyBy96ZrzhgUusH7mMUr4IjEqHP08u+WxeQvKLDM9T9F23EoAj3bXRuB1Vt
rvR0HcGIp8vMyiHhMarV+47ekGm+cmNFRFWq2kcQwuEa/cmgHn88zf5DOv5a7P151VaJIBwdJ+9c
UPNipcw6D/QiiXS6s+Jf/w1EOD+L3fnzxNfJnFxMFavQwr+zkq//CUS8Zau+z0c8lfE0wz2Um5tV
cwIvU3GxKdZLfDn3ExLxAw/gGd5Tan/Lkl35CSIpbPgf5fUFX7jzUYnpc7cHPd6hMz1nUxf2zVWR
XRlopTu/aLIa5RMwrn9HbrGWmWnhdQBL2u8xZvPE4xyt7a+YPRZpv9VzC9Nt9c1ISNR11dZxq9fz
HyC9d4+EFY7QOBpuufLHUzJ/s9snDaTXU+9uS8NAgsn1g7ooVNMmFcZB5KBs0imefX7Vjy3Y/tOA
xBswTQWaqqhDpSrC0fLcujcYF81c9j6LqvlFyfKughAO1tivto6bD6pCth67r8s3ZbW1AkKM93e1
ry00+b1ajyW9JcO9nSlsnBwCVeM8rwiXVbRxpTV3Oj9Ty0qDNL8o4ifUEZ3XM+nlY/3FEDaDumbM
DB8YWbk8ZdUYZMzeFiwO2rZ5rW1VLbJUrZGaBwcX+IMRGTg9Vl3voBTKwl3noZUBJGMBodupz6Ku
PaT5XlcFkKUqjUSzjQJR9H3YwtXax2tBFg9wmf5qLwe/26dNWPmfuSuOUARb4RQlYvH1goNjXaF0
RmcvqaaA4Ar7IQaFlhoMZ4UcKK49Xbe5L023ShBnLdFgpl8YxWYA96DJoiHZ2R4L1uLlvF5Ide8I
ULA/PTW1wtIgU+kv5pULFyWMqYOUhb6oOF5UUIKar35b5GxdUU9Biru1TsMs8S5LpujUk6rCkUCC
opvQ6SGhQHHLnW+B1/m20m8cVZG6ZLwErxX7u1Gi5XHB+c4IYOY1idBzWOp94KY3XbthzfOEluzs
Ej0nWXw5DfdLDsqDLfnU28bjDUrgQ+Gcm4Ku2CDcnF0ek0ew3GJXzvLNVZkNqT4eYQiraSFpbjsI
i/L3U2pFVfXmjd/HdWPEPzp706maSqWbdwQnrOqgJaPexxDJtr86y7thPrrkUhmQkPqUHvjMQYiJ
LIDIRugvpdPUfO+GhYVT95bGCh2UavoRgLBqs53aWesBoB93RXUAQROoTs6fW5mBxXMdXIrcpiNH
fLr56B/VUj+BxbOWpr5v0/FAHFSGrDR3DiN6TG4SHWMCTHtQDRCVbREqyHyUEaGM98NsV5PVzCE1
g8Fw7z3vDoVKzLwsVC9a2Qpa4By30IRuotVIUAQM79HaLrX48TKjGHw/ibNiEJ61O7+KEk3gA/9A
n4CWXh9Zp9NVHMA4rGU+xqbraA0FdUusB2BlUxEX8YMoGPUTFOHemEjnMeoCBf3tt20LTtSu3ILw
/mFACNtFDPu8UJK1w8QbC0QUnDEGNNOnQqVjWdo+44PZabpp+uHdGlnoaroiZC2FsRCAxNhrzOYU
XwIeyJPBFICh11Pefq0nlLQb/S1REWvIKucR5uQk41A26Bz/jCMH3cvcyrFTjKOO/drZ+F2R37Oy
+DqPM91kFr2q4vamyN2XBvWAwbS613FSWYE+rl3A4o7si8FRcczI9tPEHGVeA4aBIiKXwDSZaCXu
MC2a11DOpFmDenSNwIO/G2KcUhrkroqOTQrJ2X/QbY/1FlntUuYlmCRYVSFjW0IPsdPjv28LpqS2
qhJ9WbgW0+/+YgnOlJ25U+7awFpA0FqlF/WUB0MW6uvNuEaWdbeAWaDXNueV1pTYlRNUQWtdDFBv
BlaCqaAqOFUL8/Jr02iGb3HsL9f+mFlfjNh1fsYz89ttMlIM0ixdPd4nujHdzUtZI8VgGh1ynkzf
E2Pqp3DoB6TxWosamO2pEeM9HRJ3M2cJDMuIEmwWlKbVXsRFljyltb2UUaeN6TaLJ0cRwpWYa7Rl
4USiahAdt2ItqWU0s6ZxOuTVwYg164GSPegJU3s3e9f1pCgclJ3MYzDB+Z4TaK5GAYbmWNMMZq3X
fxroab6nWla+nt83FZawbUumFU1XAMtK7kd73xq7uAg/A8FLVlG0bHui7puthc4IiuNWOr9YfYsJ
8MrxVlIp4M7xsexoxhYb2Slp8mzuYWR0Z9kVsx4gq4CwpqoASRZtQI0VRnxjuCkq1cTQhlnSwqS/
VytrgmWx35L6vaLllYkePbqUP3rDCw07D52quFgxQSYpstvzi2nwDREvI4uPPMXN4LiOaE+LUh+N
3uIbhkkEG8yRedGJNm8dgnaHrswxWNqxH/TeR8+Fnl0yJ9Nevby8rwzqbkCWoik2V2bYjj+Hm4Uj
8145rZGt3JZOVhrMGINQrDfOGBrFoSKP50WXWRjIbaClDJcTBhOcQtXoeE+HIq9C9CCh94EmcRjX
eO8YSxHj1TNooyrnKkUEXxGGo6JiENfxKaLu13NhccTc+jkamxkJ+G69cFXpFBWMYLBjTJmdjRYw
RXMT51EbX9Mc6qWiDZBrLwbAISvo4hYifC+P9orOZZENXVGFSeHl26ltgpzkV/myPBL6ktbldV/S
sNOzF+pq27pc94759fwWSrUFRbycWMPjdW+nXzAlQzXZDq6m0cZchmfocsCaXZ/9qFQFNSokwWfD
eEpM2uKXYD86ESm+6jiZg9ccMjrv23hWRIBkfig0E5N1MAQAt4Mgl5YsU2/xyw/OMAuqgi1RT21V
PYPMytncZUHVGCiQPqjjktkY9Vhj9booL54Ymmn1NTq/Q1LvwbZ13gCEGaO6WIaLklXP7jQ4uXoC
0qEDW56pv+3XKx9sf5gFYXiRp+oQltUkY9DNX0zBiCRZjGknBJgmhh81GEwIK9Z+n6wbK952ZrS6
X9IuXGDktK+dGZZgo2j0aKz2brMnjcr9lgz7Rs8qslLojeZsTOIxIfXAH+z4mrm5TEjg2D9jdtfm
gRYHs/ngxsGabAzMtOm/OMWl1UQx+lu7A6Wbdn4ts02Tb89viUy5UNz7vwEqGLcnvKWMuNJ6yxiq
kE5sCnTunI5tMyh6sWRGyEbhI6bCQ7dAsXV6NAlr4KCXtAod/ec6fG1dD1x4PvrpP1FkiYsa9LPE
RlwRAb9TIFoMA3PsuUIB9p5gv9fs1lf1UstOCgwdqgMxPhQMPoLhHjK/oejJqcJ6cS48p7v2GuNC
MwaFo8ZXXryLwb+KlxL4UTgTy6koc1E2SUlQkjUPNcmCdTb0LxOo7g693lWR1Y/63URNeqiWUXfD
pUrrl/OqIZXT4ruFLKGFf04/ABOcstWl+ACt2yfTqx7vKtV2yTxfNOj9geB/P7o0utZa8KoDRFel
OAJXq7vJ1iiZdNTA+WAr3HxCIrCT4EmPVcU/p3BWV1iD33O4yQztilynzNks2Xp/HkYq1RGMcOXS
DvULYwdtByMfmKq9vg9q7cUdHom2b5U1v/zXPujJEZqgJ2aSmas9Aw2P+rH8uoJOKq2ecO+m7cvo
b5pGD/yfercHDWNwXs7fnu85aOEe1Nch7psF69mmO1M/TP0mJde1FlbdLikjvyt3vX5w2z4Y7PfY
36T2K1qSY3qbqRj5ZfYFb27O6+45aNEVNtbpUODq+FgDLedF3BdtE2XJM1kVDzXZiYCzBtZIzJnH
m0M4EWQuu8XARAjM/DZ2PTO2/pBulthSqKn0msQgODQbm5gxhQzJqZ4mjjsNc88viQVMOptqTp1f
2tTTIlhiM4+3JKPxBqyy430Jd9XDXaJlNsraPEtFLyuT2AO7Bu/WRTuy2NBj5CP14mKCKs9bYn2r
q0DXVPXWsuNyjCEocIHivC5d+eWQRKsXFOaFWYK7stmCdMD9RB0v+qoR+cJ0Nb6JwtJSMIXiMoRA
/YrrgZp5kNP8E4bzGEP0OCqNwREFRuyjwwhTII29OaRvXjV8JvJzjCQoJNIMnpbUuO7Kx6G5cccv
bL3W8y/Zw/mDLt2ho0UTzHTlzx0Ku7FDcfGQDHZQYpK0HWHU2mrv4HErzIpU5/Cax2MMvvyHyZi9
M7pjafC+H+fSz3eleeeqGBNk9gKkqv8P8fsAHt075mL13dzxdZtf1vmHOURGH1aqbjCZb3WMIlgl
MzMLi84QZMRsbJMOAYgszm+MbKlQ6IleZ8xh1cEpeGoonKJFuNEx4IpYVw66TivUnqrC4DI/5HcU
HK8YvD/EmUmEoQltQOIRCRHEFHcrujKrlAZmmwSs3Y11EeXz5rxYUgN4jClcLG5dGC6sIOx5sgZ2
fTUmPTpqL/VqOy/hkNyAQgOVc+dB+VoJl5nPx+XqjqVjsJ94h2hjkvcojsc7ATXQE2ctq37mC7Kq
/ZulIkH4HU44BXNAoctjfcjkol1QMENOUtLam9CSSR3kpdEM6fpTsBSbyXMxG++HD56/2fnaGktA
khR+8rZYqqAgv6x8va4QHqLDhc2uiPcw6nvXv09ojZmkZeSBdkdV/PlxXfinEszJxv47GIl+qmN6
RpZ2rfCp5bDJ5nujesXjbdLxRmE/z+/Ah/MC/l0+mxR2WQf7hfgEHQgocIfULTGbFJPju9Ueg6Jc
VRNQP5wZjkIcHm6Fhfmwz+h7b906Q2oC7e7rYWiGJ0ZMjIer3ad/FwdDKU1w2lvIHonxvMka44Ks
8Bb0NPleIVS2mkl4HuKDYYYsnM4LMX9kqAyxOKQeNatExAPB3PZ1sR7GFYzXLDCSJKizZ8fdnEeT
rRyiqXjGoZnD9ESCAKtul2J1eqSosv7ZMZIrP+2fSaIi9pOoARx03qSrowWLiBlYAzPGsipp4P3o
1ou3DHcDPNvzksggTMdAOx43mh+eiTqbKSM4UmHaUjcEVekIS6Niw/pwcNDnZ+No4z0KuvwPoek+
Q78xqAKq0Cjhgs+PVj2GiXOv2Va4Woqk8ocLDVgOVAEUITYfhCoc0iyuJrKUNtbMRxDhl2ZE1XpL
2fP5ZZOhuCDBAYeGg7Al4QpydG0uzozAV+Pw8A27y603NCxdt7WPWYqrwhh/jERDIBCMIx7FjyjC
E6dQnZ24Ve0BqgdxM6OHyUIm5oI0F5p9aTghWzcugiX5/Jp7lyhY+nc58bBH+s5BQgbcMafghIKu
tJ2qGnzcTZh6O8/f4z0ZIJ2hAJLpIeYoQQFRQI0WZsFD8C0MriULgFDcFS45vWGJfXdeFjkE3F3k
Ik2QnQqymI3epzZYDDFCNtm3w4zWyal9P48h0wteTIy3F94JaKQ9Xa8kxVwNjF2tkcB68xHO8l57
jC/W/3mcHHQCW6JD86DpeOwJMDQvZuL2WC37sunIdWV7EVruFXsisXInKIKzi1THbBkZUPoWvftZ
j5kF9o+qrhS5Fuma4R2CdUOwGmmfU2HGzMlJMwEmcb9mmBNZxkE3RMoe/o/dcXzR/uDgMjrFad2x
cfIZOGU9RFq3W9k3qzmsqRmkLoajkpsG0YkuLFWMRZKr6QRXUG2zI2UyxRzXHjfoWAvriQR56W8m
Zge2da8jTvDPWgguYcNBfQM4fhA1O5W0ZnE2shETXGC7QE/WBNk4B7H1HKv68SRbdwLEj9yRGXRR
m29YC4AGq6wevMwy90jtNpdL334rwDqtkEuykgQpKZRROB76x8WKAqqhc9ywYCSGtngGvVk0JpQG
aMcKcr2+thCUi21TgSkTEeOR8D6Gb+F/CKgUngFi5JzWocVccJ1NwZRGpMaUh04RGZacNlj43xTQ
/FoRo5zZNPed78F0IEZ/8Ks6DVwDuQDLU1G9yCSC8+qZOmq7EFcRtIMsejvNBSRa8O7PMJWX3FmY
jNJbipWTCnSEIyhHqmu2O2UTbGHs7TIjCU2vioph3Z5XdtkFSY7lEe5iFqeIVFWQJ17rqChWcCVu
B2/jLmHrHjBl/f9Iu5ImOXVm+4uIQEICtGWoobur5/a0IWy3jZhBzPz6d/B733eraKKI67ewF144
SyKVSmWePGcAwW+leTVmONvpNjL+LcBnfith5hEegkSaL/sGOciE56Hy3BWYJiBa4tOR+YQWz9eX
uZJDnZtZzi0ErCWplsJMKPEMCr71RvXC9MJrKDkU5ZYzrlqbL+K5hIgG4iImR0M1aL09YVFwC70s
bnX2I4p+hV3tSbx+ri9t5WIG2TO6QOgHccaWDkm0WgdSCEszovxRy4w7q/p+3cKqK55ZWLhipY8q
zAQsWHHn5mHnTKR5hlDFhiuuLoRzUCVAhAeJ+2LXmigfsw4qPG5th0+6NbwY0dYU3Xw4L57Lf17m
UIMy8QIVUAu4jLhFhH/OCg5nH4LnYMZUFa8Wih2sdOyXPPdBeWmxk/VLBy9/njX76/u4FjogxAN2
4TnFoUuq+pzVVcBHcKnH9kOMWlTe/4xaP9CnjdCxFuiNWcMNy7TBjr840opnPaER4EixYZ2AiPaG
wnSCMXGESPedTZwo27rKyOraUIAQ+IDCgtrQ5c6m0EzMe8ZykEwan1k4HE3oyX2zUuO2bPgpb2vT
nZh8NZX1HPVD7/BEkqNivX4TZNWRM2XsyqbKnJAYb9d3/WN3AR8dSBSkxXMHCqzllz8N/S/UHaGU
4VZV7XBpOL3JHLNDN6Uf4iMtgh3vwTClVa3D48QlQMvw/JRg2qMDZL2reqfiv3m1Ndc278jSF3Gd
4/nLcWjpsnQD/w/6WCKhzhvLQ68US/+dlPW+IG/55GrFqcy86zuxdo4tDswmLn8BlfSF95eW1qBz
nuYuAZvhodJT5iaGHE6FkZp/Ywr7juxJgD5xeZaZHdVBLrC4Qk0nMaIpPeivptW/XF/RR+AmbFiw
AhQvOhwfgEZoeJqZPmelE0RBrUS+dU10qrtfY/Bu9P3Rlo10eKu76OW+kGjwOVjSPY3qkJhpyUbC
v/ZBQVSOfUUfnPMlWlqVnPTRGOCp2RPHqF3wHobVDuoTAeB4o3ht5UbAXDtzIGKHPiquTnCyL98x
acsjU4XwIBo6QfvDsnZ5ObnRFjZudWFndhYvGbuypGYXGsr23VszPHb5UecYtUJ7TJxIuSv7v8jl
wOcIAq85TKO/cnlgI0RJLeglDqwNinFU1zWtd2pFNsLk2nE4NzNv71n6zZomrgn0QcEz9NhbhdNg
yMLewoOtxWKEHnymOTDSZfMb5yDLRBvhzA33gTxlCsTX1kHouyb35ZYa9+qKzowtPpTUVVFnaYzr
jelOVd3SaF+DufL6mVtLbs5XtIj0SR3WQLFhRaPaaVbr5hgilMVdE73R7m8c/J/1LMUbOwze9WkI
UyH5WtqHIXlS9LXaUiVdPUZnVhb3gyn6ZKg5rAj7KMrPY/kAnHnXb1z+q4cIJQ34Ad5gGLtaeFuY
dnGU4bEXGqEn2l86jVBt/WzV4HLQoh0xdNcetxLRNYeYGbUE9GnwLFpG/CguaKYsOASyeF+klROr
0Le3WOLsNSc/N7NIEBsC2hxNwIyGcvlbm/AOeOc6amK/49b4wjAVGOzAUZ1zBxCRNvNKIrrvuJJ7
bxQkxACf3aWai5SAFM821ZpPQ0uiGcxUCwtwaQVXGyWQTkIV1o9snMRzZ6q0RMGB2C9xEIunwQQ5
T5cF9dcK/wu6sUBufEkraPI2sgiTXaixrkGzCTQaDsFIjnzKRdpgU8agBpdrXIGLmxp6smMguSr9
1qzS5FArq3wsg2rKnChOVeq0ZWO51sDLXQW0QhY2mGytWZGnziDbUjgjuoH3QjVkckxzyN816IJ+
GfWkiZzIAmjRATkJ3lIDm5BI11XYuiwuqXmTdJbhUSvUX/qqG+JTy0bzkchMDD4YF/rQtwaaPoD1
uPWAVA5NRzJMnrEUyCVM1+rBJ9bZSXtDmzoL/bg3rAeiMnWUobJ2Q9whVAd2iESnqu1M98QYW299
XIWN07ZduieqKXYZs8t8F4umRo8xYv0tcJDD90CXcev2g1ZCZ4iW6UaasHb0zh1nEenV1E/Q7sOh
yNArq4P7Nni2UFGyk9frMetjIxB5AlpPMyMxigPQpbo8fXWsM0nm6uU4POTFAYx5sb4bqzcw0jpl
fBtYR0M7XLe5evbOTC6ul8HuaivXUG5RAB6XtJKofZRPYTl9vW5ndQ/RbUQXGmA1nPTLpYm6mro8
hZ1mUIceaP+iit9iw3wu237jc61v4z+2lv3uYcwh3DvXmSfzQOwf+vjUsMgd7e+s9KfJrxNIpW8J
waw8LWYgNbpFJqromBhZxGfgOkIFSDAqgOIUVo9Ff1LDz1B+Hws35rux3lnRK063gzlWWjZOQb0o
+dKkP65v88f4ffkr6OU2Y+7IDhqJX9ElwDcGL2pMvFwf3EB6fflZRm5Ub7xWPzoQLBp8xiHPrMLL
decck6yRbHI3wXBRWWk7FtnHPtgys1LZhR08Q9BDNtHLXLbjgr4zy3QqcP/15gsTEPjtpDo0UtyY
BlrEGU16Vxp42jWROkYFlLFAyG3/e9eaf4U50yfjiYahw8v9DQiQySRBJp9VnyLxK5GjYyjsqvZV
y7534z0Gh8dpq0GzusVnRtmlUT0L0lAxfNSBT4eYmF8a2e4KxTbu/pVzg8XNvQYU0TFltqw76OgM
BgWYVMG/DlrB7F6J1wz3ffZgQ/RC+Vl9yoItiPDHuDDbRL9w3lLcfotjA9mcVrQK7lNnv1SdgK/8
PghGIAh/XT8Yq3t4ZmdxMAIhijG1sDZV3xTpjybzSf903cT8GS6fypdLWfiGgn4OwClYSqOeJr1w
BrCHX7ewtVkLR7BpbXGZYxEJMNSI2scksp8sEPhikmbD1GogOduveT/Pnh1ZacfopWAxuf2gWe9a
bTrTAOawwAnIXU8CpwaXzr9fHU7UjMmHDghEGS5NCqNqh95GjZc2DHo7D2N0n3fRztgiVVlzhTM7
ywG0XtbGqEvYkSS/hWaN35ipN6XhRqzYMrP07CHtWKvDTAs6EYEBI5kpr8y2wOYrpXEkiRh5NyEY
O7PtLuwA2FVGuo26Zxn1E7olfcB2VRemxpG3NgFdgoojH7NWKF3ZlXYf6VHnG2rMv9l91t3SetaA
7BWgP9e/5uryz34WvfyalqEYcmj8LDvoXoqAvNcW86zi5bqVNTc9X/zizJG8nsoxwCZb/WfRlNCt
w9xp9QTEgdQnZGhf0Dq/bnF1XTYeyaiGzTnGwmJYRkkpKeq/UWQHu7jS+U1hdAn6i+kWRfhaQMGw
1AynAWwSOeHlFkLhrQmL2VTbGncqKB6j3HSvr2Y15qMjNbsQZF4hdn5pQwZJ3Ew6mgAV2PhDhRn6
A9UPTbcDcxsRj9SUTtNujPishTFsH3DwKHkiU1rY1DQBYYUBlV8+hI5FGjedxmPGmG/mzcbX+vjm
A+8Katgzyg3WlnAuKxGVmiKao6uXOZPmTV3oEPOroqe8v8nV2/XdXF3YmbVFZcPK+mbKMliTKHXZ
UBzXGxQdaqfYosn5OH8GSSFclkg4BZIhDLFefjZtUmmdz+sauQ6q5mZniMyLALpsas2NLeL142cA
uN2xGk5Bau0C6ML8+7XiB6D0BUTW7D2XvyDLihKiWLiLJKt3QfaztaWXAXivi2jjG34s5SBao3SK
TiYkdD9A8iY7EWU099ajuj6hOi73QWa3XjOCGFZMI/rrXNLX66tbO+XA/xFcRrCI1PZydWUnShHp
QP6GJiS3VJbWblj1gd+W5Nd1S2sRbEbmgaBglsRc8tNpObQIhJYVaC0a3Rd9nHoFpWNiQfCqZvb3
whzrBx6FPTBb6EziTYjkdGODV3Nry8QG6yBQmdWzL1fLo84Mh8RCHTwPHMPo0cl9qYQz5N/4+BAl
DyV7MM39VDW762tf3WUTBR9IwaJ0tISnE9tqWdibyJi07xqDqBCe8nm48UBZqb4TpBNADaPsbWFW
cxFuTBVklANG6lpUOmrcF8XjED+ZGco++76+r81bSndTxNweyQb5itLD9VWufWEbwAIGfwI6bhnu
MFZk5wBEzpikh87udzPYtnnk9p0RH/shcixLbdy9a1EPjTWQQDEcHaz78nva+JqkTrHiwf4+EbxO
HjPg2GvwT1mDF9ZbtK8rBxSBAG+/OSChMboIBbQqSoxlVTPq265uq5HZ0IlTEsTKDKmHgUrTvmns
OthY5Vrmg8jDoOEkwGsLKNblMouYtmmWwW4+7gb20HOnEy3Giju8fqGqchLcbe3fNlpo6E14hP9r
KvZ5sgrwUIyqYqgQx/fSfgASFq1vwHCU0Zs++smqJxm+X/edtUB/ZsNYAppGiwfcVLBRC/ZEaetk
0DYY9J8xT+4ARjignf6tCcevKG06tCXHMtkiIF1xpotfsAgOqOUgP7bxCwpoAgvQpNX1PUh2bs1m
8DgAdmMUb8Wj+UQuXlLok/2Rj8As4AdsU5UaSTsRVrhaGU7mXuO9+tJOYTCLAPbNs0Tl9qnSNZ7t
KIfQqxNwKwzvSMiSg1UWnbFrU6bfxMLum42zzFZ+mWEY6IdyQLfxRr785ObQFUMxVxl4zPfaZO/K
aAsAtWoCZwmzB2DJ+CDe05lZMlojgjHotI4VRcEXgIzrXrWSpxDMWM8Sk/Oz4cNDvx0rMbUcT4Ys
O9AqhI7fnYqoI2Sw8SnXLKHcN1PRITZ8wJaaRZwmNESEj+LejcE/XYgbXjyF9G/sIMcDY4VB5m7r
5XexU5vVuAPwXTL9lug/9ao61AMibcy36FlWjyRDOxy9RrAIolRyaYtqRsmklcysevdB/4aijKPL
A0kTiKk8aMWb2d62/Cbr3qS5gXteO4rnlhf5ZZdTFUmFrEQfT1Z1IvmREg3Kf/eWfCPT4bqTrGUF
wNjPACELT50Psksxk2E26kXhloLdsYI+j92r6Eo/DItdGTdOY/QnXU/ubM2+qUnw9br5tbUCwAsR
BWuuGf/5CmcFiKhteAtpufnWFp9GLh1aGNCLtiHBpn+Bs9424RY51fqKkYmYc/Edg0aL060NoyGD
ECseEv46YMZTG4k3kCZxEzO8M0mPoRVorpaGy4P3jG1NHKxlKhCewrMSbXKAb5YXihFIYnUNTktR
39klcvmj3dfoL4+Afh9s4dtiL4JdCvK5GLXAXbLFObf2GiQmtFhnkg4kvsupICWioG4hmO728ZGg
B9UAE8C03xKxwdQO6XhkwQmqR//+SwOzCyaGP5iEJZofoOOwkvMFg/Hz+C5pVAYZn6Y8iQzk6210
b8XB9y4RzUb/fi00YTAG9ASYWkDpfnmvGSpPI9oULqsMKBXnjmUi2QXoR8esx/UVriRIIIFAVxVM
voBALydcg5Ip3SowFtfxn5AH2YPKzmvwLhSNOlqgyb9ube0r4j0BTAtMoY77p1VxdnTaNADTu8CT
AqnPyx8RawqpEz3xiV0h433shO52bbAL0YG8bnplTy8sL0KjVkDvpp8fM3Xw2Aex2+RALKXhzrC2
aE7XojBM4fKa9S7hroscVxsnTLxkiA/NZNwwtGFx899JLfSMUvlJxpyslLvCfp5MeTv15r7Wt0qk
q4u1KMITKpY4tItokU9RRWWOxU7aN6DHaq12yua5RoP5+qauREJMhaDhAPI/A53nxUpbG/1inEmk
uaS9UXbnI1S7ZkV+anlz0LLhmAZbchsraLRZDAoXKhpaeDwt3yystCyw/cJmEh15cYj4DQn3Kj3g
7ZnbBzl5mfWZa3e52NH4DXJRDrRzufXQ/mvyXOTVeFCAPwW3N4O26eVd2xpikNqI3xGjupDsmfFq
8ZMNpdtE3op0S55j9Yv+Y40vpge6Yawi9Nix05AmaPTPqDV4w8CccivkrQUEFDOwv6i4zdSRl8sK
Ujr2bTvh0a83LoAV6Li0zzkpb6WRPA9CPV33oNXDguBDMQWGETp0Wy7t1fqgR3grFi4RIxB8JYQ5
dkmrO6w8gQMHBL5B9BzknyIb3HbR63XjK/ksKlX/2KaXtiHhTXSFzjkgiyFg4vEdkVuQ1fkELN4L
QEwCLojaB0hMl/ULiH2V0g7AIJlqtm8DCsD1EVlgdLy+krX7GUCvGcaHKdYZrnK5FN5izp016OjW
ShT7KJTMmVgWPmV2KLyOD+letsUptkwYB36mHlnsyHBEYhjyN/CrN8euyMaNZP7PRbVcPSCjf+Rd
MOK3RA1kI5KGuMXHVajkdylxemhZV/wdI5m3TJ/H2BGA2XcRmU7J1Z61ygWl+iHKHpVtHhLeOAEa
qLEZ3Qa2uZdUA5p+q823vnXcsEDdgQoVW46rdHUbh6OAF+Qd5OTjmzb5EgcO8CSgKH6LWXlk0RdS
Gw41+1eapbs4Vo7StwY91hwF7gFybDxHkNwuQik+CIkS9ObcyMCMTsTIcAAOGaD0Wm2k6uuW8O6x
/0wq/kk1z+5g1O+qtJ2fsDGjB5vIQ92lvpla++suuRax0K5F+52jEoyJ9UuPHHRDizGjCm0fAFLK
+hAl7xGmidkWS8FqBJlx03gOgDbpQ5kyHzHB1cSYiy6qIKC+hNLPjuuqQSKhdW+dPVqfSUvIIZNW
eVdbNbmzTUVuWV6CS4+IcCuizaF46fRiLr8Aw4oh0GWBFjLN1OCzWEWtnC66C4r3VvtNG98CWzLd
V/k+3Tpna1t9bnGR24yyVLWYZTPj/GuluylFXXh86I2tbv/a3XBuZ/HIC7JAL+oWdjSa7rQKgDMx
uNpQHyG2Da0UuRE+1rKLc3MLD+oNGQ1Rj41Mmy+TAgFA+dJHz7rmFUHhFGJ33V8Jn8P9hw+HpgGa
/TNp1TKzmOIstnIDdyxKIMBlZmoY1L4G5Kv2cWTMG9XQyvBD4Kl3I/SqP+mloo8aF6Nx01hZh15l
SYadmRiQ9mhRKAmBhRvHJzoWuuUak2Gkj4g+1b7sc2YdoiAZvicEowUuH0PDl1OIMBjaYXJbVwIC
FxTzogq0/F0h/YFr6ibVC82PZrc1chqA3afVybto9PpA6z4ZPT0TWuR1Ms7BgjcE9j3XqhiIQWKX
j0bI9NeKkvQL1zMwcWnEnpDl13qouywiAaYQiyY+tllvIG8dBejZMECH32C3950VGNxJdS38TlRU
eqh6qhejMvrSG9uq99u40b9hbAFnnemRiaGgLJTmjsuK3oQ9hIOdpuyb1M3qnst9nQEdAPziTChB
UjaPZOkHUVHweTZpSydHlANAHvGQVwhNILi/6RMpQFkYxvZ7ASEOd2wt8TsJS3LMDBHtUSUYPZFi
DusGeHrQPDXg6XOqApvshHU8xh40+1oXIEJoD7Y6y35V5diezEkUNSgs46AFl2wLJg1os/DfmQia
7yRqRttNwlr9bGuSvxTQjgocXo2219ia+J1ybO+zVVjhPdQz9NgNx7TAXASb7hg4jf1OJdBPILj2
817Y+y4P6IAR9+aYNW18M/V9fkShix71BmXwaij7yKG5hOCtquFhmhqM/Ibz0chOOS9sn2pdFHrg
bczBRNcFJ52WmjqM4BkKvYTq2ilr4bvOWNDiC1UjkDABQIPMVeNUVV4P4bXiqRxieWuq0WBuVU4V
JneGqpqFyoqa+0Miw10s0XLQ+ERemBqiCfhnyLI71CgoeSx5lwPU2ZM2PGmNMu6Gnta+gST4B+bd
qz24NYBNLeEZ2cYTYzW8z0Me6LMhohrLYWOlGnhPBk3jGOxqAd3L6kT7r0l0byROHh+M4reavNG4
M+3N2feVgIBXDWo8mPic6dsXcbXoGlHVCTIDDAnfYUTsnofvCUQ/QPeypzA39t0OXfDbKoucOgUA
nhUbQWklBIIwCzB+wMpA4r3sI+SaPmXSbAsgNYhD3T2/a3uGU6mD+mFLjG8luiMVRj8TfyEVX4a/
tKxZNlrIC4qkBhkDStYBiCUSTDUKmqISaykjucVgQbzFbbVmGANPGGDE7Br/wM9BtJTXpNFQ22qB
+r0vMxP91MMYvAZGtOFNa/uJqgqICSlkOxDlL5OScuwRrysApoOaoY5WseKG6EObOqC3BX8Swlfr
TSFJcmdqzX6L2WYl80In0wYaBrUdkLIvrDfGWEdTD+sMWtC13uIiC45ptKWCuZIOgCUQA/oMTwKA
GZZmUIq0S1kiHSCNr/gBChS4sV+trafiWnoPqATyVewkKgBL7xzNoTTKMMKoH/bqS4U+LYpxIyaJ
3AZwdEikmiF+hYyTEXDungWmM+KS+xZ0bVc5aRgmd3lIrFtZd+IgQxNgctyGt1T1hk9Y2qFoUZtJ
4CVNj75oaoIlnKpObk3nrBWlsFtA+NMZ/wsQ8KVTiC7Kud5C1Lo0US2QkyPT3E+nb9LIHSK/YX6G
pl7GyEZ6s+YN52YXnymp84yqGGZb3vtl9mqM4z7dEgWcf/sipwG1CjOBvpqhNMtktEmNeux0JMcd
6tShIR+SsN0gUNgyMbvj+XuiUDjYIUxkWYIvHMgn2kT//s0y96jRFAJ16VyBvrShKt3q0hoSUrZe
Pue19j0M0h1EBTZy9zmj/LBbZ2YWBYE2SpXZ2DADAfUyfSgwoyCjUyycVPhG9zkz99dzzpXIh2Vh
SRhoNUH1u3CBrEL1MOM1eO5H6RVF8xBPlt8MDIMIgWdl48ZtsmoOHBfzXOvcXVuYiyezMluC/D1A
tZVMqc8rE/MQoPQy5KncUklaibUMPej/Wlv4BeYwBi0eYU1pD1NfO5S+18mp4TuJDk2+FYzWPh2m
NTA9iBMMkqeFh7AE7Juyn9VczF/M8oW1H/rfafwq+sCr2veBbbXY1zYTPBAAOAkg4VCiunRJZgyo
m4dJBbQdxiKLoHSmlA1Om8TuKK3Rbc32x3VvWQkYqA4gh8Vc/JwPLT5fJodCFDNFQ1EAKjaYD2HI
9xTZsXPdztrKkB4aeLeDAvkDu5A9jlaEswaAbe130y24RR3M0UiF5HBr5HPdFHppiL7gg1gCa40A
xAZTCgCVpb4Uug442tsIXF8ZHMateu2ag5iYH/s/U0tsrRklyKMIoOqY4KLqvjcrj06ma+H0pfb3
rPaaLeaVtdQVH+wfkwsXidocJDYDTFpQ1qvKN4G8TR8yn2nJI1CoTjFP16LbNStc6PtUCLcP6AbG
aCUZmGFToNMXSDrQUrp0U7QqOxVP2OEUgqkRmKuFpk6Nph9t4Kav+82WqTkgnF0EqdZRQ5tpgaqh
OtgV9zQkrs2QYGJv48pZCy3A5WPiAgJs+KKLk2AMo1D2CPhp3OV+AHkCj2rFizb0fmxlvp1q/jAU
G1fQ2jV3bnMRzqwwNmUXw2YKbftcGagQvlzfv7XzbYFugKEOCXTF8jAEwPWxegRuseQByBZTJxkA
uLM3uHNX9+4fK8tzkGMerZt64JKnVqBYoX2KEnE/w3c1C3pHIdt34ZYG2trRO1vYssZfNCUxpwSA
a1N+NtNHO/hNh2NU+1P6KLMXs/t1fR9X/fBshYtbPG4iqkezORmc7AFcZf6kPm3y9K/6w5kV49Lb
I45uojHvo7LQuehjFNQTaWyc3rX4eL5z8484O1IF+j6kFzCCYWuHDgfSviv2xKOfJvf/YtNm2jqA
5WzE/cVy2rhtLFJg0zo0BWK98YzoALkkEXy6bmfV/c7sLFYU16JFMxorMmZ3a5Ofdqm7PYl3SSq+
8oDdlEnyN9HizOQiWlh5z+NpgsmsQWE08KR8rkdQZ6KFyH/KbqvJvep+mFLGvB2AGuhqXX6zMazt
lFpzcAo1J+3uSyDRuuiJJ1stg1XnABRinusDb9nyWE1BN1I9g6E6/cyzk5buMKrs5sKvUE/6i692
ZmpxpHKU5KzBgKlRu9MT6tCs9dP0JkRtJEnu+FZfefVsnZlbOKMRGVIXat5CvdolMrgN+y1F8Y9y
FCCZQMHhv7u3cMQsElnEWtgYxPfKeBohKi4Hxx5vGjD7TzvM7IHXMC0PTXyAIpxrRm+9eDabxxFs
bbX2en1/V1OF81+z8FHgRcEPz/BrIIjVqlt08xwLiNGuDp3SvBVIwaiO6eNbmfubNBh/Oj7LZw8g
IJALBBUGhhgXeYpmQhvKrkfQHtj0a2Kg0lT191qL3IQk+1EUzpQrb1DfMPGNCexgS6xw3T6KMqD8
QJ4CYPvlienQE+0jDZMeLTGPhtFBuCx18vZNNzuHZQaoJjH7mwXfmam+MH0jOqz1/4CRxXQ/+vgz
X91i9YXRdkCRYvVd/7nPTS+gyhvtmQW9+hQIekSZ1y+HBK4x+CGHqF2PnMNs7lS2qUqyFjrOf8ri
mAFQC32ZBhuRC0y6S18Xv/Ay06vwsOFu85qWX/zc0GLHG0yxzzNZSNUspL/JJ8OGbkDp1MWr2bWQ
cNxXqL7EaBvIrR7SWrVl1jmZp1QxnQGSysuPDVhB0lUC2x0ahQOmAG6+G/pTRvwYGhBJ/CDH++wv
MJgXNudL6ewanRhOVlvBZoVCfuXTaDRSz4yzHsCRaPiKkYr++foOr11z56ucU6Izi3KKyqwjsAjO
yli7TUpwMRSOHFxDP8XpVqV6jg4fP+d/9hTDEpfWAlKNMS3xOa0c4kdFfSgBabfEr+trWrtv/lnT
RyzDpABentc0Dq1bBBWyEejiRS+ZwDKnrabmakiE+hoG2VDAssUSYJNSYhYtlJBcLqG9M7m6/sRZ
6pTWq23+AGY3LUYnYl+K4KHNN87H+jn8r+kl2qYeNJ7YI0w31bDr6S5rWy+DLlj0F7wKs57UHywT
os+H7oalBgxMUVjKik8y2KnRpeGJ6r1DjJs09qzJnTZVkVcP/5nNxWmwpinNSQGbJkoHibVLddSH
UeuPdxq/NcFMGvim5kXk+3X3WRuKuFjr4kxEna21KYHdPOtcJY6quecmgjtUHu+A6NS1xkNVTxa7
ljqBuXVGVr8pAOXANM16T8bihiXoBAJ5CHx8Wqi3to+for53e/kp1bZopVZP45ml+Zecnf1m6FIQ
W8NSEaReKaVnYFa41HL/+n6uLQj1Y3iPAfgpCGwvzRSkGwDcwaxiqmH8wYpjDPaFiKM5Y98S0m48
f1etAbkJGQj8Ycs2nF2pjGg6RoU0ipQpMIAQlW6mVU+ghnSvL2xt/zA7+F9TC/80SpqC4wempIa5
5MRo0HzGzLdXmnx/3dKfAusycJ6bWuyhxXPZdRlMFfltTb9R8WiW9211J8ufCWRUp286+USCA+0+
F8kzGKjElo7rWkw9+wF/ZMrOfAVNWLNGSxmpT/GeZTe6fTcrS9r0MYu2uk9rV9K5qUWe01UBqwUQ
8m49Wb8T+SnJI6cwO6/U4DhApHYs3dje1Q+JQiXgkcB+fSBe12JTS+ouwIfM+RHo4re2lF7V/cUk
B5C2/5hZZE2GLdFDYzCDLPK2Kdhugolo4Adg+za0wFb2EHPVoEE0AYTGXORiD6HM+n+fi2kc6dlY
FX6vZxDBCK3HGFU1j6sBo2xdrTbyiZUXEXjcMCZoo0OLouK81ed+Anp8mWWycHkRac8A6guvpQgr
18/D7O6L44CmITqxsyQe+KQWx2GqjKDIDDyMwSFitp4egTIEtELfbFQ4UmgBEbUxb03X1gVSflTu
oVYJtdPFuqqiQ8WwmmFvmCowMAKdth14ciFL13JQE/ADJCH8iDIn4drRAOWgZYU+b6J9M8WOCntU
rnovMHt/Mq1XvSCObaeopCYgYkq8MhduQhPv+iatREIOrTQEwZlVBhWTy08xDlCfGkqAGvO6hown
spHYSeP3rHm6bmfN1zhGX/EHsy4fFAqtLtdQxUI/fmj2HIKTgTyGQCCCPYc1Bwvn+P9nbhF1C6Im
3Zpmc+FbIaRDxH3cPcjgLe87Z5PZf+0ZAFZrwAKhcgvs+HLANiuraKh1E2PMvZdCYk40TpwQr6aA
+jo1P07Fqdgay1z7cjNzN0AdCEkfuoghbfkg0x7DDsprjNTN01/5+NrrW3NyK0H9D0P4f+wsAhK4
ftFdIDhG3D50YAEyHa4xh0xuWm6iH+eX2vLIIrLO+hkGxQtg6Y3hoBSLYMsijwN71AawsHUOuPHa
pgOr/A4D90W5A/cSyGz39lapdfUzWkCtzYOucxtz3oqzuJSZVmxm4/DHSRv9Z1J9s/iOdmC2hGoU
eA3afTpsnIu1kHFucuGosgmGvDbxFc1audMkXjJD24i2qx/wbFWLOChNY+x5BxNaJe8qDp5GEJF2
KjrxJP3cbdJOrhVAcMT/u4ti8X6jZlqXdoNdtKr+XckHC0IlqQwfUAO7KY32RQvtnUChsmFf6r+C
OV1YX1xqohDNWAqsVtbHpPKreACS8Vlr34Pwky3vivKF2L4yXku2kVOuvQguLC8OSqRRmo82LEOm
wtMUiHwaecfN+EGZxVtdpruxf8bg214LOy+JX0bjE+m2KPQ2N39RC0kMcyz6EpufVO9p8AREo9cI
N4sfuj9qDPmEt9jnekvmdzUWgb4Y6iYAxpPlVTuOoT7kDFYl8fLmxaofg34X5xuOvHaHgNv2P1aW
BKAzuLHQOKxwhju9xe26m8iB8m+0dlT/ev0GWckeUBTQMR6MkUxo3yxOTWSNOYb+EYqEjcGbZG+W
n0ahvSg9dzB+BfkO6qRcbnRINowun+oME0f/O+neFV7RvfHgNsaDUnLUS++sMHLMfOP6nwPqIuDO
cDyMNYDyA5ng4rSAZk6EAOAhRyJPJZimqDqO3VYLfsU7LowsDgbPzCxoDBiZhscGr/RUgKIBORjf
uPS3FrPw/UizCRAFsx37h1S9W4NFy/73+ksAMALgN79R/0xTXt4ReQXxTAhZwAlTl6Wf0I+zJ3/k
4Bgttz7O6r5hcAnXO4opHwgtBAWqutBhqgwepu5X1b9Y4Qtv/v0rAAv6x8p8Q51delOCjlKqwYpm
oVCaOpXtm4FftV9Do0ILf8Ph1u5Y8DgTjPWbuCP05blCpzus6WzOyh5U+KM3KkhUfzL5kzUdSO/3
LWgINvxi5QJEgdayMBwPPA0qJpcrBOjYZumcDKa8gYIr2GwsvwDY2b6rWLSxvrUTbCEKAmCLlAxQ
wktbkG4taGDPuFNoDxfJUZA3WXyxh8Hhzc/J8BUi8PVAteYlcI//Ie28dtxWljX8RASYwy1JaaTJ
wZ6xfUM4MufMpz8fDZxtiUOIsNe+WMDGAC51YHd11R+QrSJhAr6zOKjGUk/8qCeiBmBRaDxHUNFo
mDxXhqL0n0It3/f0HGKtjOdQQu/EQ3wQ5DcFWv6Um1t9jPVR8YSysKenJ7hIxWpf9orB13JnbKrk
RwZb/JtZSMInkNrFS23IHhbLeeLfAMJPbpNpMm71UcajQZKs4AjIx0CZxEJH96nLUqnF/zkoO1dU
0m4jf1u5k4A3yJI1Q31pNy1mv9CGoYYeAaaZdizFVb1+1PLOTqCGKXmA4Nvny0uwtpdn2y2YsOT8
qrU4S329LbqiJl7QlHaco/ryeSAd18VHM/wHygqIKfgj2NsgPbpsbghqlbfKPLaprKS3QQ7GnWwU
dxWqtS7gtHu8FMIDg9/AdKw9ow10M2ZlDp6K777XIFGgh0Ygi7VK917NTByfgXJIL1M4yJKjdEnz
udeV+CCrqfar1FrrK+zVbld3rRLZAz2fo5rV2ie+eH+09SY1n80o1uIrIVf73tXLLgh2VafHb1og
oFyvK7WLjo70y58U6h2S5EtbD5uVmwnrF+rF9COpSSytzDo/wKl+xEUaydj73M9vk0wBDGP8/UGH
2gjgS/p+aAQtQe+QFk3EpuOCWridwPEQ5Rdq31b8Tek3tv3KMcdpyvltzIIV8juaYZYFuRrOfLjS
htBajBiz1dfVQBF1uErz4Mh6XN74a5ktIaHEQbeHx74EFJlCVRUlNo6QTn+J8RUnrS21oZ2kTjfE
+9j6nOevvvIaZRuiAmsc7dPAS4zRULSx2CgEVhGYLIHU14IbWY+a91VOOrvsIdxcW+UVmrGhhYPx
Y2V8Cv3PU35fb3EL1rq7Zz9lcbsMDZ44rc5PEYTK0ZDZ6iX626mriV8jo3aU6iCnt/7kQhT3ESwB
G5v9g94kmtn4aAL5B9W1pFQbigf7SgEg7SGUEWkPQaDbYr5xyq1lCdyifDLQWGe9zcWxKhuNnHr6
jPSmSNbvE/mrl16Z80au9tF4XWE9pBub2tLzy3SRDc8SkNhQQiMDlzp/xiepkFfwU/p4Rkznn2X1
TrYSV9OfCvlJlgc3GK5rdQdw4PK+XrlAzmLOF+FJTNVA81w1wW0KcG6mBMb/+HXuFGhJAoUMCD+g
m8sRV3fR6TAXd+sw9v5gqHPIaifm+1y9SqerGSkhGYdCauywOFr+nWq5TYmFyFNhvV7+AetDnkUW
2EE8mReLywOjSLoEKqQo3hW5WzfPZkP3fNqBGMk4si9HW3uXM8P/C7d8VMVhGReexKpGYuAo8iG3
7sfu2JaOkGIKDKHP018L8UDDOdV/DJW6FX99V/2Jv/hoc3QXIK4zXH864iikhm8FHDvRGcOPgXIY
MGT2o42Ya/fN6ZAXWUIfcjfI8wzL8lPQ/RSne7X9dXla126A0xCLpLroumQaRGY1gJ2fg6ISpb0G
CMJKD1hoVfPKbtwAK6kPbsSQoyEBoeS4RIgJvWT1kwIofrKu4S6KnWlb1bfQuzI212wtFLVVFIoA
GSvvzMesKlW90e8LZxC+5JmrTWCp4p0CW26YtoBvK5ku9PVZ0hreDgoci+2hNpqJ4PQAbSKlL5/d
8h7fRdH3rjxcXrC1MxW5ceonnG08TpZJiNSJuodsAfdYq+F9nBkqVDE1UZGsrxvcz8Za5EYZLDG7
1QUTzm4atX3ilv6QbjRKVqf35JfMB8TJmYferip2iohHeTA81dP3PPzUgAwYY3qj09aluTq/Fgpi
6LCpKNsv5tfUFL9CtgFk0IS7imcIqosY9afcMj4JCYChy7O8Eo20COUPKHnIAi2lrcQQIRszj0ok
IdM3s2i6gxya1c7oeeFWgSdeXQ638qGDhDegAHKYau9MnwK/C83SgrchRpNpt2UMmkuS8Wls1C31
ybWR0azDXl5DBgHX0PNFCzFetfAUKh1JKa6CKttlXXccQuPQtPVGyjWXHBb3MJAGyAa82rHIW7ZT
2r6n6VgTyoyaQ2oMV4GxJc23NnFQQmh88uFJ75RavEAQS13BojZqeCbjbvIDWyv8VCbj5+UVWvvs
UIzA8pQDBerCMpUpKboVRdWXYF9APovtDYCKndV5x0I0rsSmuo/lEmvNYi955o+N2PPeXk6kgdQs
iT/+xtRdzteMrk0bBcZUOrI37hpv2uVNguBYt9fL6q7XA+752k4FhM5S7Sobg2ijGrLyoc+LSPEK
OCgqfoubvmqzBmq9WHKt0+EMinKwlb67p80T7NRISG3RaKXd5UGvrexJzOV1j0wGm7KTSi4mnJWM
LyKPoSxBKPpymLXPYVa5lWe1DthFizMshcInGJ48M6asK7EfvpeSdtCm6qAr0v5yqLWnD3Y1XEYm
5xeZzPLTq6xEnTTKcXkvOxlwSrVTXR90J9R+NxaBtralm3avMVlF1/kbZ8zKTX8WfTFScwAs5pdE
r9vB2CFIDZ8j7Pd9oQItCYXR4Sx/GBFfc6ZGEjd20OrnA30bJ0lQEVTkF8c3JMbJoHXOFgqiRx3T
aWoqw97yyq/SKF9HnnLVAtpuA8u3OTY2kvO1RYZAMAufgN2DVXv+/WRmNZqVZZQO76G7vh6e0Ul9
FnzxUzlZny8v8tq2PQn1ex5O7sRxLEwwLCahmgIu9ZilD1GnB45eqVs12LXj1aS9SeOfeUXz7HxU
8tiYCrh+Lg0KoTzlPveq9v3yaH4XAJYnjwUOwgCqOjv5LpYtRdFwGmO5mG3UStUVy5tp/NHGhyRR
7Kz+FDT6je5/HIujN7yU0o/IKpwyuROKfTodjOxKHQFh7gr/CnOtXjle/nHvV1VGWIekC9UgVMeX
8o/1oPlq3sH0lmDNYc7Vpr4zyt8j6/kf4mBDifE7XSRu6PN5HqxO6egFouWDDbtGMyLqaVqhordp
L7A6IoYEh+y36e/inA+EovL6EHM/+Oo4Fz6jzjN6D0P69fKA3m8cKEK/K9sz4ADhn/MBWQPGmaZH
fanpEx0f6AYNC8/borCvDYYvgSL6bzHbZZ5at4JWVwEvi64YkhvSUeEur2S4veAb/bGvN/of7z+8
uXpLaw1y6FxVXayS5KFbMnmUGirDI29qr7TWcPR8S0Fqbe5Qz571PhX4qEu6MnopSpxkPLoH45B6
P+Tk0+W1mU/h8w+OYUAoZyywdMhqz9cGt9Nu1FMIyqmGNKPtpQhABDfImdmRelTbn5ejrY/mT7T5
7yenlSR5oZLERAt7bTeJiLYmhns5xPtrhwEha2FJqkY/ZfmVlpYy+lPOu0hslXshMXdS/tkang35
VZ5aZEtann7lln7a5aDvsOdKYpa61vDw64VD3e4D7WpEXmhIr0IdEArlxmKLHbSy/WZXXO42lKKp
s8+/6GQmzSGIrG5QqDnVJTYLe2ES3XjTcmolCiAvaCG6OrMVrMUm94Y+H/2WdDfRUlfPB0i8AvWI
yJHH6G2M9A9d/qoJiRt7TzBbvmNrfwNJpLIUt0R/6/LCSnP1YbFVz37M/PeTIdc91XBvzr0t60nA
KK5o0DoO3Zgr0G7Mt6zNbzqgG9Yk7JL+bhjGjWNsZTJ4CFJH5vKDIbhk6MgDkstRPpTIBZofeK/5
COp3tRPXyVbm9j7/lVV6nLRvEcxGlnsx7XkhhSHtuMrJR5zxOoxS7WISH0vD/67p7UNcxsYGgmDl
wwRaiWIA0Gb6NssWgNbgoylXTcUGnm5BrN00Wbm7vH4r04cuASBt+FV8l8sHTR9qoRnJMuqG+Ydi
fE6yq/Hv8SSzzCJfBVJFKLIuv/1JM+PSi7XKQYTAHRAuQVgXSWT/7y1liUP3e8a2oTW5nK2wTTq/
T4hToiKOirmnHMrwaAr7yzO2cqPNzz+d62WWEFx2S6qMhyj0xsrxhVs9e5bLw4RP4hbPY21d+LIx
RRRJulDKPf+sLJTzhtJQK77tFmKfeWgbax/26l9XOJgztvIMkoMWaiwumthXUzqBzFk6YavxZHil
DX/XpDb2D5N2EmdxxYwpetx5QBwvVfbB7D5g6B+RBsvsfNyoN6yc+mdDmmf25EAKY02JzJZQI3IC
Ou60vWa5eYlSttS9Vvr3pMLXekvYaKUufT6R8645iSo0mTJ1FVEn0D6o7Fnyz1FCqIyDKLcN9YhS
Ho/jppFB0B8RKLs8vSsHBYABHOAAd85ttcXRVFl1lUWZV9FHiRzwOSCj/34BIWAa9CG5c6R3Hscp
9Qx9mBtVGYYoI3A443OUvITTRp6wNhBSHngwiskjeakJ0clxW+RZWDth2UAAcnrSuMtTtfJhkbj9
ibB4AOMLMSECSITCOmp1Ygs1ILd/GQVHKkfRbG8qLjZDqRRKj0Jq7SSd4ta0t6QtT82Vu4jz+k+E
xfEgDK04lAUReusxTHZChhoeKGXPzpSNBtNaJBgvFCaRfQc5N6/YycZWhoFtjbimM6Y3VUPdiSTi
Rx66jXe4vDBbgRYL07RpEFY5gSx2WC/hpclzln4S6ISttucKuQZ2tWxQglDnu09bxKJxjxhxX9b4
7PUYuH0q83tdQKXwuza6aDs3/XdV/T7V97zWFa2ygX635sY+XNvpJz9BXwBry7RqxXHkJ0zgyzv9
Sc036vIr9xRaCfT0dVKHGQV9vnCCmGcxTtG100iy3ZO2VJ4tS5UNC//ywq0cuKeBli11UxjrNjYZ
iTgC9UbF/kYNr+fXMS9jTd0rwUY5YiuefD6wPBekzteJ10aHrHArlRRsn2qOJNhF+svY2ixrB8bJ
PC6vSFMDJ6U1zOOEtYMI2fyb32wApLZCzH8/+cbqRqlVnNZZKlS4h9dUuk+2EBfru2EGclPdkniD
nYfoyygOs5BRzBiD8rb1d4FyNWyZEK1uapX+FwQdIFRLEwU6T4YwtQxkiEQQ06ltbTVgVyKgEYZ2
BVkxiJUlai2OKy8p5bF0dBJwG3COi4R4vZEVzZ//4k1DSw2SLTo+XHrLN4VqxFMTWWqJfV3lCvpV
FX+inTDhhli0D8EWMnRtSFSVeFSYdBXe4YnKRNWnKqCCpyfi9KI35ccxsKq/L4xQhvkTZHHiQbnI
sKKi+NmHlY1rwnWjq1wY+uHyWbAyczPUQpo7MXOLZHHolJEnRRke0w4EtwBHVQOQDU6EdpblD2Vl
mc+eWpYfwqTUNgKvHAoU5fC94XHGC01bfEJNF3itCdTCCcWjb+5a67HSr6Toroy/1A1KIE+Xx7ly
WZ2FW9zwqs/wDXWm1436rhV3sVDsorIi23PxC9nYjisbBLcOSGg6sFcKC4ux+apVtKnVkVuWxy6N
nQQ0yeXhrJwOZxEWwzGSRMOdbGA4BcCRLHbq6FlN7/J6cC8HWpu306HMfz856YIe4VO8z0lUxae6
z+3Mx12+vJFylJhh8V0OtjWqxZ4vdAx6c7GvnHYSyoc0iIddK5T+UzFZT2LWyBtjWznF+cDm7hFG
Z/MJeD62EZO5YtQI11lPWXqswh9Wt7ET1qZvFtpTaRMjPrAEcXZlPKSjPFVOja+tZvftoY/BGL10
f8/OgJlxEmgxFk/2AHPGBDKjA7YwkfhodK7aumPwHHQbicra9v4Ti4z5fN7MtosAIBKrGV7C/tr8
hxIHDSfko7j1ZlbfIl8Y/WAY9FbhaPArepRvEdx3Udgo1ay09eCW4KzDJ0qt5p1EWt8E5UTKzifk
u97gJnXq+rpdi69y86lJduZwC/pqsn5d3uJre+4k6jL3StEuk+t5bGb+o0i0N7mSd2adffpvURbP
yz5PrCLtGRtp5FUMNSJN8mvF3NJBXLs8oBHPjSbaTHTZzzeCZ2WICqkMxhB/5cmhT5+nPLa7yp56
JvLb5TGtAOdmMtCfaIszTw5UPMpCotEW1r8EcT8a9iBnyY+Bff/YSL7maFmd3xoANY+0++udKCSh
g0N5fQyiVHf7qjF3TVz8uPzDVpcUkOTvIvLsO3M+C0qYqE1v6fyu9LGP7xPIw+LzP4RAzAg3D43S
0jJEZya+GacMXZuwIe5i2PZ1Yaeet5F0/M7GFokUfUMQSrPILzTqxcYJcyUbU33k5orlXde8tbwK
2kB2o8ja9+V32bDssmudoQCIInZ3jTKqdl9O+7r9PJmPSVAdBUm9puTwoImeW1hbnq9rR8/p71PO
57oPDLn0Ili2efzWqHfpFkxrbUef/vtz/JPrLlcjNVZVjjaZo0dJj1PTuUZwHUWPXge4bqPytbZz
TqMtvh/sF4RIBrUAIevLWM0lgVdtC+65dqeexlh8NXprTn1ZMGNoukXxB4X3XezK48YGXQEKyLQ/
AaPPYpO0nRcL46OrP6QJQ5nk1943YGEeK8CsuXFEaUOvr1UqoeXWM2xtbKdBF6tVW0ppehq7te8+
JvEHLeGNdPcPLD2GRqI6q0aT7C8hbKHRdikS/UQp4l1YprDautcp+3vby/Mwi1vPTE1PjEsWCuOo
KXetEcuXaUJVa7Txn7RVZeMWX1+yk3EtlgyObN2Lv3fG2OAFCa5Fi255C9ymSuT2s9FIgsh3DjDa
Krurvz/QTud0sXJyAI5dEZlTT3wK289xe1UN15dDrKVepyEWH5cgG/kkxhJZxJA8d6Zsj3jV10b1
oYIdQT9go+y2djIBdJ57fMh5vEPNlZOghbVHOD0Rfo5R/y3DkOTyiNaOC54T9BdQ/Kdlsjice9/r
8FThVg9L8y1EO0/K9Tsz0DbCrJXGIer9ibPYiRKUvbJKiBOk4ce6/Bi21lEfEwQVRkcZ34ZJuJK7
9qUO+53fz3aAoWOOycfLg117H57+iMXuVI1UCntxvvJG5aH1Anys6l2UqLeC7l/TGtlpuFfkhL8c
dmuOFxuzi2UNfW/CxpViU+exCwnUlX68HGVrcIu9qYR5A56TKFXimAxj+Kjgyq4AG/maxDcezd/L
8VYPypMVXVwCYq7HZWDM8dRd4LkAmzLrDWLXP0SBYMXWnIVllobLWRKIOKTzVsyUW3G40ny3b+8U
aSO3XU3cYZOCqqSZR610kW+FvgEDcR5MmL9WqmyH19UvQ3cN+QFZAyNxh+7ruOUZu3qYnMSc84aT
vMBvasUYC2LiyhRHvwattfvxzYrum01Vw7UUBG9nMMUwDEFgLIaHkLdBEZivTzPvquyuDe4q9aEp
XpXpCdzh36/YaazFsFpZmMY2J5aaBHag7wrPVfHfEvqN/b41pvl7OJk+JJXCXMeCygnaZJcPJpZK
P0JdRqSggVWvOGQpu/80siUOFWuUtqz8eRaLh9z/aXQfQzCw1hZAcm1fzN1+0F+I6HOZng8Mc12x
Fwy6iBqUVzO51/vrCb1Vr7mRi6vLI1o7mU5DLdZqUJMhb3VC4Qfl5V9F46j5P/9biMUyZTmgUt7M
ZDoS2i/ho1B8L4e/h+7OUIz/TdnyBWzVapx60rznwlbdRSJ6sFKNG0BIw/JBsjzRuTyo1b0HvIB6
GdRd6hbnS6Q3hQl+bX6eDfLrBLPVmfTBrfrxRkwyaBfKG4zOjZhr5y1aHKSLNODmuvp5TEsNJL/q
ae+mOapz84ne4OTgJurL5bGtxwGsr9DxA7C1GJuP0pIKHaJyrKw/Ys0e4dppCb5TjBubb/6Hlu9C
IJtkwNByZkzY+YDAMUR1PTGJZfe1LoAFKhCsr4Z4h/yRku2kLWve1e/qJN7iwkqLzO/lgXjydMh7
W5Fdv/lsSHdZ8dcYY3oSEvIOs1GtgbvM+cDkVJCSJoxqJ5dIDnd9c+dhASYf/3adiIJKgExqSE14
iURK1ViTxynB5TyCcnYL9rYaXGHrqfd+0kA7Ucifrewp5i9NPWTVimDbq3SxKxfzYmy+0gINzMdi
izX5/ig6D7RYnd70A3AwCl0j5TvC5Clv5Prb5RlbCwE4WqUuS1XzHUtRMgHWC51Zs6Vva+mX3n3P
t9R6NkIsubSD1caNPBFCHo+RdlTEK3x1L49izhbPP5t5IWbsPMUUcNjzip3ce4VQjmIjmRTIQkw5
Ghryfr5RslkbxWmIxbXgK5E4TODkgZwhlVX4B4RYdmWb/fVripEookhhCLkL6R3AVUmaJm840SIl
/QlTH+FyqEF3QISeA0XEV1CmaXR58t6fOYRUFbDO9A9VmHPnk6eOSIgjNEnSAL4g8e8nS7/qOswt
j0Gg2E1lp1tNovfH6VlEZVHY9krUw9tuvmIhs+flbijDLxgu3k56t8Xnen8rEQrRP9Q1qBxSmz8f
nNyacejNtxJaLTex3zzrKVU9odQ/DL333Iqdm+vjx8sTusKlPw+62Cu1WCK9KnJdGP702BWoMaTm
dzOaHMv4MhoGLpXhfqzMBIyX8KTn9T1+KVei8VFMPNdSu+tMM/ZF7G88G1Z38MlULNa5BD3keSm/
SmqmvddW9wMI4DwoN0a/OuMcjlSQFa7lJYNONcO2NQc+lHT4ojeqreLbgN0m2h3TcKgNYWP3rh3G
vFLmqjiE9ncK142IBmJkMqok/dwo2d6Uyqd0+pV1yg1E9418Y3VsJ8Hk891UWrpv0LulnFLjWZPF
h7g+ihYeKTd1c5TMLWmS1RU7Caech6v8KtSqiqmcPM/uO6xyNNEZwq0WzdaoFm/xVtBFofP4RobG
sgXlaxC6gvhVit4688YQflz+OFa//ZMxzWM+Oao7/OitkPIQdBHZHkLZLZsf/pAdEwp+/y3S4vas
hawKxTmX0rNfeUyHU7bj+kNm/j0Ohq+dkwVMKgQYTLjORwQXUjUiySJnU1Sb4u19MyR2UMeHy8NZ
veNOwixWCR4naVXBzVA0seh6eSgdkDhQdpejrO+FP4NZLE8WqmJttgxGr2/h6e0V41PXH4vmShec
0vx8Odj6XkCfHqwQBs3iIn3XhmyyPIH9jZyyI7SkN3ptK6VhB9nfqwCzSEhVmXPHZU4Ozxep1AdJ
8XRmTw4RodWflfLNGAQ0nZ7jTHKkrTt17VTiwQ+REaoNaLrlNCoTzbyAdDerNDuu7iucOfLiaew+
VVuKjGuTCBBagbkHm+idaXumtqMZZeS8uQ83s6t8+UGWo/AqK7RHNLOaD5fXbG0bzn1INKuQ+Qe2
fj6RM1pGTRt/lmGJdqns34/+sL8cYmXygDExGJDDOGst1yrX/MqcIpColvAUdneRYktG4eqUL8xw
Y7uvFLlmSjmvBigjtKiXD64q5ybLCxYqiJBbnb5bheBit2gX4bgPKWMYCgLFYj9SBJueM20LF8bj
hPlapK4wLmFlQdZAOHjZ9YhyMx21OAZxKdPj16Io+Gz4Y7yTml6cMJmL4w+ZJ/Q7UfHzoxAq6fcm
N3WnQ/b5BV0u8QOuFdO9P9KGjTOh2ZtRqPH2MYXbXqm6+7aRepgFWs6OKJS4/A5jv/4UJ4PiaLVU
fALKbwbOIBUCUjf58E0UBO25Lk3jvkosDwHKNDiAKhx+hq2eKoipA9k2sTHCJmkS9V/60OS1qySB
fCymQdj1/pQcJzEwUgQ5Y5Qd1TiIbkuvpn8pWW0p2lrXyKM7DqNuADZQs96O9dySr5BBVyF0Taka
7CKpwMe1Fo0adG0f9LsEW5md4Xndr64drNoOjCgIHStqLcXx8EQ5jpIy3ESSkN7WSdp/MOOpeK2F
8iN07UdCdYchzwzw2eI0dXZjWEhBBnI6W0vJyj7s+uRLazSmM0lF8txS7T74tSXBXpCRicwG6v/g
CMKq2Kl63HcgfkX9StUSZadHYnSUkkzeJRLPWh2HyWs+GgHZgKo+ClVXXmtdZx5H0Bcdhash2DWd
0DbfY6+V/GsE+xLgmWlh4lSvh/muVCtDue6DQXaaOE8tWxkQJnbSpMKOhC5w8aJWYUTeGnNHY5/+
mhYV6jmCZe2HzgMUUBp6a5tqLX4ZxgjtoBbLDd1VLR8soBR50R62N1zNsuj8l3aqG/MlSYZ2dDoI
NW9Z36SHQkUp29GnNN6juzT+EA0fKE0FvX+XCnH3EXMhS3alzNPzq6lUiSlXWvCGQWJpXqt+aX0g
6U4PI4IJsmf7Gi5MxaAVvY1uGHSNTGqb20EujOyaNo6q4tsji7usFIPczi3ajLaS4QZv55llQFoN
i4JvsM+7fZtl6muY+rGHeVaWXQupKB4KL64OA6R0x6ymgpM9KVT6CbFsZHbsex+0TpHcDgWXu1Zp
hj1tbfm6DrLy4AmNdav0SSgT24+x7RAb/9AkffSM8PJ0BKdOyXsaQmmXe2iXq8Pk21VhdWhOaVrv
u0VidEdM4/EBGMJBcstJkX4pYYfKTd2FJFGdPHi27g/erSIIyYto5P1Pa2rD3WhN8dPY583B96vh
g5QkEV9gZE43cRZ5buprylNZS4ITpuhH2Apj3mtlFwMcFfzqC1LVoWwbaeF/lqOIWmgRFmb/6GVZ
eg0GVKA+KjbJk9rX1ksjl/5jCtbgcz/Wo7EXY8W6mnrZyw6TIdS3gZQYXPNa6O/SJtafuiLB4ro3
hUS6bcSkeNbgb9zIgh79yjVSRLufLMrIqlr3O9PPWsvWY7PrX5o+S5woKptrfTJGV0vTaBfDERq3
juuVyw7bJ7QWZmk07JEXuVZvGalm1inHQpuJrjAhYj2kjpEHDvWYPXf7R638qeJOagccnK0dX38b
/dzN8jtNHL5dvqZWGH680E9+zCIjq0WxqP14vnkTH7GCD2mWupHxZRgUd2r9X3n5vfS128Aj6WzQ
m6q33rarl9fpD1hkGQk27GY2zOWuPrqOstZty8zNahmQqYp5kXRQ1WanJ4Gb0g5AmOdtYwLW7i7G
T6ViVitGO/E8FxCEMgKpwt2lV9/iQHWDOtgrWf2lkH5M/hTaFn2ORs99NykC/s+wkYqsbgbqFQaJ
L6+/ZR0OsBnWWwagaqDBD5rXfuNTue6y64yOx8ZI54rE8pYGevW/UPNPOXm15AL+Bk0LSlwoSje0
dmJU7nIoOLjDjt2rHl4NwXUrb2T8K7k4XNn5DY3WDh4Pi+mNxUT1KAeTRHIFalP/ijXeYZpEFKEy
wymq+FnYIo2upV4QWpBSgbyN+N0iuwt8QZiSlpBhHTo9Bsy+HCDDd/QSp9nyUVnJJCVcoqg+Srxd
lKUOfZcFtVooI6mX8r3xe9vYYhut7Y/TAPP8niwax6Bc5iYB2qYMYSWq6X3We58SzO15Eyale3mT
zF/bco8oMOyQivxd4V4sF6gObm+AY07WvVT9axC9+fpGdXB1yv6EWHJjglEYC6EnxKAMrj7Ubl1d
/adBLNP7zJvUXpeJ0FbfzO7QGh//oceBe8Rsx0E/gDbHUudFAcExxrHECyIMAPlgHpKXtS1I0qdM
Lm67oHmaAvyky36rI7b2PSmzzhiugXC2lpTeWElgfIty7XS1hHTANzHdka4JwbSrkw+DuAF8Xdt9
MNwsDMKQImOHn+8+zOvaWpmvqlj6gOdMMn0TjJth62Rai4K9jYQOF98rlYbzKG3AM1NUWK8oe6ih
dnqDXSpc6X+PbFAACv+Js/iWtMJq+jAWGQ2Kz2JuHOopuc1JHJNM3GgVrW1yPOFN2Gfzl7RsJA5C
hflrwDJx/d8m5nSLwsrh73c5mozcG/MjnWfs+ayNnahyddPBEVrDh2SWGW45hJ6TyTSO/iHUvNWp
QqOvszzEe6uKk8Sw5iShtsPhOst+YlN1OcbqjEFRnx33IK1r899PDrpRStrSigSGMzzGomZ78gaG
be1o008CLObLD/ywa0avdny6yLCobLXs7WTLjGAFeczHAjkUYDH/oXV9Pg49DMsgj/WZwCaWhzqL
qddozTi6QhAJxyDvm9toKqmFFoqWSo5vqtHLVIr1x7zHM8VLpeGQK1N2V1To42+knmtzfPrbFh9A
M5kVWoJsmSrrQK0Ox1zo95eXcQUpOI8fT6VZroju/eIGKcUoVHoTidt4UnkbKi9S+bmXg0OM+V6R
0XZKfxaF+NRpwUYquz64/wVempkAhTbrcGTivUja90awz6QtY7H5ty9vx5OxLSW9mykPpELXYAtm
4mtTyAffq68mI3AKQ/XtuPQRWdYf60L9fHlS17buadzFiyFRKjzURIaWCo9l8q0Uro3i4+UQa2cw
qNXZhxaDVny4zrctZgmDaXgsG7Qng0em9qADGhE/XY6yukYnURYbsEViI85HovThD7M4tlu4l9V/
n1uZo3fGVv5+bJwcIpOecVLmfOOd/Cr0t7G4sbtXF0JH/5OOOWSmZZm8Ar5jDDJt4LbCz04Y7LF8
6iZxo+i/HsUwkJvl2uX1cb4WfR9wPvSMYqyf835Xjo9VvHGxr4agUsjVQbKHSvd5CF8ym67pOW3L
8Xf6cg9QHtGr+l921UmYxXqbU8q/azCSMjpqagwL4aDqr2K60dde3bwnYRYTZiUi1YzUBzczHtLi
NjaOrYBxj3N5884/9t3X/yeKuuj49laYTYlPFNlwpuhWrL6gpGRJR3PYSVtSyKsjAtLH//CuAUZz
vj6IT+qDUoeNE0m34QRZJYqPUfUDJuIGFHm1AIDn3v9HWo5Ko1BkcmgzqtFpi72p32jFmzS+Bdkx
znLSpGMTPaV4NPtbncHV+TyJLJ+PsaPU4DdZDIEzQC7xOW1ulfZ1aO/T6HYo/x58x7WE4NYs8An4
bvnlJlA69Qy8JGDWhwpjZPGx6m0B1+2tO3b1y5rz2FmBgHLC/PeTI4ikIkojj5UL0SSvVcnurW9d
cLy8FVfPuZMg8/Y5CRLrVdNaEYsmaJ4tDc/UjC4HmL//5V6fO01ox4gzEG7xho6LLkUJm7WZeDs3
Y+BMfnKXD5bjF/VVZlQbb8K17X4abrEV/EYBeFcQro08O1H9fVv9VhjcQh1vDWuxOKJZNUqbEscy
v6bBNfSrMaEoe2ij/eX5W9sFpwNaLJDV9lrfNATSaA6jfZYHV3K/pR2+onShICM0U7/nuvN7dHOd
tqg/z8drtvOFnNr8jZ+8VeoRFcM2uhGDZ0G10WUL1dtI/hBnjhdsJNVrE3r6CxYHvOjBsuobfkGT
PiTjC5VNmxo7xSDbisJ/uBZpMfBhQcKk5rLIggwxTidz4PwNxwdZ+FGme2WrnLO2bKch5u/u5LsS
qrqThTnEmEtPWYQVr+7tG8TzLu+O1aLnaZzFPoyxuinajDiNdWUlX1thB7XTz38pGjS5zA1GJ7Ue
hi0H7pUDl22iyNiIIav5zhBiwkGUhICoUlXakvSta5EURnxQehk8moPtxjew8lGfhVt81F0e0hWQ
yDGQ9aaLW7ogDg8dIFAyqI0JXTkPz0IttsZESmb2+pzOdOmuauJrv9Z3l9dsazSLrVF1gqGMDSG6
9GGS3kbpxZxesn/IyxgIyt0mhh0s1eLeL3vV0vOJa2roX2gOaOExazaWZe2FdhpjiVyTcJ7KmoIb
ajQTFwSwa/mpjRb958bIbdkvdw3KTzj4ILA2Pl2exLXX8Vnsxb0yYs9haT2x/4+0L9tuGwe2/SKu
xXl4BQdJljyPyQtX7NicSXAevv5uuO/pSBCPsDonsZ2kk3ZhKFQVClV7y/pbSv0xu8rptkpeltpv
4+fI2Hba41zvRurp8r1mCizIirU6kc5pZKbFul5PWN0i0t1Y/t2AbzaLIxJW8ktFRagsImm8Ujp5
nGcshgNehaJ96gMItsuByMUej8yCdWUj5/w1rtsIYlhLpY6y4VPDpaVUHewQMzPm+saopYOMFNfY
RXc13uVQQ/+jKvEG3ikPYxbe2noCkoS3y0NYMZ0nI+A8QVXYkqNkmG06DWDas0cFD2+NAtCgWtR0
trqwR5PlDgnwfIpeLjHZPjH2sRQFVDeuNGcgmZqjD+3330wMSXF4WEDc85GjHC1xXgK+2zXqHTAO
lwqPqZvLItYn9EcEZ1vyBCTp0gQRCt6rJ4vQbEGK4ZANmzR7uSxq1QewSg30azPsdU4pZTyHJ40B
UXO+BfGirO3BQ6erflI+ULMWnLf14w6oN1TBMEI/HswUSlCPqpzDnIGMuEXxX2Wyd/uFpPNwnRst
MVA4qpqRbyaRmysqqUCb3RsfqKkRRMyrS3w0Eu7ox7EytcvAIkxUdI6gzCnRTIeGosYbY4GBFYni
dlNWR6czY0xaskBgaKIyq8u8pulJOnwCI0W0xivPeipIA/5dYy6WoCmwyA0KcbP0OoGAtEc3NQMu
joAE9OSYd2hYIIkIdmPVG9qAaQJ/OvIsfMmRtKhmXzUQGvYZmZGnsE16j/YBpRLh/K7alSNJbCRH
IZlh1Ohv0yEpQv4rQY8CynZkS3D/WBcCZBeQdNsoYOIsSmK3XWbIReeOHcITmwZpawexLKKyWF+1
f8XwnjdrJ2nJLIiZ0F8veWV4B0ih0RHkdkRSOB9royk1nvISK5Ztjfmrc+7S0ouc/85miUiSoeH8
s2Yad6JsVL/MChpiXLiebie3yYc0lPVrmaWfyqDF/mW7JZoUZ7eKvLOdLMTShdmXOftO8gSggDwK
LkthR/PMjTp48GLt+6gJ4M6SYbW2E8+4V+dRrPk6NSNPn5O/CiWPpLC5Hql0MjkxilRgixKQI+EK
t1FBaBWCBQ7lSpfns2rtHR23ePYSjqaSU0lVXiSawqyeaYFMSMVTETBaf3VQDedWQon0/00aFwIs
eh8j0wSNmJpu3w71Z26hcpQOCir6NBkEj6OZkMJxKoEJXNWNo1lyp7fPdBR3sGRFMz/SAt2BqOkp
l02uau7lCbJvxKsHIIxAyADHiU4Mbjl1a+i7MsHJKm2URXXgpq0SMquSnyEBKC+tV9iOO2r59rLY
tV0E6h4a+VFfCfRjTvfrRI+ATQDd76Ybp3Dj5jFSdlHxHtOZNKmImnL1fnAsjvNfFcCzBnmAOCsG
9plxY5UpqeRtqN0Z43OSBEXvltlfqM6xTO7gDRRAl3kOmVEHvmF9VzY5mYwbRAaydW+LCgTW7t8q
w963GNKgCRt2ei6mCR3ptlEhD5Q8ox1B6zathHRnRFLtwBCsgWw42Z4ViV7vv0lmzzXoj2D+6I91
aEoUgoewZBnk1P5V0eca10oJhIJ2jfOhSbu5y0hvUtSTNl5l9Juh0DagKyaO0wchTT251AJTEsFF
s0lfGhun3V3dRqUmQbsXpEbV8KE039JJcILWYiNUTIApCtUTeOblZDQNeGKbGTKkGE1Zs1NKpI3H
Ac/Xee+jHu4GTLOjADlHWT0/R0I5uzQU1iJPEUWEZFXP6TRurLj3KKp2k6QK0JzoDjrqpusfVE72
qfGlZcu1rjznskQ0AKOVgI3VteXQhOXm8rleV8OjgXGGSzajfhoAVudqE3BopVe1R35kk88fupGQ
EogZ9NpCNVi/uyx3daNB2MUAQ0G3xtdblCnuwChPxnpM5dawuq1qR3ipFj3GrRsSPCfCZqHq4ixh
h0LRAoV3ONRDM7sgtHPR7u536B0z0KMDmMonPa68wUIh6RILlnbNkbOXzP8RzdkwfUT6y2E2rDeH
q6Sud+D6EKjy+ir+EcHZkHJkcNYZNs9BUS7IKGFCMkKR8P+bzfojhjsxtERZWY6EjZtkk9c6qZ+b
rT8Cr/mymFXXdrRg3BnBG11vtcy12cnOWAK7enBg/LND2oMhctuLuidFi8drfgdAk2rG/uSK147X
pnkwp9+XZyRQAb7OLE3D0aEsPpWqp0m7FUZxq98fWJAGmqdRi8WDkgLVF9HiwqZQ3nbNY+1sL49/
1WqB7AYAQWiMAfLgqY8CQ0xl5S1OaSdnhzEziaakjwZ9MnW6bcx8P0yiPmr2Hc8cwJFETgfqwpRr
R4VEc96Z4HNHsYG0NarfQKi4PLXV3T8SxO3+6MgRygAgKLZv+9YAzSWqikToPKuzQUEtmorYUz3v
arJxkVLQH8MEjHAwRT7t5Bn4VLH8JgNhuFtkwX6tRaGKjZIf8I+hRIBvl9L7KgyromGT2rb6q614
poO3A4HtXtUK4Boi+AQtCoryTrVCqkJQoZhYusjMvaYbSZrX8J5ojIi2ZdwQqRJcIVaX8Y9Avqwm
7iqaFCME1tXGVm+axu+qT9l+UkQ4RyJB3LU1kmzwl9ZsZhJ4KjoPmGZZ9q4qrrMIHq3WTq5mASsb
RH0MN4L9/dH9K2pzp7bsAZVCKlp7B191RM/3axLwbo+SZwYwjfN7KoECS9JxSrSr4AXEXSj6Cv6i
ZhIVKBg/mptAe2tygaTeKtqihJDgZIMbjShq82JEstIocD+rThxVLYCYBzqIfdbIlnZDGtYj8Bsc
5cXKkTf+NK3DkD1l6ktqeHF2NYgyWkyFOTNkIFgAZBPurHDgnCKETVvEUw3G+sl8roBRUtxSfYNL
lm3HSG7d2iJDsWKNcNPH8ynwwME1xycpVRVgb6YCfGe5LobN5ACqGDXrA/xSLnoWXtELABRoyPTi
5oHyYXYGjjQvT2gyoDkVHZyOHNh0/rXoskC5V2dzJIIz4mUywPIZEKG0NQFZsNeNt4MI4mXF1tkA
MQJlCIwdmoO5LTLrPtUSCiGLhrthhMZkTCcL8M5w2VGsaR8E4aYAYGykMXgnGymF1qLVjKEMXU0g
wsCDzaBvNPRkSaRE6U1+TePHyzLX9gj5Rqg7GvJR88zNDSAZNM2GHjDMdhGUId0hiyGwqWuBP6b1
RwaXO1uMGLX7GWRkFBgDIJnV0Etesu64oOm8Bf1Zixd3QRz99zwnCooAXuOgqAj+g7dLTkkTxx4b
QPPdhOFnMj1WIrbxVdVAYRkqrXGozpIV8gRCzBmvvG5Hn2pHIZH2YeUpzOzL5W1a03OQzf0rhzPi
cZmgQ6uDnIq6mQbW9BulE0T4a7VRqOBWTeQJUMyLouTT4ypZST6BdBDaV1T3SxrSbQi0j2bRwOQg
69EWtHfLppFpeaiUeAcOth/OCOzDcomKh8uz1VeXFV0ZjAQT7zZ8DkjRSy1Usgn44/kU5aR1rPZl
rOLozson+jHrJbot05FaYGUwjcwb2tK+ibPYdLUeTY2g5ErLLb55tSkzC639NZzTYbLb0QJ1nBlV
JFmWu4hxDCcSnTbAHKwPNI66ZwPwlQ3KpOkoEzkykju0NLT3sWRmj7azgDJmVpH8nWbrJXFGhXox
kLrukzBToMUNIJenFBilanpb9ewaEdLZBkPFkARVNldfYyzNEUGzg+xHwMa6U8oa0Uyt9OqVCgCO
vyggwXYClIyxbzrg1zndTiAIVZFsQ2XwAn/IlWYjS+UhjKK/sMB4vgd8E6gxMWzOyBtTVJg0XRiA
nXVLgc4y4yWYGOB4vKwTa8YRbFDIXuEt1Ab6DTefpVbGwSownykdogAPrWEAZsnaq62hfmyidiZL
VKmumisjMQEc7quoOXm6PIiVqM1BqpyxZcOF4knxdE3jcKI5UIWAFlkhyNYeU5oR4D8P4/MUzQKz
uXIGTmRxVlMP40GfZ8iSnCun2Rhxdw0+y9ySBDH2qhzkRRDvIMg+4xlNBzx6LRHWNYlV+35W8U5o
SACWckwgICymUT5fXsMVjwOYNCTFoOk4TzwFRDllCTqVMS8H9LajhlLIUXS9X7GWJyLYlI8Cj6ED
WN8MmGB3BFdaCt5rR5m9bhDRwa+LQWYJwRQcKB8XRImtVDNTfb15bwp0FYePqfR5ebVWIGcZqtwf
IZwaFFFstClTg9r6zlagT2jK3kp5pyjPWr4xAI5CB7zk3fQorhLpxsr9C8IRmgIuBZVofHPhEkt5
mX1jV5stqN+2Y1sAOP8mM6/M2GvRaX95siuxsAMcdxldkaATx6qe7lsxgLp3bpjK03EXpvpGmaaf
eAvYV9Fw0PXSlRd9Z2jjy2Wx34gNXAwOuaw4F3E/ejk4uaPUMZww6EsJzBS7eoZHAhZnESzOsm1t
hWgzOvzT5D0yvuS6e7RnlcRq+grT6xUGkGNQfVI2PzNwuevtuKUAzMvVQZDXXVM2ZPERfzLAPLQr
nq5NjlpfuTawNmqX7Ec8rFfVdDVZr5eXYm0HjqVwJydZ7LJH3zUOZ0vHGx3ApEA/tTOtJbKZLDu5
bLOHTHY2kRUWLp3Gu8vi12wDuEFBzgZ0KAVG/nSSNIwkNBPhRKVTu+nU6kYz/uLGgN6uPyK4SCof
0kIz2aE15OR+kIuHNB5dVgN2eSZr24Vzw3pLEcAYPFCOPrfZYvUlLiaNgyqaJVDpsnOKWSDGWjuh
jLoZlzm0Lmr8itVWODSqXoEYJlbqiuQOjg4wMozRk4usMYIhNszAHurp0e7pcEPzPPNygMfhH0kY
JEnkpJuJJcetStKpA5IPYIorTzYaaXabOM3uQL+rXQNGAnlY8IXfql0aTySU5ekQDtZypadhAeBr
NY1I7YT1axc6ANqKlaIjndklh7FtlntHH+lTmzrL1YDHcm/o6GKTpDAB8FGBnyoiGqVp6iK+Rkkt
EHCGD83Io8Gv1KraSqXieNEUh3f2qNbw8Ko1BiBgLYFgqw8brZ6clKit3SAlFN81AwCjZUQHO6kM
d1klqTtLAhe0pVSooLVDbxmpg3duZ74F0vCy0Q1JPxg1rickzvuqALdlbS+kHUv7o5h0bTsv7fIy
N6ZSkNFK6Z22IMNOgAvShWQGjI+Pfs7haconZdPXRfZDihIFYAeJiVdLCYTCAhu5GgfZYJ9W4HLA
csvf2FRHasvcwk0K5XHWAVzT9KYHf8dORw7oBW/jITA1yn7yqDTZN4rdpyWZUIAkCPvWTurxKDi3
lCMJSUcDoxid5TBlFkCZ+s3lI7Rmi2wTwKDoLwRRPc9MPiKcbvWhgVW2FTDWxbh70wjWiAZSXr1X
coXeN3tHTVFqcy3Is4HTCqZfFdXD/IOR4wAvUmuRISmVg5q4lRShTrRE6nFLZVHCaS34OpbF5S+K
Pp0Ka8AyUqsG9EufFwGw3Z66vG4eWkf6C2YDDU2Kf+bGeboE51zqK8iLl3wiSd6hbnKWDnaSfGZx
fj1bMfWA4lH6cgnElNoam6/Lm7pmF/ENTFTIQX2RGzq18NUMIJm8wwCUesBlSHMqP5zH91BqRQWp
a5YRcF5IrSFzzLp5TyXpU12lCAThyvTwtcyHwXVqFOF2Gl67DbBGyCgLbwxgn1ye4Jr2HIvldjSt
aBVqLL9WNxZLtyaWp2eIEUpkcUQ00WuH8FgWt5tl07RGKmExAc9H8hIbSreXZ7O+Xf8uIs9RiLZc
qU0hx03sGxOA7uO4b7L3yzLWzsDRLHg8LbuXnSXssGJR+ZU0EsE9BBUY0W1XD4L2L5EkzmgB2QCg
2my9OvT/VfPg6uOjZvtzKwhjBDrA82rD6mvzVGBGdhP51hJUTuYti1ePj0CWEvgD0ZyYjhzddUrU
Vg1dhh2Si4T0zkRiCmBNv24F9+9VOcA9Q8U1+k11/irQR06nqcwqal3sVaXXGNdUt4mlCDRuXQ4S
4ciz4hrAa0M9zAAloiwLhWz40H81gKvSDX8Kv/5C69iL+f+Xw+lCU6EpRbOwboqaB45ZH2QjfElz
+woOTQT7I5oTF9ZGRT23uYUEsuGE7yaSPyRCPUjb5DYZK+vh/zYxTiFmNFHV7YiJSdC6AhBYZuZT
9SmMRb5rzT+DJfDfFeRNuTpnea9DUDaVxOonHzCrRHZeFm122yS7KxoKEPlakNQVSWVrfaTvuIbE
BvrDYV/TqzGXPWoeQAhLZgUIKwXiyCDuiuDyiq4e56OJcp5EjkdLBlUa7vmD6uF2RxKlf8zKGlGy
5HaVqO9epC2cB0n6ZkATHMTlxky0cGcOABcDv4yIGHFVDuDdwUmFKuAzOo1xrkplnpGWt/P82olj
z0A7kYSMllmKaD9XV/BIFDelwsycATCC7JkG0dwvc9qivgO0A6XbmH9RkO4gE4mnTgC+A7KGc4q9
ao+0KGGoDA1M13P1y4rzq1pVgakF99jok8BgrT1vHAvk65wNS+rLQYZXwcV6J1P9ykzafRvJu7J/
A5XirWmYRIlNZM1LF3WWAuVc9dC4Bitg+VUcvHOcnod6yivQCGMXc4l6aa0BkPE9NEJBVLOqK0dS
uA2sCrXquxRSRjxyIOF6kOM06DNcOI1KcMBXLzioAQGmFS61yDlxdsVG5qGJCsiSOl8dci9TEwTf
ngoEv0YnduRNkUb0v+hkdpAsxxUasJUsk326jmpv1kU+4rGonsNgMkdKFJB9mVInyOOs2q8/cnj6
lTmWxrCQ2EtO5oBG7CcS1WPZk8HepOHgGs2H4ej+ZfvFNodPbx1N7QzO31ZLQ9IgMseGOTjnYKIs
3Lb+mSol8jqC/RNJ4xzrYlOGeouF1Fld5WMkPZjOdaw/xuja1QVQCKLF5BzraJamXsqQZQ61v0je
XAbdgtD+BYgvNSAeM2EXskgi510zKrGyMkhU5jTojMFLncgfF8WL+nwXTsVznky3Zi9i0mTf9tIW
cmdCQUvWYFcQG4EXq6hzvDwZgkByrXDUQWwHYEC0wON9hVtMtbRgXRJkQRPpEA8vTf3WtXst8hR1
m1bIKYA9N1iWnITpvS3HxASwubG3+p1GQRSbuJd1dtWsHQ2GW+cmKdphzjHhwXwo+tmn2R45aoGQ
1VU9EsKtaq6NqTHWmHGWXWnNBOyRvwC0wwumip4hHSX7Z9x3FrYq7wZkGyUsoTL8bvWQyCUBcI5g
91bX60gQM+BHYVGmayiVriEIxUukQvNlpL0opsB2nQvRgeApIwGtIlkOdphTIQ161gCMxQyJPrrS
kGyqXsflRvnP23IqhrMgeIiOtEzD3tuqOvilLYf+nHS5d1nDzl3aqRRO3SVUAQEVBpOxF9Ur0pcm
T0gdvo/Gz7+RA/htVoCMdxxOjj1RI81NxD56B5aO0LhakIUh2thtANsnYtU+N0+YFPA+UD4CjEbQ
K5zukMpglCcd+fseahDPjxq6cC0vBjACgLBxk8epFSje+Rk6lchtVhFrZhblMvyZudzgjkM6J7q/
vIKravcNyGeC9sZwON0erKmywH+OQ6Tl72U56q/ogQk3YeaIQG/O41RQU+koamQF3HgK4oKpnErL
pMw63h+y6gowXkOHWgtkxusfeNu5PKlzNwlRII2yDeBPmarKGbhFrtu+nwxYW+WqaV4V80lJd+BJ
njVYI8ECroRUp8I4Q5fIalRJC4Spuafo15oBAI2EyHYwNGixeGxCfxHRR60u5dH8uE2bR1ChJ4mJ
MDwfiNYnZAHYNuKPIdwKYUPX1lIz0eLi4CHENPkAB2UO4VBJFratIpOkkclBan6oAeMyeH2zL14v
b91KxM+KKf/I43S+TCydphbkldlzp5NcvinoT9wwXKe6lmYyTYHdu60jMFhrZxvZW1TvITrFSyWn
nBOdpDjLAbCHCCNMgSzvgPvHV2KHZHSrys+2vrs8z7VzB/gyQCYDhwTFb2xARz4FpB9LNtcQ2KFR
u/lpVS9T+PuyiJXnbV0+ksEnGGtDpWrXSOwNvXlcysXr+19g8f6ps8zFrNwpVN9TAyz39rip0SCV
La8oNhQ4nJXSp9NRcGYzzZMYw8BMx5G61Hivw/K+mKpACUs3ATfeGCFcPkhSsmmGHhjjueA1Ze2w
HK8Cp1BZpRgFuoNYHOv4NaVk0V8X5WCkd9YkyE2uadGxKM4dVUgY1laLqcrITze0IZHlaf1vrQ0Q
0GXt1hr+xvgcS+QsXWVoqdUukJjNT2m9Afp3VBVEAkFENzy3VuTHstvI/z03frqlnMmbGji9hUmd
rOcKGTdd5NdFC8kZOLtQjLZl7C5tucQE0KQgBx1IWyaHQat8TQtfSpRwLqXxcPnIrBm74+XkzIDU
hpSirhfGzgTFkAm+ho5YHdCl48803SX//ebP1hH3cEtBxTDKhE6NwNLVaYvmMNw8iq+xG3DhJ6Xj
Fcrz5Vmt25o/YjglwYv0oFjsBHRLugX5xLXe6b6s1oIIdi3oO54NpxWAgojkVoMYuX0oR+aUtKCk
rpWa28vz+V9Myp8Jceqh1eGcApsbpWJIyE955xvJq7l4qrXRRrSGBeyaaLhL7OGRVxBarPon4IGj
PwMlaoxm5nTP7KlVqkWPADyZG+NnkenTxsyWdFdSy8YrYxEODxLV29dl0GtvaPrqSsdrrt+khRRc
XoZVw4ZHZwB3AQYLzL2nI5FimmV2hpFI8icoo8YmoNK+Klh1pWDSIkmcArECrTQuIMl2Irey/JI+
VfJbVMd+RTOBv1g9+kez4rQoQhJA72mMXGYeoBkKfea1PqN4iJLCSNB2/qokL5fXcTWCQ93hvwvJ
qRO8s2QtJtTJsDagZJR6XwZhQGq6YeMN/b0z447eC5Z03TkfCeVMjVOHSd9ZWFON3luoBpSNfd6+
5ovit0oUlE2HDgWkXe5R5to4V5moAlK0pcwSHsUfWm72idVgmQvQO8fpEwOKwTVG130rEbwMfvdA
nyZYYOaOpsrFOuFkDEnWYqpW03vJuEAmhC3pc52ZbuP8KDSQZNBx3xnZplbNHxb4EWSAaw/TeJCH
LwnV87Cdu1z+cJTYxRvMRpukTZqED3WT7ru2cnNHxJ26gojHBs0wCxGcgfaH08Nam4Fh24F2yVAO
cHjuaPZEj7dLeoNjDm5TGxXOw/QAymJzfBqdK1N+tXoRHsGqPzoaBKckSr0MDTYKCPcokybq+BOX
0wSUMLPXyzVwUFtv6g1LoJqr7uJIKLddiVpkVR5DaNYQrcbM8SZJRTRxwLiHhp1rxb8LzF+ne9Dc
24MBMbTPLOD35PWMfn1zQWV8jJoUqs/Ig8VqdqfEYzm61hh3V22fxC1Ji6T/1JVU10kWzs67DAra
PVDsnWu5K+yORKWjz/fLFHY/qiGrD8rQhmhts4z2AehCfTCDiiwO1DFzMLEis0lUy4vlxgDLBfOL
nddXUWp0WxSPaPvKqpFVqiXlfgKS6mPV9AmSTaDO2oYxtV+LdgyvsiZC8Xk1hr039xQZO21cbkrL
yTdpYxkbu14Sv5ZAuDfafXko0tbykBxrvBk9fs+NZOCWYTpRcpWjKOgWvOjWLyD+2ddFv9CetJat
pt4SF0hmd6hkedXiKQuM0JK9ElWeIA1E+/5IW+1H0mX9XdUqSeE5aFLH69lSektXxE9SOpgkjwv7
rsuH2SIZylg6ssyhtgFPtVGi7nE2P2Ss2D6uI9a6a/UyCogdCsbl2omnre3gsQzVahagThmxTe84
zYu9DPMTGAbqO3ua4tsWvZhX9pApuxpNOH4+DvJXUqvDfVU18g8QXTk7sFzgO4Z2UwR0trDhy6x0
uwYp9KsoA04bUCAjzUNO3X4GcER3HdezSQF7KZe/Q1D0BOB46kM3Qk3FVrELWsDV5Y1+1aezYhI1
7pwyyOwZTaBNGBqAoguzfiJIYqszsVNVeZinNrrXQzVmzR55eNOCZ+sOVz8wu5q1Xfy0mihsSZVG
NMHCN5INKG7L2cp6qd/JYdZdxQBVuHbMjoHVyHbqA4Rg/tKo7rhSNo/a5rJnWvWFoPHUTQBEo1OD
8/BzDkUGYge4grtKJ91cX5v6YvthP/4qUvsja/qDVWLURjXvLkteD3McJFC+C9EAYXHqH5JaA6fS
VKDvUGmDUGszt7KdX1lc60GjDRGaRiWYYjyDEzkH1oSk4G5eVaXg7sY875mNOBoF75m7prJlpKtd
pJJvAGy20aXdUmzqdPQuz3fVHR4J4gztAKxfCTlxwHHXfY+a5PwXnbIvQ5Z+9IlNhkXEiLgac6AY
W2OlWraNhOLp+kp55gBdKQXc6bjXlG/8nsZ6VCy/6yIEi94wXaeW/98nyZgkGLsfPvkOCx0dNn0+
Q6bcvDP+t9F4NQGrY/evhuj9e31+yG2AId4GZBB/tYliMIihCANsRPJTNAGWYm/k15PUezYKtiw9
SEAcpCiCCa65FAAzowIZhAnKGfH14CQRHboS7BJLSQzg1sZd4lNceC6v46oY1MsCWEKGIL4EKern
oh5CxDPVsm0yGG/pWu2+LstgITWv+caRDC7kxm1CczQVMiKL1oHSoP27BoWbYMHWztexFDbToygw
nGetrxVIGcYGWIE1aHUzd1S9ZooEYf26Qmi45uKhCwl7vgMuMUuaShJEGWPjL6NBRthQuEa3bqud
UXcmKZG5iBvbAw2S6Lh9W8rj5VQAxIVWetS+IzwE8TUX00yWVI11Au9FvdFtfTwWeJMnEYmg4MSv
3NgD1bRr4hN3NrfzJ3f0FDckKZEJdSVvJKFveYbXC1blG9rsbFyqgccWNOArZ28KUh7Jo2Q7I6l9
Nq7BGzwUYbstxrWQP+Oy3MRFrOfOwej9M6rMK93IC13Ls10qMIZn2EK42croWkKDMVCNzqtXlBG+
ETmYidjzLsmJEnmNQ2A3zMc2UG7CrVTsTdJjhZ5j8vhbtCgqr5W8eO5uMsjpUIF6YyJSTMDgo97b
llvuft5WLmI7DdCnJNmFAd1+DG5OSkLJzUy+gF/gip4sANTGHUPAYbMyaRURBVKfuOeeHpC6WNpB
q1OTeJ6397xrb3+N3wXsIwhIsNsRgl+ugyDA78iObDqy22zIwwZf/ucHrq7lO3kgG/z1Dr8+4N/h
3/rs7/HFZR8ufnjsi+sSz72/97b42G8hy2Nf8Onig/0T9k/ZH7zf+5f7l/3vPfUo/rTf4+P3nv0v
GOdeoBHfnYYneopeX1lG2Q+0QVMVh98SIy7lKS9sYpCK/PxHObXbzrPI7Cck2QwBqse9wv0cg9q1
NT98XK7yzbgfSU9eqCeTr9+2i85Cb76SBGNTztQFJ4cRjoB0TwY+m8kZsVydmqKS8tjdvxUkIxFb
6o9X13fvBWWaZyCkOKOALdChDiaariHrVBti4CeERunErrppPGz6ZnNovZxgPy4b/29Q/NPlPhXE
Wf9RU6dsTkIA7pLi22QBXBTabfoa/qRhkuyzwM/925t37fjXtwHZTWzim7sPnRx0UnuGT33D/yB3
iBwJHlLI68Z/dLf3v3/vRXRYZ8ad3ZAB+K2hrgjcy1ii04XpJ/Rnqy1yQfQj1V00k+GSNFzNb+P7
9CMXeN+zXYD6QRcd1FNg07ER3H4DDUYZFgkkl2/Be7D7vPvwbx4joWk+L9lgpTTg3MJjEEiRrbOH
L4lqfbwUiftiEOw1IQesLnH9rUCrvp9YjzebzQcxCxi4wHfMAHVPF08N1bxSceNwYV6ug7frf34E
sCrXMC7s4x9DwYwFsxgbZj92+O/s8/uH7xO/JIeDC7Nxv/2633r7exiH3y/by3p55hgwVPCSm4xB
iLW0ypwbLerO0MOqBxmi27owesm3xXK3ombF76cpbk2A9IXuTGAWIUXA+2t5rIqsmLH4zJrB1mLS
PhGcsrUdBnycgjwPeH4QE3BBf6M5RVEnIEPMyH7/sveufwabVxyfV1+wxQqL5s+mcySJM59yGSmh
E0PS/voa2wbb9Bcbg7ZfBdE2KIvBSH6qQ0nlVGmbLEyA571dB59kA3VwtwJb+43Gy0/kWA43EWUo
qjirIOf658/3p6enCGHKEwwPC1YW/B5/gmj/4Lvbxy/qPn49joT9/JrJTGL2i+AF7Lvk9HxEAPYA
lCb6aHkAxgZdgqDOVKAp7LjsbuGS4SPhKLdbOMrLy3yeyYT+o6TgX2HMFR3Fy6MFL2jUTBjcPxz/
A7w8prplDvqyqDMXwI4aULVtILB/OxvugigjUzF3DnhHWdTBoo0dO/bs/LMQ4DscEMlcX8sjmerp
9CInm/q27iAT1d4EXwBDh68vmG2GCPRz87q5O9wdDr5gE8+TrdxkOcfa14MayxkEwwJWJAieNj/c
G5FRWT3vx0vKGVorUlTaJGx63rVFHFjPuw009VmkJufvU9x0OA9lJnmjoPcTgt68YLchNyIJZ/eZ
b+0wEaKjVALlNHwfnZZWJRJO/+zU3iJvIAT3vQDOn/of36bS3bIzICg/XT/+R2K5459pYVEsCsQy
/cjIW+++vaB3Fe5gdjuP3V8QEQYPBJ6SRR0dog6yeQUA6/edKie45OEn1l/gmL6xw86swNHAOMdk
gxN4AbrCP6cFSuRdf3/BwWGHh3lUuEp2WNkXfMWPA379PkzfwTdWC8dYcIbZebkwKr4eWarDupdP
RsVGhgH9473ZKNhY2CXA//akohFoTKX5EaDdH8VQAJ9AHMOtS1U5uaE36LRkgr/vKeyqwm4hr5j9
jXvFzKR3H4iCmu9c0olgdHcaQLxwcLdFVaPGWcouLaU0tjU4pIrcRiQihVu4A/nE7xYy4WvEoikf
YyAYyuZw5z7sHjY738eQvr7ufyPi2gWwPbjk7HEXun952d9ve/IV4S7+Wxi/nqX/VMQBQMMBJizC
exQCnRq+WjKNtJfkDJxeZHkLv1qibZf3/D3aVbv0gZJmkz3N3vgu4p84dyjoW3BA140CAHS0Iyl3
KljK0bY+oV+Uea9b+NOnJ+ZSsAaPM0FUtRXty3du6nRf0PhlIwkDslcwBvB0cKDRq3Q7KQo3SB+L
a1yd3e3+fu99Od5W1MN0HsQhfkNYi6kBkgSAJNzkwljv0CeqSsTcLB/JNt8Fy/ZT20hX9CVx30Gy
4ZoErxgu4KlEdwTmME6myUJHBASI7IChiIDodF1HMzYlc7Ag+lndvA1e9pLvxnGjbLJduWm3tcD+
nN1BVU4ep+51afSySiFvCJRH5W14U92HzA1bT707jAf1YHnyxhKYl/9FKEri0VzBsjWMz+EoGmn0
XkrHCELz3LUi72dyvxyG7UcL6pKvcg9rG+CZ5bkWBbP8ffufuf4Ry0UmSegkIICCWEd154f74kt2
ATbtJvJ+/PE6e8XuGTUswgp6ZqnOdhSbiiQZYDrQc3w62V7G+VzYZBeH1FfGh7qZN/Z1/dV5T3dp
TubbGGuMRBVJ/x9n77EbO890jV6RAOUwpVKrW52dJ4LDtnLOuvqzaODgcUsN63+/iScGukSyWKyw
atUju5PNvy35IsD9WfMv6TPPqNTqqRRBuE1GiUyAPTzhcQMplWcyNv+8Rjn801e0XCvKA4iredzU
mfbmaQiMCdiISOSW3+UTD9OZ7GSHs4dL/jJswaKllxg8SNbM0V3BcKJxcRCsIPs8E1zHXtcWDASn
4GowWRPNM6Wd7aRLQnp3tFRLO/ebwY7M1Uwb1dX5kn9LnllgRvE83hPp8WJthN8WlnhqCPHd2jdk
opLHepPZZ8GRTmtn+9NdeyMa5B4Yri1hmiMSXKDZutWsDmOFQImeIn80IJnqb7SjQNAxZHgWaA+t
cBebzS49i7qPtDAozZ9OvQ0+eVivjKSn+ggd2HmmeDhMdqbnDk984zFZie94uvz5N/7ccsTEALsv
wNNTXSdC3mKCoiE/DUQxMZvUFA5vBfwtYP7sxg23nZ46AYkO0jm5aE5qwAzYzENuSs7KZVi4NRge
AMMOHDcF3SPivN0wDV0DbF6IgT5YCk/CmvCmZxRm7dsjTxjs4fS1InFhzmcSZ9rha0BdJRhGoleM
FT4xQBzqpZ7tfLfEdRA/pf+HHDh9nGY7frPImefUYDANENgQ2W4zZl+kEPhP0wedfQlTzMYiXGqg
J8r+e6HLCEzESGA4ApqArZVw4rdbKzDy1GWDHOidUR58ohB1qxzTC9gH9N6KvmUDOANkwWM3O3wL
Zk8Oic4S9ZCS9574H39/zDLbM/uY2aOGKn0tNTmGUo/IPUq0u00cCUglXYw8+2hMzwL7SannqELw
RM6J9z/jhmbyZ6eOPgG+rCdsxoi8Z0rqQ2XxZvKQ6+ml2XCbyX4Ey4CVEMxXMZoDKLq27SbTtRVY
49Io4jNUEA2hGI78yqKboPLh4IYNkl7NZy2RDshwJ9z5puoEH9OBPUq2r6eBaWoOt3bR6GnPdPBG
8kIbAJ8oO0iuzTwh3Yv43drTsSbAx0h75q106xC3fM0gLv02uGscBxocJNQxzHauhOzYyRGDWWV6
5ApG5KRmb2omjp6B0y7Y0bf/oOw7VQe1kTF8tnrbkL8V784tuP2AmeKFmpwKHlqLaZhpMZspJJyr
fjfuy5dqjdvB8HfDTvzmTZEAcZXt4gcRBEs6uz00KCd6BETda1+0eJ6wJdSJRf8e7qXCzr4oSaYi
bjv4WYGg9yaa4ZkEprh/n4hqNBgUSUYrIk/xAzwRX/9iMSp15QsW7g/9AEqTC7o6qOBPZP7L1xPV
gYkVCR/QhbiC1AaIR//Uk1XfY2n3bgXNVlqKUZLwmLepS9fEVTBpgZQJKXahk+rP/CdvqRrxVl63
ZfpntrjZgxKnGXiGZchEseOB3bK6+NpiP/+px1CvkD1MP7I1kff2E/Q1aGiBl0OdrFtDqzQlU3Qs
XGX5bTiitaVECQvvfbfxbUVDrXUyzd4YoVWpsaZMd+wq0HCIThB+0cOUZ0+LKlcDF6pNosebqCXD
NbM0HTA7swbBqc6gBK39m2R92vvWALKs3Vp99e52/5I/jxvYKCwEcYB8zHA6K45c4TlVjUnP7d50
Jor34/Tr31f6jhG9WfMcexIOXdQGIg1NcgIkPYm3ygvmDH/Eevk5YPFGYA6m91zs1zzLJdAWdxY8
RXBW0HQmwZzdnnQT8ug0mXzUplzhq7Kml3QrOsK+wpNmAoeSkXbz91rv2M8bifP9jZoalwhgOJ0d
dfEt3wxGdBz3/qXbJCTdDzqst56dWSt8xLAnZbs6LWWRzbhd8Xyvs4jz2FCG/MBhjtrVR+xbPkVG
7KoPo29OGyUmmV4+8IeJWbFSy5B0Jppal19mauCCOPYEunS7c9log1hND/+NGmnRsH7sjWHL7xBF
GMLD33v+QwRx+1SCvBaBoYJSPSZdzO9z4rUywydVrIt2+CzibcIa3XwvIFTaMSaGxjiaOxgijDay
HsZEvIcXcBk7wzZ88F7KL3FFB+7cMXwPJQemY6bhs89MGhhwJklKAJvzzuKFs/Ktb3YaEBy8BX/B
io2iJ/palLCsjIo8vHIUYJF7Q43iJwH+a/cr8BFynZbFunAFlcRoS4CRiK+5rR0mmLKn2gU534qT
tkyqU5k8qIuQEABs5Of6/ZIZeYHC1UMZw5h0Bvs4hKQjIkA0KoGCu+qRhRVldo0FNMCasi2jAogG
fx2dykEnm8z8wzyLRdAQY4+RWyHhxjf5V89tLc0GcPiC3vqV7q4FLgUIAwzzAl8rKsI4VZW/VW5B
TIaqjxnqC8OWWNVL4xwxWknVZTs6yQYQxAiTX5qtTDS7+M70QtceMcUHibVwDem2TEjgW9Bsgxwr
pfldMLDVUS3UXPTzLbyOLlDJJ9kGyHQMvTiGH39frmU9YyZsZkLzCjT2eQphAcDnm+or3ca6oouf
rBGZg71GYnxXpeBzw/FE6gPVzNndEdmy9D0GRoQ/V/BAE+cj1P09OrFShEH8ybNqJ8t19eAf11pq
ll4B3dX/JM80SqumwPfkINarxAJd/7fvsp/VU2QrKzHFTzf/zFzdCJrtaKbFoVcFEASqCe2aP1mT
jRwa/GuRyF/pXrogttCrA6gR5UP1uDbk/M5rjHUCdkabzjB0c85zWStMxYsFDnSfX5qjehILZDxK
XfB0Tff16C0/jbvekZHHe15RJbqDi4X/kjy7Q5IW5FpAVal5USVyZCbC2bIhKCT/xFCO0apIaNS7
8COyu0xfDajor/8lnVqUX8YqZDCVLkBlQi+fAHj0N0cO3H5PvVFsGTu0Vh2tewYK2AXEC3AxkeSf
qVMnJGC3amAb5XP6jnj+MG0YoAxbC82MrV68r7Fr3n0AfgucqVWcSKrPpxDY6xwmV56mzanboUvi
JNhIyrLuqglexkVYF+jaRURFqPKwM4FRkkpyl+LZ9c7REaB/mKFuiwljvCl8eZcV3aGhx/z0ZBDy
UoQDphfM7f0o5+LAR7D3rY5BBEGqt4fMAgmgWRrysXUwBvc7fGiv6toTtwyJeDxv/8mdLbKblIAp
QsjNAHU7NCdUNIZtRL5Yl0cOiIOdXy1I3bsmv0TOm2O83mviQMO+Js7kCjvBKHXtoOmFGTr1J/vJ
E8UdNxJu7WVaeeXueS6/VztnhIjqXqwxqSHW4yfNFc+DoVke/OX+tdl5VrLtLiNZk0k3cHmwmD2g
UfAWPzf4XCuHg5S0sT699IdSj934NG0FPVwzPvThWMihjgIwP3SY1yy27SIlloIIcmpkt6crUvlW
uC2es8L00Yi2G53yGj1i8BE8Nudv3V3W3fCE/iDJFAGAjgXxVupp/JQ1A3wVvbfDS2JIFjgUNvKT
hblEereXX0IrgFKpVu0+jqTe6H9/wD3P/OYDZmsfpFDNZR8fMBh7gJ0/w13l/Itd2YkOApK2cka2
a7RfqzJn9k/gw6GRyx72bx90BCUq7RhZsh2es2dpj7wiY6N5nDND4EJXVkurQfOTVijLMEYh0Bm7
sysryr5UM3S1pULzlaZspC7zT9r2D+1uNWVy71VBGhyGFyzhiOtnpal4QIg5lhP8lW3V6eDiNviv
StU7eLx+Q7jIqKyV5d2zhIqC0U7wRjG2a+7o91XBjbwixPol0Yh0RP79tSZNtmF3wjk1KpO/QPhm
7ZredRtUVKwxpgPWUJ7vaibGwRTm9Hk5a5Zo55dpQxlEncZ0R0OBV0xcsOOgIXnNXbqzXkUADJBW
dGX4hLNsTTF0acxGUowEUasnX4UbXsbtA4Oq2LCRrArZKWWL8PbIk+zgW8zuTKOONd9l2bGIVQME
DkwohoqB23TmPcigVWCHTqaZBKix88YjQW+UpvdW26OJXjTytOe3giWZsJcTeU6hBt3WNxqUr5iI
gC7t3TN9PdiP9hqt5Z1wAITPVNsx5kwGg8nMrcI8EQY8AgzMy1PBm/6j8MG+jgYv70UfceCK9i3N
NcDwKgoVmMWKVOS8uK6kzFh5uUzTdfVT+56awodgBF852hCBzK8Awf4C9/xzs1d3a+Pw7hTCME2L
8oWCTBBfIVMT/8uDQwpUK9EiFes7HAJydigH2OO2cmrk49GE9xjqyIu6YBQ/MG8Vyc3CjlzkyNFH
aforRmbRvIG1Aw0IMkU0b2B83hw1wtU00+LhW4TjW6gLL7V5RWrLbs2HTwojCS+faW0ieU9ztgUS
tkboFiTZ5lffmkzBVE6ZrZorZ7O8Kb+/CYjQ2/1hR87ve5r76TFHh/QmeHPM5iNhyWk0CqDCQ+zE
jtmsGVx+6SMhnUmZTkG5BAjzfJrkUKLHLdfCRK9e4ndRrzJAv7on9JBaviscSNnrIgnety32qt5i
1Nv3N/u2mv+gZuDW6uMjFMwQgnqCanJuJkbwTqlDGyU6h7kiaNe21S37jvR1/JTbyS4L9Gk7fA+1
xZOVXV86+ujOpNVjGGXksufw2ygTQkVtULrOD9wutXkdk7UZwN8kdKqjdWiKyLDSGXknyXgrcv62
ckoL9hCI5O3MCS8PmeOja+iZdjAV3zhrOzhwZ+5NQPdShUanr79XfF+8RrupKBvaYtRhlamlmEw9
6gNHNtD9CyWFxEYfNHM6hHro+A+aDQqs3qCZXe+QO/+HLDo24NcXzKyxwrApg3FVCarQnCVdgwew
7HaGuC3tYldGQGnoylb3X9mXimjrL/DyzQePI4I6vLICkEYKvYe/7FAYgHSQr7B+ZuPt83emJsNF
rEzM1zUktEOTdDWPvXReIRFYKhbze6BoP0WzXxJTbpz6msOBs2f5zDlwqPhz/S8FRmEjXxvFYB49
YOv0ECHJqlW5d7FwteA00zE+gMndrjZI6Q6IUgLHOXuBwh2DzgIbiOE3Bg7aYCOMi9Dzj9UA+u6a
NYzfQZRJuePmblwxClMg0DWnO8XqXjDdjbCYVRGR8ZSR+iTZ8rU13tHdveYu3ztfdEbK9I3DeufQ
zUwKfTUPUP/CRCZzIIJPPOTrJ7u14i9kJuLV410TODPcMgbK+WwGgZHbfmeOt+12jU8wzX36ZjEj
g6yluvh7AhV0tCFpDsd10TIg5lpbaSWPOiZYtyzlqpEQM1dAuUBOLnl+nnQCGL8pk81qN+bdx+K3
6NmxRmkPZtcBooVjmxr1hdGZA+petr+nsXzpFLpJBtO/9kb2KLo+ECV/W687jizcyP/WPp/onamg
xp4YLtHVN+7qH/InzsADHV3/MW/1iTtvMaqcVPu1wvqdxCZUmM45FYBnocXc22uU+73nZx5Kx8ij
lmjf+maOIUrZhZXteIS7rmL2kD6Z8iHYrqJ26I/PH0dwL2O6HkhCEALPNp3r81otaz/V0TnVaQRr
duM9xibETmxEduuTv/f43gsBXxSdTTLIyTHgbOappXJSdcjkYqiZPlnIJOj+1v9XbYJn/1x8QLWF
i1oQ/ouH7YDdAnQqc+Lnv7/hTi4DIYOIzk30VWHC55xAQQglMJmo+IZxy/4TX0ta4EVnnB4/SHq7
A1GFiWGUa03V97QLTiHSCxjsRvsmZ9FKEDFNxvCADA3WaPLv3htvTvAI09zy/2UHoDKPGnKtTnRe
MyLLrJEITC/GjKJpVcM4idkRV54/CSUt7KImwY6kUojs+C6I2tWVw72zRAm1c1mGo4WKE5I2t5rc
JBlXJk0Jh2ck0gOKfQb7lG49V9mDCBOZ+n36lenpLtmuOppLNYZkOB0UsYeYe55x5DyM4RIrFJIj
h3/z3tEQ6QInedVQzPOM/KXDxd30PboMtulRPAT/Vu3mcpMxjxZJJLDCa0gwLFJzTIoITMTLXx7q
M4sm5UcNAKXe/kr2krHH0J/AUOxnbkN8BzznaLwsUI3MdBUFfvS3r2YKl08z/E5guanrCcdzzhtc
YB6rJuZ4mqMWEmBKNrkLZtpi5218HoUoJAkzG0Zu7WotXV54+iira7TKibLYTAPCtABSBhw3On9u
n6DcpoDBfQbrTNvcwgBP9qHerFzmpTNAh2pjrCXA8gBBzuHkXd+XGLblJfpoo6idEF7PL8ouOXon
QLO+M5/EIeEBG2GMNcjznbeSiqZcHWiiABfUbLGiEDdeHMNwc1fpKm5FkzGjD/H8IR06JLz12EFP
ersZUwLPV9DBF2b3a/b0B+B8a79vv2Hm70ZsCLYkDd8gfQrAAHl4rmmlNeQJG5jth7yW9b6j5zdr
phHfL38zCJOgiwK8F4HT7nN07hiei5FucBa2GeHOjD0+t8DHPAkPzevKSS+Dydulzgwog6l4ichj
qdULiPWcUDW6Z7Q0g3iJHrTeXGJrTbnuXCMAy1k6sAMlVdTub1fbYI52NYZQ5wrEEJ5TfEzofisJ
xggQ/yjpxZ69DAy64VZWeucW3Yilh/BrkyNGiNBvqwKGZMO/3QyWT0i1G/T2pbyWu9Wy49LnAyzg
v1XOzTbHlMNU8nAya+LbwNFhfSjbHHBvIpLaHt7jF0yCMILLVdhWehIZlCQ+Wns87mnW76+gX/lr
0fnQFo0XYK8n5E1IvMcgUD24auY/3gHXEJptipK0u92wplb3NxsQOpkGUdq8HIdJAmpcYYQyGk46
Q9q0h1Rn3lNEbB6h6dJVF+julaVTf/9/gbP3uEVzKl9z1EbaXGJ59vDgnwHgn3QOjS//FxgdThfE
2jRaYtEiMdPhFlyw/ujBQLb68NngHFOiWFBiwl9D4LqK86CvTa66U3G8lTlTYDUD0bvs46oOlvgd
73oTQDI7d5ND6QCKYEnO2oNH92xuBn8vcranidRUstJBIGv7l/QxdGNnMAudvfx9M+/q6H97+ePd
/tJRqQgDua8gprMUq41IbUlYTreikmtSZu9KlAUjJ5R09z4nwz97Lp/j+RKcv9eysmU/r9uvtaAk
7DVJDymR69kglXmuDczOs9asy50k9I0u/NTAfslpObHxowFyxDMHY9bsKhNc4S9A/pz/XtAdrftx
cAHGRhYeEMrZA+FxWlMEnYqCIYcoSi309FsDSLUWaFeO8sbs5Wts5Ju/pd7xAiCV8qHBDVCRFJid
Fs07B2HpoahkZg9IPeupFSH5prmJU8vA5WcbIXtS7EI/90RDdlpzV4O45VGivx9L1iTMmFfQ+ntr
Otma1zBKJ4UTQNJL/MR1xDcjTocjQMJtaHtgIxEA4Nh3pm+lV8xu/XsL7gRUt/Lp9/064jKZ+FoT
gNRtt5PFGYklvnKH0eJJ8qjuvxT7fSXPeAe9eSNwfg9bdqpAdQeB3pvEkR402k/djiOaKe1bJP6+
UVdZW+PSz6TD2hEqsyg0UHTM7RojdmQqacAxVwZzjU7lobtGiiG74PHpyGRrb5weG6WnC9Kq1bmT
GQGfCY4Xc8+R2kQ+/VZ2l5Zl4Dct0orXDo67+5LrygTQqAiqhUO3C0HBJCEhVRrtKf0ITBUqiNyQ
sLYFyyoCPoOGN2A6xoRPdZbdFHpvyNUGgaTmWVJL+P2of6Q64kn+pGWGcC6d0EVa1VmzuncyJMgw
4vmCC6aB9XBe3uk0qQr6AkndFhV6ZaNd/6Hx5hNbUMEdA/jMZjf9TtsUL71mrL0s95QbtD4gWlSB
9EMDzvzgy1TlGA2bH75rD5g7IJPJlQ2Emj4yM/CSOnTaqNYaum7ZA0xzMmhARq6RxuxzsXI7+KCV
RJJT7YzRFPeBwTuCke1GKzEoLFs1AgBHSZ5hbKOR2cb7VlfNlc7+O5j024+YefuhUkiVyI40uEIg
iZv1oe08o96H6IDW9iopv+J/Lk/iY2GoK0/tzwJvn/Rb2XNtKyu1UznIhsKBHVB8e0N59fVT2qpH
uIZEPqO77S095w/NYfqQQ/DB65zpva+YtmXQcfsVM9OKOSsZZongKwAJey0xqW8gxUf66HZPzLe6
ES9NjIrd3zL5O6YGrbvozcd1g5/4A6D4ZU6FMMTM1IlFGgWzQ44lxnbbDWjplONDpJBPlgTf8sNz
RRhNr0zQXhoosAIl10IH5UO7i9bg23dgicgEQ/OBV+OAvFRm5l1uJCUOPDFFUN+Dz5MMruqYsR3b
6DkCgwvaPxnoQ0+mljwy9mofyPIIIB4pUlwIzHOC+bm1fmLYjXLKybjy0i7uDSDYrI4M53A/nZuE
lIz1zq+2bt9B9dLsN0obSIrewUJOhZQ3UimBn4DUpN2iittEBPOKEOi2gGQewcgHAHWxEUB8V40o
M6c60K8YpQ5/cLWPfOkQ3n4Mf7sD8YTBnkmNj4HVBYIv6hAl+LB0zSmycP7si3IBFhYUgKF+WHlq
77g3t7Jn5q9Vs5CLM8juXuLvcWtwvlkS8dS+fqpfkz0gSGs2vSsrJDordk6D8dVweBmF337CzAq1
6D4qKnoWualdhZcO3QPCXrLRXK4PJrM/8+dijSlgiWBEDguICUxnQ5oamb3bHW8BIOr9Kkdqp7FH
2mpY72F6j3VtxqdhTdid9QGmgXkv0HC88/Pn3fNAVZTlCgYEHmo7eBbBK+nyLWGvp/glMP1oA9+5
XnvM7+jUjdCZeeWZIM3UFEJB2mX7G46oGA26qV+LZ2XPb/ijhKH2YGBId5ihma6RBSwdVtQbYE9U
2u/EA4x1u72KNg2Fl6opGi88u9xHjrr1MST8gz/5+nDOnkJDcsLX+Dm8RvZaHumeRqPBCzPVUC7l
AJafBcQDujb7uijxcOrZA6i10YkjcUabIHVWR2iipT2ssevbKsjyEhNm/jmzV32pZdYBjzpKLsA2
AgqMfsrbHeiaKskaBh9RmklgRqf0UXVZh8d0oS3tVOAwkOb/4MLeypy/ZahN5IwEmZWrXEFXSDu8
pIuITvoUDKII/3T1qGwznf3fk4a3gmfHDYLwUBuCCunuc3LqDFphe5V2PDK0qqOYaH+ytCfuqdt7
umT8/ZbeiT6RiIYNV5EvA4h03oiCVmVKQYKxt94juy2uMhXHW6WKDqBxTavvGA0kvWE2QNmHcHAe
f4ZpN4JeZEQqEpPmUJNm3rXOAOgIef7Vdd2xGTeyZvrDTHEEvnLIAvo4PaR79SuwKIact/ijjmrD
nv1gV8bq3YmvaVL/v/XNLg6XlyPfc5CZmwGqOzlexsCgFGDCPjg0ZKuuZrfXVjnTWIblaIcgyoAK
3t1P9in2UUYaHSBhDQ1sopyebFtnrZh0J7q8Wed8vHCedpLcDFgnpgnVJkpmmFGhi9dsFxkn5VyD
VvJvJV22qUlgMKGdF2jxh02axzd1Ik4Rr4U5PGzJYg4fg5G+16RChbusiT1+Vs8XejeznRsfQfPx
dGUegm3xBt5U++8vWR4xvgQAUpDZATFFCyq3ZinuCq0sqgTo4w3T2OqZBQ0y/9pIRDZEcLh0dvy5
4mAs24ggElkTrJ5yhALPeSuy0fp4UAeMnp+OgTtYnYMREzr3lrviJ4iW10wRdZVuooqZtNm9AZmt
Bw2GtMaCT70B7NjmdtVuOqCdeYB3t7KfCwWm4jSZepKgZAM06HZxCgKolk3LXBc4EAQ0IACayA8G
TMaoXLfbTvo7Asu1iu8yYIZYpKPwvCFSx+syO0ZPqnivGnokn5zoqO4f5C/eQbvflkUCDD14taHj
TjHhih4vkd0/YgFIQjWORszi7WrHzFeCquigPUdUgDvDp7wU6gN8mdhW9rlbPcmbcqc5a0wgS2qA
meCZDkkF02dF2kJX7bcBgqdj5vZQX0u45iT+V7glLBWKcg0cm4iUz8zWbAEZfh8BCJacVX994d7M
PmemZDKmBPmsjM9palPaKFdgPXcyuFD4a5EbtTWY6LjclG54jJ91zBJb0bk70kHRjQI8SvDgqRVn
HnsUKL6cYta8Lj+qb4pL6Zhr3TtpIcELgSKSMW15jjB71UIj2YrsO/p+I3umAWVUjWVbQjbYyr/T
p8pNTsIOaDQVy9YKfdKFkhSP7POKWPqzs1sNbiIZmBIoHnKgs2uGkVdI/RYQy+xksN5wrrKbdprJ
/KuNERMFCLtbrTsvVwqoDkWUgpAJkAN59jQFXB8OSpcXtIpjtdvwkB/yR5ztBmkpuLIx2qvajfKw
slAa694ulEoFpzXH8sgJzV0ML2gSLsG4Qr1ApIUC3Wu2Q2p7jz41A/OPvv6Wtgz8kYD6LW1mRuJm
qEGCVKKOMm5SE4ReT5TvSDl022oTO9ojyL7MzmzQJifY1SU0itXMMr0pi/XSdgY6IB4tXrPYX47y
PBTTpkCiF7TvNN8jO+W+2vjAOToQu40Gwr1GzurxLi8RwhJkeXHAqP5iDjc+7FcOpktQZOhgzPTx
LIFv/gxOk3wrR8D7pU72jDLpNrNHI3Y8QLfX7McSJEWx43Aj0XSKdDOwQrfCs4JN2SROMSXvmIfo
Kxic2B5P5YtoyVeZvBffSHSZuQl0u42+pLXC0E9FcLbpKEFi8WChwPTfeUU0YZM6EwWodrulTAHj
GS47iUUMOAJyhHW8zWhkZvSoPv/vCDws/JdkdWa6plibfJ9Klo7pITk2FuCH5imzBswlQlsFvVT1
R7evSiKtRWR3DhwBKQ/0MNrWAWKZHXiSMl3NY5YzJvhhbDhK4Nm7YLZIbq7ms6gxmm0v3B0VjStA
+4EJgH7JL9WKQ1lO8oArdHE/bv3LeAjh4jGO76SQ1q4FJUvTiCkS/0mbO7NKjnFNAcMWeuIG6Hoo
3MAK94g1Ld+ebMmuVuPrOw4dJIKlGH1PKMmiEf12fSozKT1mS9KrMxnjIUG38ldljpb3HLwx1irR
P/25+XaqoFLAIjGYAtizW3F+EyV8n7QFpuWYHBo/EcOHj+xJ8mjw7hZrHDHLvLQEfDuQg3hcAQrh
5/IwsbrOMLIGOmoJG1DcmqKOaVI75hGsT/0r+hp0/gEj0vaF7ZlxReKP9Dte1aE7p/r7IxY4q0oe
0laGXRx85B5DkwWobJOh4wmMGiKvl0fmYQCdSGOsvAh3dJf6FZiQyao0QT17aNGCUybxBLkKqm2b
PkWb2Rt/go954g6lET2zDkYf0KYW9Cuiyy0rSblbxdqtfcTM2wu8POOiFifQWJzLWV4MpDJv9t+p
jglQskORBh6qzNkTa539j3r7tLIJ9NmbadzvTfihHf51gUdBKXJtgvzIxbQfm7uEaKkZTmpMKtTr
kZnMkAR95i3vEj3LzyzpN/yh1TXjUbBTI13VhTsXAJ4e0tSA2wMUP280TOWsTod0RLn7Uj/VmH2C
wVFueWJQDD6Jh3o1KL/zJt/ImxlpvJqZ2ueQx2zU82iy+3Ar5EbyXKC1inMiO9rGJ0lfw88Kdxwu
1MIwZAM0eGDcmMNYpzHqJKEF8gzkXyKYWzjwXcHRMj85A1kzqz37prBVQCuCBI9Kom3kwNM30w0G
6DrDbjQzG4NYzSvvltcMnV9/68SdwBnf9N/XKbOLUaSTIqclvk4+V4HJ7XhAXjodQ9hza7Syg2ey
xvffIu95CTciqY34pYailMtF3UOkcn0JzckBn+0brwdHl9Npi79H0oCIbmgJqPr/LXp1tbMbKE1a
VZc8RLffysP00h0/4IbZmAOzPaX2oMdrPGd3AlpsL6aUUWYu9Pgtmuo4ijkUY6zVN4IHQMSjgCTf
o1maR/TdP/eGf+WQp3EwTBAjf1YS9D8d4LMLj/ZJlP3xqKH8Pre2iub5QSW3SNCbCQAkIBMyf3AO
bscDOi5ZLz3hLOUYEu3AkNpuOwCNc/01MAVwtKpk2HEmGIYPqtHnZNO8jDiU7mmyPXIuDG8fmCsG
alm2BdibTuRROdqVi9TKrWbEkR8CcoPvjZ+QRpqM6gP9Ewi+/rV2DC5OJ3ClE2ACZruRD/97FhTC
gXEHXSztBoX/eCtciCOmSiXg3NED9caAyexjkA2psvD0Z0Q4/a2Jy2Q+pKH7F2TilBYGJfpbaYos
Z0Hkd6gFVbjtGGJZEoV0ry+5TXlT5K/cVhT0oIFViXEnfSt9jZu1Lv47nqOsYMwN9RyBtJtTI4jd
kPF+hyHr1UuKdEeAqCzaepcRzUHmymrp3s0UUQUaAKSDILQCR8vMdQyT2G/DykPngi7q3bUXQclL
Rgxoewp3jSNYKRJK2UUDtT4KoyfN0ew2Q5+bTDDDtwYA6O/PuWcGfn/OvGFGzr04qxgt1TNXtWVU
U3wz3nsb5BaCnbANr6tAkDtuz43AmWvp92NZ5BHWH4L9F3xx6DU7NxsFooYnD6wYhf21ssRFnUaC
7/zfjsszuz71qSd0MST2eoOBlgRMCdvIOqFTF4US3o6Nv+XdM+o38maPa9D2vZqWkNcYjSu4U6dr
JEbNPTuKOvueg/0V0xmNA444QFoHuvZ/MO03HzC7UFlQ5XKd/3xAva95CzomW5/+9hmPqqcQFhOo
wdz1v64azqQGY0XNBcKiOQVHGLV5p8TwqEadM6pnlE4uH7jJaN5HQBTAmp626Nk4tRhst1aLXFoQ
GA0AqxDmAl0FmzWzV5yGrtVeaSooMf9GmTtD8/M1Qn9+aIIrzwJtAslgKR97TDk7/+/TRyAdlKpo
XUHaH39mKRZRZQKJ79tKr/F8gXzoAHoeiEXp0d93uvAk4C6jaTd92MSrzX7LSA21L+SR0AWFRiza
snNrPP1eHhghryud34O6DKzCqhPrz/lL7sTWmu26L4yiSEBDh1bsOaBpELxWDBvsM4N86LTRdOop
pM5kop60WTVNixiBLu2XtJkaB4niT7KGpZWmvPW3DAmOiRGGRD6+irssWrm2yzLjTNxMidDxUnIc
irqIeSujAEIB0yyUBC0/yBjpf1+WZXlqJku+PTWZiwBUbCGr37bmx7CLbfQFvFDsOGMNx9Vs0OLN
mYmbaSgntuCwoktrXlpzfFd2HcicADsTQezhXxu7ejyv3slFJXUmc5ZcRfZJ7bkcMtVzugkMWgsb
9cDFcB4hBV1BA4rOwYZ/xVqZveY8LSw+lS2C4pjWvzD4Y2aBe3SS1WMF2dyn9hW/W96eR9GxtQak
r7e5s3qci2hyJm+mqVLYsnFBj1PcMwAW9XBVKA9aCf525LwoPWajJ3tVz+y/9WjhtszkzlS26Uct
ZUrIBeeYpUbk4yLZ7P9D/8H99VHnHV1SmNAw058E45UCTutg4ba83f5L92AFAZotBcFRZXbvofMe
bNsduqT+Xt7SOflZ339yZzqkZYIQiRFaVSj3hEwnQHpu9VGZHEBDWUIez2t96cJdm4NaACeDsgrq
MzvJbgKGNQthy6l3prm1eeScUT9eXjxMDaB9NcqBd/bh4z+ZjK9gQCC+ZQe7EOyb2sPjai6VmoEb
XxHrx6hliicCskiaD8Bk8ojL40ysQEOORtdwM8EvFYl0Rit33qMEWLosiGqmU8uuGah7txfdLegT
AzMAEoEzzQpElIDqka1Qzu7UTXGCV6ib8hFFCnbFW7m7xl+S6P9/hcAhi5kY6QBJpdmJOpxvkmkr
q1l6ZHQf4RIBWE8J336Qgr9kxGoq1p4iw/59Dpi3iRDDVgDukB3VBbPnhPJHQA49ycH4oDj8iot9
XzocBAk2Cd3Z8/Qt5mqlZTvgFMctnxqdoBcI4HTOhgZfehu8GhIJGBPizYCynWtoLTZWe7OWhSC6
B4BeA4DJo1FsznHUZmHAxTmaeOV9/a5e/BTA9xAZjvFTsdC8/S5MRHirTP+BBVat+P9Iu67eunVm
+4sEqJdX1V28m7v9IsR2ot67fv1dzMU50aaFTXw5CJAEMZARyeGQnFmz1mfkGj1jGdZOPahtQhud
OBXRFL1e6lIMkJfsosbKkJ93yxMae13lwH+1qECVoE8Sjb84068sUs6liVNnNDks/n71g2J0OBvA
gragYatZ1YfvTWFETXgxPOpll5WjCuKFECrsnnoJ7c6JbS4F2fjD5GlfjMi4sj/BliUAy4tMNmaU
OuHmrEn5GsqQOOEwHoirZCZ8eUSLnXqY3xjGVoIinqqAD8MUyng0vGOM1KoMwHmMx5Jx4p0ZdIFg
LIQgz4/YjD1sXYY9EtapsHdljzpuEl/OZ0nMANkBMPoie4RZ3EWPAtJTdmeYrSNdyMFTmsVd9Et5
ZFgnIf6WderQGYOhUucc1jurIA+I40fv8ii+6zb/UHzVVviTYXDlFEdGFIw34JsC4IJWZRA5sZo5
sYAK9wHA72GneopzOp9QDyg3EFTzUnOHVuAOqYi/aGQkkscL29QGmetaE1sDtotLb6IeYPmnxOud
X51mskqia6u6NEWtKkTuxXQIywbM6fldeGo33IG7sIq+a2EOA4KILY8MI1p+KSut1ooAO1fEygwm
mxa0Mqjlg+llW2/eQrd4NQ7iY3g/7WNcZpKPZGI473ces98z+ucDqChQZ3M3Gjz5AGBip4sKbJLu
jRB54r8AvjJrJ3QBfQc+VdiBEtfVoC0UeuPJMJ9B2O8wXIuMlvZlJJg1lBRAIoA023XETeqomiO+
BngFlxfEXWTUumOIwBsQLgN5E9kdyAR5j7XWay9F0Aj+MUxtopyD+FUzwjC6X+Ytj8OdB2yKcFhh
A0flX6hbkGn/Y5BmYOmDJoa4PAy+B7umMn/mpoh1n4GjnGwe+Q4wNzHmdi0ELy2SOLK4VChjlXWK
AIvxHW91P/3HdM+9g2bnKLHqld9BWdTgqF2aqui/VFoym264Bep3l9uZZwALhcElaK2GlMZGfJHv
b4/w93P+u/egYwp8eKiV0qV8BXXCVtXgysaDutP20gvYIKzGPKMHEXPLu6X1Ale2UtzH+Q1vC2+s
MuHqjQGui/QG8qVA6VDHXGiMKd/pGLjqIQlgxV8hcNXH6MzZqYPu0y0Lxrl6hi8NUovaxTp471EZ
IW2YSMsO5subaDYP06ZgqyiSj/82vYvBUdehpsKVtfZhq3B431HRF5eYPArRoN18IXxNpPhz9s+f
5X3gtHipJ6hL8/97KRCAVdwKAbiCiAawhtROHf1QgAbOjNup53vZr9lt9x8z7qeaA1z5Q3AuPTnA
teK2a33vyINVRSFLCuZPICjotFWuzb6QSDUQowUobZzsMHgjHFoxcwiwoXOfR84be5ZF+PEdGEMM
g1UFRSDw9X7DfElVMjZ9jqeAJlrjvtoJ95wVOeoWJJ7zpdv2uwyCBuOb8MUSvVrbxECR6gZ4NXke
JTByy1rEi7EuCP3JRC7goxtDay7YpNjGcmv5G/kBkKRdKOM61TFf0cSPKD8DGNoAvwoApZhvys9k
vK+iaRbwirY10Ffap8aLNMcUJac8+I6OsEyIkZnX4ZV7FJDQyIiCxha5SfrRpatjq/spzEoPIO9L
Xe1VMmz/oXFna9ri5uY2k83wqpXjDgoOYC2EMCjRl6fiZDELfGJwuJDyXnNPeHnQUYyTNzfljX+H
Uq7N2/weLzxGoFz1ZtxYgScDqxzgR1TUmGZU9bN2JPmf+RU4d+kjRibvGO3aF3XbXsp7NTCFn0zY
zMrFEe1NwExqokI6UajTHeq/gzaVGrKIB+M4gFX/JdmUm+hQ79InwWqg6rUNzr7j/zS6TfLBDM7f
QAvYSkvzVOSQmrDhDWK+d4sjem/AzZh/4BAEkLHZhAXrYvU9XErQA8G1Di9owj5GXaymQZjHrJca
PKM53MtF/N7gciUdxZ3h4p5XeI2EQykGTninbZGSaSwkZlgB5Hfh9Xo34TMAUzIAU+WRA6cmXe15
veUS/Oc8ulcrCzkEV/J6fAq4ijYdIFkhyNwTL0fA5qCioWx5cMHKh7/wOeDsgZMldGT4FlooXJ5m
f+BHvbGC5/pTdQR0V5xUD2WXn5qTb2LwcAu7iUHXvHIeXxulljxSDFBiE6Pt54QmQc2cN/VdhBOr
ccHKe5w2jA39PXRd2aPJGrtSJEKBsPdcbnVIu2cXzhSQ4Lx7MVAwbA/C4XLb4vctdW2QCtJTVkCv
NIVB7UF6adEyAeLjx5wtE/L98nhth7rYjPzcxt0EO/G2Bgz4rke/hAvShUd4kVNsJxfVKt3Jf7/+
/MhlZRZXXinX9qmIFaiBLzdkIQfHR1ZePrZu/JY5iFj7EXJW5LqhwYv5bbQ9/hrP4kmEcFr04WOJ
WTnXlfzY9bdQ51PB57Hkt/iW4LlzkFkGBzc6oqCdBtLV+KN5LZ85Lz4+hIfBij0W98fKheDaOnVm
GMqkKAlZiWmnOr6np6YBpJGAbkrSFq9/Jm/cRd8wM1PEkagwgnZRXAbw7kdC0qCiGZeNEye2CCPq
e263oNk41S/CsXSybfFV4V7PKs9+D9Zgs8U9S8A5hSIlfc2bDLHilMwgl83xVYOOUubsW1yqZWsG
TSWhn/BdcCE8IZyaU2HWu5yRBl2b6MUXoIZ4ff8xhkoakxlfwG0AMq+cQ+a0H+hq8FJQrhef/mNz
Hl7qd2Yjzcq5AbsoSktAJiMJSwVsRZO7OuewwKjNvkMjDVpD79DZDLYPFfhXN1liMU/G7/cQMtl/
TFJhUgrmeUh8DJW3+q2wCTpbPfctkPaCxb2poById+KRO/MbJp8v8VbarUBlg1+kJRUduteTLCrl
FEqtj+yDN96JT8ARxjbYYzY4jjwkl0FE8FB7w/75f46aGO8fq9QOnvV+nOKAa9CVmodmv49/of8X
zSKm8HXb0EpegczsH0vUbs1ztUkiGePLAMs9tq85cticU6DpDiKxrcfkGSVx8NZ8UitZ636pCT3s
QV7uqOB5VjmvPRQBtv4D7/5oNkwlk5WD4WqAVFyQ1THqew0GpU8wBWSHmbfEwexem8dgZorrrdS8
wXuI5xf6FHCN/FbQB/4QlegKCzeldvvaeOIbrg8H/aQAZcVYuTXP1NAjiYsqwSrQtSzomlXGnAUt
WAeDe+mhtwEqb+/iV6jt3suy00E9sP0BaiXWFYJll/KYKFelJEhgV/hMnPA5tyNoLosg9dYAabPE
o/yOpCvvkTb5vxkx0OxgACGsdAb1xg1VsdOnVMMZuyvvhK8G0pgIQfwT4GXBzzvuMP9IwQAtsbg+
1i5pwDliWdE9iDoLjbLN42rgQXINFzqNbmhVgNMd+TOklD4r19h2G6aE7UqdFm4E/BwatKFvDfLW
66jDpUovDxU0TrsfeudUvTPuwJspeekuAmU5alkgwAG3tvTGmOG10L60S62tkNexoNbE7m7wtBN3
j+PtUHRWe2id1mrfWAKgK294DJTwiQCqDVwmjdOWamHQ+C5qLeNzkk3jJXwQ7rNDQiT6RmsAXyiH
Mha/L2xeMxljXbkKEzZ+NGOAUwbdqNQc83HYDHUF040G9h5+5+eAsc3OdAYv2UZ/SA9SaWYn5jNj
7d4AUjKA0pFWR9sEFY+kIq8SZcYUt6DqRB7Z9B+C7Vt4MNgiNCSW0rF2YUqmLgjxoBuBP2OEJVAq
SPgdlY/kZ3GYTuBKn1zZVc6Jy78HbyEbRbXqSH9G+W1dp0EqOjJK0iaFLCdEJbRjvnl78q1iz17L
1Zi0MEe9MoR+blMoEmJS0R0lQMrNig6QUbKke6Iyrd2lh+wvKPeJ/jyyuCiBo90RWYrrTSrWIzDF
YtyipA+KaggjbxRztMf9IICYFK945b2DfggIli/jmeG7a/ehpWnqtVGORppD1KLFrUT5FJ28QBYq
IdLjJ3TnGRdIvXsBUGS+kzOD4coBjuhLJDyQ/MLLndo2ghgO4ijA9LTDlcE/CG4DogWcdGeU35Wd
vEkvsXd7uL8By5QjwyY6pyBXC9wGjckzhDER+gg220dSBC7Qs1zi5hdA5BL3T4e0kIxO5qIKslOP
+MFdaA576cxu8yCb89aHUH5WJYBgDSk+RDml1nOyT0MzUy2xtXXo1QCpufkBvdrK5B7zJ2kbspjH
ViLW1TRQq16MdWIMBZkGF8K8IDp4bUar38S2cS/ct05oakg5W7fn/jtuXgc8EeACoB1AlA4672sv
j/QygYRWClfb5XcHnLf9OT5DSOMRPg7qLxNs/G73xdmXGM+9v7AtYI9BxAjE9LpCHUeDmvNiPGWt
VdWQck82aCP4FUEYMrurN/km162z+KCTbCtY8DbT/W3rv0v+9GKTKsnvixz6bKlInWlTEExhi/dV
boYWv1N3Kra6OkFAlxBKJ1vlMLjHePd2hkoceIgfIEBup3vFq9wcXItgFmeSBK0Ac4FP+PNNdEgv
+aGuJbVB4er0yjnBTgJ3aHFJX9BaB76G+AXstc4l4U3lXO0DG3B7dLzdnpa1u8lvvkUi34ZGenoz
JnWZS5kB7TJwQMk7CeTIIWFb65FnAVPQWTJF3P1u21zLaFzZpPbdlPp9reqw+RGAEvhufOHP05l/
rew30KAABomIa4c7eY9Z3zCZRFcOlyvj1A4YDCk2jLwnCQ3S51I4/mQlHgfBpgGyKoIZgcNXZ2aU
Vjce4bX8Z56p3R6AxcIvE5jlNjO00xSz2CUJKr7N5131KJ+glGarBw0ZeJFZbV4NuEvbVJBvJ9x4
JwnzLZ0Ed0YlHRffj3sViE/VFnb8mT8ZluTJYIpIXh4g0mr+BV0H4s7yE6i93+dtPag+PkE8SAJc
rHXuZ3N0Oev31svd7LX0tJ0E2ojbvrY+7xCngvClCplu+sU/9vLUBD3mHfRtcK0GcbUz+1cJ3Cga
8jrlPoZIAV7+IBT1rb87YiCMhRIETBPE4HW8FfJ0iCN+/J1dEexqMyH0fWDW95/5c2n+RAXicTJB
NG+lzzqzdrl2vkETDE0HEGwyAFC6Nq72dZ1UM4xLhFvIMFG2PWU/oBdgKRec7jV4jXqreKuh3k1E
07eMqV874JbmKZcfqijK1JGMHRQkn+NrcojRNVxaAVQSIFyU/CAi9dnp67bZ1aCqQRCC8IIQMCOV
k9AiaQCBPwohNTjWLz0yldopB61ouU02A2h+JJTIlQQRDl3UaKqJHXCEhE8yk6Tke6ABswGYZKGa
IIFAk67hdk0hAlmJUqqIiPbq8g8jhKsKeJxqGwkg3sNrYHUfoEG7Pf7fB9n1QXdtl4quQhMl+qRi
dTXzUd+ld/O5ceZT717AJYV/6yCL0eGfNZDgm4+KgzvHS+NxgDoqTu20m/hZsIC0xxlY3BXYp8ML
k3SDfMGtL6T8Ui+Kuisl8oWn0AsfwccHuT4dfFf4gn0JSCC4EHa6Kd5DzCQEMV3POvV+V6HoL0BK
Bxd9CJkQkr7rnSEnU1cOIoCP2umkvgF479U2KDbMGmgoq92XiokS+7awPnEJNX9BR453E5tzU8Qn
FnxwxV9lFO7+fAvlr2kQABQp4FtQf0ZaHxCOn+8GpAn8L4RJxCbcfvGnataEeFPZcuwExQqs++oT
6HbvQu2rOFXwCSgMZ+gEEiHKrm4/ajv7UEzpawIlSvnic6RzCHV48KEA1jK8Sfef6MN2i21qDXZi
sxqOf2+QG4tkUI4sz9hYCY+vEg/RPTqb30FOlux8+zM3I088FShivgyoV08unrysbbRySbmeE8pJ
s7ApjJ4si+59dPDBTfiAGvJ8AXLqbUZnaXxByka7007+USOLxGJl/h68gQyQQLSHer2G1AblorNg
JF01hKAK4+7kdrKlKXlFP9BTzKXvgo+JT9Ge0jLLAd8TrDCLlxmh1CChi7omK0nHV6UK5GxZb3zJ
TASvh+QtSL1ES50BOEE0BfLndsj6flDAJinR8yjWIlRSJQi5m7hcJMhgQ7pXRLvOJkRpxmm0aoOw
ZyCNi188tZxjVs1GUWJcqRrsK9ET+3JTlj9vD2QFH4WRLKxQR17c6nXaDrASEWLVCX0IRXJf+eOp
kXVL8Oseifnalok8ZK08oi+PBXr4nkq4/gAyDQsUjV8ixVxk8No2mV5VNPSMc/TJSeWG7yqzbgvG
yq2dccvxUk6qZEI/9D7Gm4de2z9H40sbPffMvOL31BcZFZGeMtC/iLogNaoszISiS/BO6pKvmde/
MnFyQNlsSk1w18ufPV6UUQeMUidFO1kE2DsDaXpeNdAjUMMYvHdfpS4cInTHyW3OUCRlfJxO5eVy
TW2jwMeUD7NZRftZ90CLZiioXfNQwGaBHdf9GGhVRAQN4pOUH4tG2/gBmYpcn8wyRy8pV2zlPGdA
GVajD26t/5ihHHmUhQFQKZiJ+5e2PHUzLs+yq6e6NaGVcba0uHFu7x3WwCjPnVrBr8IeFvlstlod
Olf6JFhFO1YMn2UZonw2CNVSFhoyg9pTohwBaDfLmAXvWp0/VI3wrBNINpHyWFlLykhogJL3wajd
JC9DfAym2G78H3PkKahgNyqLRHp1L6KLR4dsAXitaFKitOw61Sc4+Uhx9Ur3hgYq84epE9y/WCgd
ZRu0gYHXWKMWKmkncS4S2FGayZrlbTgLTsclzm0rq4FsYYVapUyXay1GHwco0cu7vJlSN2i5N60F
Hk8Uu0sRxKz8FMsidQoVki/2Y5kDctD5btG9VQow8DwuPF2wE+Nke3t8q1FjMT7q1oee6VjtKljr
qy0nPMX1ThnCy1wPdgGVV0mPvNv2WKOjHDLP5j6OathLm9HNNOlcqo0p66kTtfFxLMSUscvWvfFf
L6Gjot6KqaZF8JJeAIJzfKybX5X2NXL3t4e1fuL+mUeauAQYyiguc9hpDfG9SUCaUsc5t4ca+J2Y
ZWjaGEfVycG+avFlBkiF2P/i2pJFasAarXh9QDURYpVARltzrqjbJdCzXQoZAY2Vz1hdRjTLYd8B
GQyOpmtDhqhmojFhGcPykFXumFyEEnnb+iX0N7dndtVBF5aoE2DgNCOfR1gyxOeWxzy6ObIIeW12
iW6CpuJv/IX0lBKOE7RzUlFF5oa0jXqyjhUsRYKdQdiwncWDmg6MyvPqYi1MUaElrpOSL0EKYAG7
8KCLw1usTFY+qNtaMRijWj1rFqaomNLEXA6hMEyiHKCOY6homu8+ZJ2pRva9DIkL0sIOFU1iGfK6
v5uHclBEzXaOl4oYlnYO36jSxxZyOe151i2ltW87CWsqqaiSaOHYFTWmspJksxWNwkxrUOFCr2XI
FVZIWcERk1Gi+Zi0WZO/Xjt/lRUlhDlhTYnHnylqRrwYnPQx2LZZ9OrnGXrJm+5XDL2kxEAPlQ4d
kbix48q3Icr7IiMVc3v0xB79QF18D00O03NaXg4dWrZypJAE4Kp1GVRcoeoohcupdmo4YK/6ixkH
4aACOkDAfGWJ8iiuSBVpzGvY5NHjDOFsRy4mey5BpS3KjET9Cv5F5pfGKLdKe64AdgkdLlm1l/o9
r1pydDdkdqE9gZ4mRYE/Yt1iVhK21zapRcY7rYXEPWkQE3Z5dMpaTGRpt/FDIplqZ8vFIeA3Seyg
duW3h0nfCMMubO+1yKnVfRSw8gBrO3gxBXSJhuMmKZRSfE6jBO9D0nypYuKVo8+oBpJoSrsSUkDg
84BGIxhaqPAnlEEhRQXMxFrnjWr+Jujz5ba3rh0dSxNU2DMCCQl44IUtOW7MRt43OPxn7iwkzz7/
47+ZopxUNVpdawVsjLoRzDC7NFzlltpe4XKrKRgzt75Af2aO8tG2Cf0shcC3hUBk8eAg4IDQlBnP
oXUjRKIH4stoKaAGlIyGHjUcdl3SoFsyDq0s8PellDOWaO3MVUER9I8Zaix1lBZ+NZN6YH4Y60eV
a16b/FikratCcDkEuQ/jfFq9Pi0tUrttluScj1tY7PLRCouN8RODk45Tae4izponq+tz9y+cAx0Z
QGD+f3P2dRRvcQ9tO9L7yAcAuKFnl9MGJ22PhvDYSiwy/NV9tTBGfr7Ih5RpkAdIbOJRVErOOETw
Rs4C/7/ll24fCKbQO7LwXBiXqkaK5LkDhz3rvbQ+x4tvoPZ2kM/paNQYsKqahv8+yvdhggPZkTmc
YKXjD7Wpy6dGe7s9z0y71IYvNS3UhgZ26zkxoSTI95cCFHKiW0Lli0szs1RR6JVtATeD26ZXt8ti
xNR2ybOei/MJlsvOSXloAKij17NeNOtLS3STcHGCLjm5Ey2WlhtmvuACUlKcebtpoeYjtd3r7YGs
gAVxGkEu4h8j1MV+MOpWM0agBgTjBJngVnwxDK/m7jL52EeQtnkxRK9pj3rx2bJoOVaDwcI0ddXn
qkTmeqR7LAlwjU7hzTl65ELA2GreUiEFyGkKIxqs3WeQOgAOHPBI7RtEQinzmA9mApEoH6f+0Bqm
Frl+CUCGBGHidqMXDmN617LNC4v06drrYtpMOSz2mteKjlqcp2Q2/R56f2FrSnhtNKXJpywc+Kp/
guEX4HbSuks/NiTBQD1egVmDf86j2ol4IF+CfsMY3aqHLsxQG3BsjWRQC9Sede6z7cxKu0MIN3W/
sjjwb4Pfu9YeQHXHx44YvgfVaCqFxjgdiYlv94rFJ1A7cZTCNI1DUv6uMpsPFTeR7yd5PNcd4+ha
n1IDGq0yiN2/JbziWoeE2oiaXsHdNeMl8Q95sL09n+vT+a8JmpY66PKq6DqYqHLUzLXSHtK/yQ1C
zeSfUdBt8pngQy6YjEJBh2KdFHYw7UMmo8Wq10PhACwzIEfXZWpn84GQRpwOK2kSvuHvnlDrm1or
ndifD7kieYN6ySGig7dEwTgQV4PKwjR1HkJUNpujHi+hVHgux9A00t4com7b+W/S8N5UM2MPrIaU
hT3iNosgXYWCEg89mVBj9qR59MSBd8pCNDOjPwWV6pG6RJQK9m1XYQ2T2nnZ2I8ST8yKBvfM+R99
WoVmK01uIb0LfeYMYslIKqw+TiELA1pa1JhQVaYWtQvlzGhnzGwkQhdYHJ+EuTxEQunpOqBcwlMk
oEt+MH4mE2qVPiSVTYN7QT+uqTcQp1YH9/YMrG4WCCzwAB9AIIduoJLHaOpiRUcHeTV6qdjdjyGr
pEZix7fY8q8JENRer21f4ok/hzABeMmgHPEcjBNPl11p/JsgtjBEn/SdomXGCAyur/pW5EPEqA3N
Mpk3echKO6+GsYUp6rwX9bSIeLKKfbvp1Ys+vLQC65hdf1YvjFCukqvtzE8txqNlAfKjkjkAeJSg
G8BvrTh3Ws0RSUKhYVXrmIap3Z/7IPUPBdKSzEMC0A/MGU3u8qYH/KkezUndSNWx0v7mZFiMlgoB
el8keszBaC7aGiebfuBpTc+4uqyu22+1R+REgZKnjEh5mo06Wbc80TdjBFaGSXU0QbJu76pVl1+Y
oeJKJaqTHqswA2UIsys/6gKse4ShIXZ9f2QYWz27F8aosxta71pRTzBWTbk5pccSBHBT8KMpZka0
ZBki0XQRpNVAqPHqhKEoP8eDB1I9U0OhL2IUSllrRM6KhRmlRPxPYjgCj6afLMgeQn5ys6p5uL1G
62bA2Al2cNRHaUQr6JPDDE3RYLeUoFogTagMPIyi8FcO98cKFSjypKwDlCXAANgqG8EIH6cq8uLc
YCQeVg8yMBv+MxgqVHSRlgadbiDGIpMyh57s544SbVo80KvAnln5ANbcUQFCr/1B7gqYC4pjKIKJ
r4fiLgvZwhoTtVeR/goNdcTUZcj12jWQH0DizdmPKNXBNcgnSE9V2SA5Ujp3j7d9Y/1NjKMKTX3Q
IwSjyLUPyh0XtsPgg+yjdRSI4nVOGwLiVBzLYme0NtSnO2AJgpE1ZjJx387KP3Z/o40Wvp8HczX1
CcY8C2hmBlLBH1kXkNVb5cIEdUpOPdemqQAT0DO2OYyi1DYqAq0YW8mYWBPQvlBWD1gCVqyRURtB
y6HllPZwGYXTtmPZPc916t1etVWvXIyM2gSKGnUN32DRjOJQZznANY8avPO2kdWb6sII5fpgs9C5
acI4kNQ3ZW7bIArWomQ2WDB1hAr6buY2t02ypo7aCOnAZ3knwmTu+8ippzvIvrzfNrEa2hejog4s
VfJRhdURcyugfPP6kPuF16mHCLIdf2NIAsu4KCkSmiuvN1ashoMvSxw4XrThLGRxYIk5ehtHyETo
8sttW6unMGhk/rFFLVVdNWmrGvCHTNkjazAKtS21toSuDtDp3Da17hV/TFFL1KRAweQlTAlSdycF
kxXL92MG/gW+Cz76Ot2imd0ZSl9kTOe6y/+xS62bzCeQhU0wnSJifAd+PjV4CsaBUeBZjcSLiaRu
GBIakHyJjE6X7Ta9L+UIoDVoOipuWRtOELq3J3PdGf8MinzOIgjOXd8ZQoZBpYHTo0DWl57UvMsq
CznKskMFeSEder3iMSwRQJuRPP2qCEW55KErYlbUJVH1e2D/Z0wgAL0eU65zmR/psGWET9GwBRen
lICysLPmAcJ5ycNs/Br5x0JuGbFjhS8Cmcl/1w7dtteGR05N1TmD4agB9Wb8q/GNwNVH3mxxIakS
zsvKh76fTKOHKEuEfrbed8UegooSJBV67X6Uq/OU8ayK922XApnu9WflrSY3fYo1buOntt8r+qUt
wl2cPqvqe1KrjG2yvj1BGyZAZw7is1TUkYSphJYvzrw65cGbaPUFutelBgJR2zH/MQF7ZYSMiLDq
XBoa2DQBCRw8Na4HOCa+KEY1gjYSl6YWOk371kg/K5Xx5l3PPC/skO9YbBaum+K48TE0rdqW+TaL
wFj1mdabrL9MgieIOGu/6u6pSi+T7Nu3N+rqIi5sU3FB1iuxVcmZLlWbVAUUHSo7qOl3utsFNt8N
/3FKqbgAjSchFlqYC7KfVXSUS6uCFLTCGNTqabsYFBUVGiNW01KClT6Zt4rSfQmdyLit3/YNFHKv
1yzlY6PMI5iIKnSwIa5xyPFy57Ryb6/P6ukA6gJQVvOQ9BApH9SNXmzjLEDpYywOnCwd1Ix/Vmvt
/raZ9dvywg7lg21YJp0vIcZIwwuKg4LkxBDbEsBDGDh8bXNQV/LNsOMZu3rd9xd2Kf8TJ65puhl2
a4DU6r7a+bNk4vFo+zmECBOQxBo/mjz8LGMwMVXomuiaO00D3Pr2+FeXc/EZlF9K/pxLQ0tiWdrt
SrncN4DJZSP6eLiZYWr1SrMwRTlnZijlgNcXpAqyLwWOU8d43JVuM7yArXHzn4ZFE64nTeLnEnlT
BrUbhJEFW8Zk8TLj6rkaRCCRpUKxGN1/OrWIsjyqsTbASavJk5ufwD6VRWZHvK20TzXfMHb36kmw
sEatldFpSauNWCt+eBfrJ7Xfi8bz4IdA+e7z0p3ajrEHWQapFUsan5OLggwvj80A0lDcQahFsy6O
meQoqiOx0kGr8evPCOkmHSUMgTUW0SWBioI5IdMwx+3jbc9YB98sbFCXCr8BgCofMSg+5S9GNKBn
MC16s8hEMD+k47Ea4hPfNp+1NAADLs9PjT9vOVLRqqNTVAuhVddp7BSp5Ft5j2IXRLozMzZ8jnFk
rEfAf52L7g3yQdiqhBU+NObnHYciRlrKx6CCotLtGWHZoS4YIHWJy1iDWyGnuJH8wqm0xoQeBMPM
+l7RSJYU1VewJ1IHhyoXgK1hOJr61Kuz2WR214LyAkxr44VXmSLmq7dWEACA8gFEAKCMvLYXDNro
JzJ8KU2sVJvMorvLUOMdw8cRPHL5xgAGmUO3SM7qvFt14oVh8vPFrSaIDC4tSKfZpFUeNw7ewOqA
WQ3aCwvU2ZiGmYKDHVM5gqsun91S9e1E2xQyi3JmNWT/7jHFBOp49F4PRYtjYywGuEYe3iuVEwFQ
weOOJDtRzzqIVr1wYYqaNX8Uez7Pianqgs4MU214MwtiRkRjWaFmLgtCUASQNycX3Rko/EdAc+as
Xq/VsAnwMohKQQL/DecbDsCCoWsHgAoBqfPoboqtAqzNUnMyUidOQJMqMc6hFVYiGUykaGcjCicg
26U2V5n2SZZoMNnmZnJQ7qez+tgcxbPvgu/2FeQ5uGJsg1+4YtyOHWubemGXPmfFOslj4XdKZN7q
4IsGMDY+i8G+E+wpvty2tdosuTRGRW7weCU9rmWkhdMwoWAfQA0I5IWmes52mVfujdmETm/6VLmB
nUC+2Aevyu1PWNsPyy8Qr/cDSppSpMpwn3l0u3g/TciRPOq1rQo/bhtaLWMtLVE7DzyNuTgEsCTG
e4Tkbupsid8rCpAj0qZW3QosLhUrefFdoBXn4tIqtQl1vQ/EnsMMN2ZxmHHpfOBjcwxMpOLDl/bJ
v9+3pKE9sn/4TsCqtUosZ6I2pzgnEd+D5ApiiaHrP6rn+KWxNScCQ+XkBVjQS2zrtmzVW+W+srl3
dAxvPZCDwrtLq9ngEAdhOOhUN9Jb7fIXbh+xbu1roV1DAyeYfSCOLtOMu6k6zUmcoRdQG49+NFoT
89haC1AaRLZI+4MiQHjp2sPqPGtTfsLhkfumMgHDlnk+sxFh9fGxtEKtc41GaLQewwr6XHlwrGvp
AVKvcvgldSjsp5xrCE7FP828NxiuMvEOw7vJPqEzSkv71EqnPtfymQb7qQQIaBN4PPBfSlqUGzHm
gcROdmHfenKZWCVemVw8bAE0+pvy1vIjyCm7OKdlVDoBj8RHCMVl4MDjDJBilrMKj6sPzKUZ+o3Q
ZpyUJfBqPMlr3W2au3l4VjkV3c2vTfzEFxul2lbz/e0pXrsiLK1SbwWuHIEqJ02ycsXtklnbD+kv
Tkhfmon7um2J5bHU0VP3fJHnOsanTWdFeJr6h9b/9Z9M0M+CuEu7XAswGDGZLTESLV+a3TnN7dtm
WEtF0zXOuhEq3UAmTXY5vMhx3en0bS2eesUZhK9Y2BeCzavZ9rZdxgzSF/0gHHuBD2E2UF5r1M16
4aKIL7dtrMfWf+MKfRtW9LgpsxKrFA2ArPYV0h3cq64P+1oRP2L9odGjzW2L67Hyj0UqxkxGUqey
D4t1dfB5XLTBE8K6aa3aALYRdIxgQP8GSMobvUETL3GMLjwWxoD0iCEX3eftkazOnfBbTAgwL4We
Ox4IoCElTBpipdoTZ078wU8nW+Qku1JPAap1/80eNXNZME9JTDrsk+q+lk9+4ibTXay/Zf5lVGvG
DW7V+RaDo0KxxkdxwhMyhKmfAb/f1kljhgkDkrcajRZGqFCbBP2AkjeM+EPloOnb4iMD72/9BKAH
w+1Yi0WFWzXIYzHhYaoAyN8AZMVp549pfJDEPdcyakurcycSmjcNDCvfUvNa20xl6uO6BD17ZRp2
AshDKhY9+fq1d2GFcodcFksOKEpAbA/hqd7MG1SvttmhBEtHbKJwC4kyW9rmFnfIXD4zoTLqiIz1
W9EBwsVw8Q2Ul7SdzMl1gi3Qf54k3Lufgen7en0UFXDaVHZvKZ4GZfrpBWr0lrSbFRD+yYxvWEUf
Lr+BciLkRsesCTAPHeis7Gyw/o+0L+uNW1e6/UUCJEoUpVcNPdjtKU487BchdhLN86xff5eMe7bV
NL8mTg72Q4BtoJdIFovFYtVa9Nt03e5BJ/hWv0cPup9WYL6qNf/ybhQHxZuxcxaVFWQ22xq4YMy0
FKh4T9fdgfwKfoEyBW9L6o449RteSe/Aaa4z/y9IhM/nfrX4TZwSGEaa2jHw6eONnSMQD04jyqkT
IM+O9a2/Dr6R22BxwrfLAxdu2s24uYM9MduKmqtyYgK2NGRpoGyi+K3sEUiC8nER2oyOpeh6QAk3
DqbmLQmuaeamyeAsteSGvH7sl4jzczAfR/8GhtA2ACneOolh7mYR+63jJmNrkaPqf5ZIxeVKRd5W
VjErdEYb1DUO3qBCxLCJhhmoffVLCQwvSw8B5EZn67uJvGHc7i6vmJBnabNFPuL+DV5Y5bbSr/nT
2a1dxnA7Zi/4B22y7Ja2kE18Vd86V/2mnIp998NI3OxBOc37y18h8YofdIybj+jAkgePBbupNeyV
UduVhgslpr85tzZTy3mkErzXQ7TaTd0UTmDWrtr/7nvjb47iDQrnc7KmWMsUgKIm763mt71XR+80
9ee0dhKp/rgoZbldPs7TUGVqcrZ6WWVonZmhl/leZV489F7fehESb7Tase4JHaASHydbMs7FkL5W
IQ2BYXb9HgmHKfuNUmrJgsn2AudOUJleQgUXGDZxxuVlzI/5srdQ6wf9yd1iSjI1kv3OF6PRuYn7
YV243PKV3o8h/FRgCybHhQzubF9PisTqZcf0x983Zl9ZsPm4weJlR5Rvkyso3Fan7tr2Mye+aXeJ
0+rut3n3I9sPV6NDodp8edsJY+FPU/3wDRt8NB8EeMvEiJW080PGkAqUuJfV/L76UEpscPeDd5Dn
5Rl6heoGQWhllU99dGT2dVc/RZnPdMlQZEBcxEMnpS7zlXKpAu/Z9MuYbtG5mY1e/1dlNOBj+HdI
nBcxhzGPJjQLu2r5jl5zRKYZ3lpLWQOveG0shhdC0BKj7+z8HJgTXdUyc6UaQolrbqUoRjpeXn3x
7vpE4HbwrEZksUxY36IlzhzXOF1KN2DGaSgVJwup145McqRSsbv6xOR2tLU+19UreV1c1M8pYbji
ZQVkPu0sP7C2MnDAhjmhoFpN59e4N3K0FqPL3syYAo7xWNHfSL+07/2EfqrGsKaTOk7VP0YXZd/Q
XGmAywrsQw4qAeJDvrSoXK3QSVb3nfUHZYXBUz+r8xukK6G2VU+GF+pRHHjNVJNjRKrs3ars9IYN
4XDD5jk8ov8NRJhdd9N2MV0FbozJq209fh+sGcpSqU0PC2uN35FaJ9DbSHMkhBTqJ/r0qFYs36c1
fdQnxT4YJQGHoxLfl3asSFZRnIGAlfx/Q+EpZeZgYagHwJSC5EJBhf+0OHnSu1R/qSGHqJyW8gce
zOxBRpotPgA+cbnUejFHGkHl2Jp2XMCDojhBZrrp353ZnyhcOKSwrACtErZBDWoz2rvBsIuC35c3
gngKdTC2qZBIWFlzzvdaWNtGWswA6ZPHcNmr44+F7lNEemjKyOOd0r41axnb35xuG1QuUDBW9eZm
AmrQ/ozrp1hLQIF3rQxHPX1MqSzvIVyuDRrnTzIWU/BcA01RXmP93UCL1cL8/3EieZcylUkY2ABJ
qoegvyP27aSWTl9ezZHXIh1flO6Ih5ZK9u4t9P66vfIYggIE1GLnC1hFdpYtHWixWBPsl2ly8zi6
7cfwtmHzT9bmf3OqbeC4lQMtI2t6Av6aUHs1amdWYofpjpGeJumMisrX0XL878i4ZTOb0bYUBSOz
E3I0lcSJrENlvyoIxDV2nUboAzZ8bLzLCykKhZC1WkVPQRGtfgjBbQKDGqSBSrHy3M1T7jRttpuL
1B3LHlxAxT4Kk8Oct2guV58vw4qW0Vp1uFFFCCInvm6xgIYR5O0gGR+0OFXZw0CT1LGqFrc8+0bF
y+hlONGW2MJxMUMQMaqoE+BS9WHMWr+1fiSdzE2KTtktCGearLHspRwAEpa/IWERp96QgVYBjArl
NQlMSRikrf6QD7jQ34MXXVNb1QQ4uDhbxmqywTFippGTBT9Hy0HRsqcHoB/63qPwroWiGBqF7blz
Au3tLyYUhNorOrgB+KxnphhVYpVoIGfkF/ysGy/PnexWLpzPDQa3aHVO9SZdeTLSiKA/Zj+G6J9L
EKq/kv6XIaOQEpqIBUpJFDIYJupazx2LpadlSEfs9EJH5iYCrdDbREvJxUMU6iEb/R8Q/gRPR1Du
Kit1YF22T1FBdwXKzP9mZT4huMParBal6BWMo61iP0JKqp471xx+XUYR7l9bJRpU5ECEyBufrXd2
HCdYm0F76lKXmAlMAA+wII5mQyYxdaEhbMA4J4xkzELKFGD28BiY95qFznf6hk5Vj7Jj1P1Flx68
sI3ScsiEQBTn3BCCvqhYoK1iAaTah6xxkon6RSrZQOs387t3i7Lu7o3fBTUqLWmLDVTatwHqEUy2
T8l9kklgRO59C6Ofw/TjtMzGymgRLsUh64x9O6C2Urd2VUqcHrzNxXSnajJWNNFe2qJyO9dOg9Ae
+xWVvNr9H9JdEfv7ZQOUzR/v/aDs0hINEH03IWdm43GnssjrVIDXSft2GUs4nLWn1rBWzgKVO5kL
luXdYIBDYoQlqJp1NRr0tQGX7mUY4ZDwvvHhfsBtyMFUXZnMWg8Yivsaqrfs+74y/uhhuUfJ7f4y
lmD/gruUrDaOWBDa0Od20SSxUaOOGE1r1uGOQGVpHG71WEZYt64zZ+RnKNzGLWajBP9Bi36X5lAt
ndPIjgiBeQMAkmcqSMIJVHXOhzGbczynAQBo2no5mhcXzQB16felgRZjoLxHbe60ViB52RH4I/Da
EhvVYCBxUnkyLDuITD1sOvSUMXhwNXAm03hgVeQkxak7VVRW2yQwjDO89Xs2vmIOUQuCogjUpQ07
UA0kbXnI8uPSppJxfSRfv6zXZmDcGVhEppm1EYA0tFwYR0rcztynrZ/aT2zckbpAQ89hSvZ06Z2u
txCQysrABVttO1Se4gRBGh0rgi+Y55sMFVTEOqTF4bLti8qnzkA4D5+vDcXLun6pMvvBhNqWxHbi
qT21NrIQLEFBVeRE2vhYIvySbPL/AxyNvaBRIxQV7+eLiWqLZR5Jj5YCXKYpeiwVa5fFz4Xx2Cql
E7Aj9KMcSE5eHrNwo6BK8z+onG9RqoyMKhvQTNPvtNAriItAdafW+7B0qhxvyDIeffFCfgJyNou2
uiJXFgyzaW/QzGJPbj1JginhVKLQCmSYJrRsvxRczQYLqrAaYa5q3N1OdjR5aj1D0F7ToaBmo40V
XPs9OqDwHEaNxQTXVykjRBCNU1tl5ymIME2EQ+fLmZvdrKTjgl4ChNpBSNCveBuVPy+vnshbb0E4
m1Ey1IQtw7yWv4bulL5kZK9CpIu5YyM5F0RdddoWijOUTgVRW5BhPObko6h/qh5i+hxVj1O3t9EU
PlZ+lt5E2Zuu7pf+MGYuqkbj2CMy8jaRz9t+B2c/XWypFjQQ4fNAEVLpT4U6e8g5oJR+kmwN4QpC
SWPVf0aRLH+VSfFWhEp6ghHrFOTuu5koblXuLq+gqAYXpSifKFxIFNlVlBkZUBKae1rrTfObpV4N
6nVU7wN6PTDIL5FTnN5ozJ36V5r+CZa3VlbDuc4a7+C3X8FZ61yp6tj1aBLWY5+hgHAs3b6mThcx
UCgjb9lJsgvCuYWmL6gGoPCCnprz3WFaLMgUBrxlsSsvaykedRj5STsqyx7qolgD+rJ01ZddlW05
qCypo7SKMMEU4pG1P3nUwTOZm0IGOnXwsgNF8RH69X3iZH+aw7yLT8nzb+ip35Hb2NP2OMyeMyjd
qwcZoat4Dv79ML4KGnmdup9GfFhtPaZB5OjLMdUldxaRg0ADKFSTVbbexrh1XfRxzrJCR0N481Sr
8BEJGDKu6OJrRNYQIprnLRTni+IZ8pWLjuF0ra/isSIFRcDlvSJD4FxQXnfZmC5AKKGD0mq1k8qe
kIQnx3YQnHdJpimPjQEQcXIEC0Zk+GP+M1IPCYSmlaugPWkyCieRFUCT4EPo2bSQtTnfCZCYz+dE
W63A2KmWX6PDQAbx8WzJ724C9oFVlAAhMd8VGRgRbg4JrADirVftrt3btte+x/vn2et3UP/1AjcA
74aTMwcF0b6s/l3ksrfwnGUoZU6zeR1iDHpRFX4akTEzruJFcu4LcRDrQ+pBs3TY+/lUWuaICq4Y
w5ynu9j0jOTNLO8oebxshcIF26BwDlslyrjyt8JhgwnPVA5miDJyWQ+dqNYaIRn4IhgUhyiE8s7H
MpKsZ0OJnKFt5beKum/QXGk9BeFTvzg6La9T+z4HvmHt0B1iy3aaCJ5ATsZCHg9XKLDRnsNnsxlG
WjmjeHFV6Bm9iT2w6JlO76T4rtROtHgo6bGwKfQ7IiPjEmzzNX1koZQduXyNcjuiZbh/QpETJaCq
8suqai9sqYwVS4SxEqVDDQ93XVzYzsfXp0PbzbaJfFs1VI420x1Ecx4uG4rgTCVkzeghdEAm1ObG
oY6amTYDxJppZIGi1F9AWNFYf/rYbyFMHVu7y3AC6z+D41yXGYGzIF61oZURnFuKdaMrE/p3ENPT
6XAZ6uNo4hwKRCsRXJo69JGR+jifvgh07k1go/p+vCrRdTG6YGlxKKS+vP6q3A8J2mtK/w1Ffg79
NrgQ7IWkYOi951560l3VYei0uPxFornefBB/lip2ZoyLgQ9aepR6/55Z5MFlR6B2GcKbqpn/4kKM
CTBQA4CeUmiBcdtzCCna5grgaavsN5R6DQ+jfm9fooOdOq9j7pTMSWf38ig/dCm/zvsnLOd7SDMg
PQmOF/cp90FoEYJ8dg9JJSc4GvfxaTnYu+E6cybH9u1/8HSZOz/t48/2AD473Ql37dstGNK63ewG
/uUPE0WxmA8GvglcXXVohZ8bRNjFIMsO8GHBD2VXnUKvewd9peUFp9DXQLi0tpK5+fEvKJbOYMk5
bBBmirasLMBhC/FKfXCs58sDE5WwniFwC62rIx1qBoTpffD0A3oYb8vb5KX9EbvBI0UO2AkfjZcK
4SRqELyryE+dP//jJ3CLnlcpDbMQ6tAQaXVAy/WmnQyv/HGf37y/Vjd0Pz4HLlZa8SyHevO1jLJa
VKJ0NgVcDGmTMMQ7D6ZAOdxMd/kfy0XziXmwju8v5R6dXkHhKP8Yj9ajvWcPs/Pr8vBFF88z+NXv
bZJcU4PiISPG8OndneWa++FN8ybU04YPEFmsoMasu6BolLHXCE55SHyhoQqlIDiNeA9nQ6WqypcU
/NKB31Y7SmJkxzN3Mj080qjdjRJeoaRCTVwLlZH/xJE/yR4ChGewzgy8oxFoTeAh9nzgc8Uqk0H8
xV06XK71zklVw4FTRnPOXtePpX1ntU4IYva8uF2s20p2/xUdKCijNTB+qqN/jdvTygQ1K6MH/kiv
rcQLk2Nhh8gHP11eYBkMt4dHE53YrYr1DdBdu9TlCW3g70oTfdM6mZaESN2U6JZhmaDFYSi954YU
gTtbo6stgbPc7bxoHzxYfnacvlvftb1+GK6nb8pN8eeR/kLUscNRsmuh/Ty57bNsV4k95uZTuGE3
SQsKCAWzm0ID2BtwB8bVNNnlbo3eSXdCC6cz7NXdcsWOl+dbdMdZYx4N1WNgBkLy4tyuphltQ5qR
YBI6yJSxaa8Q2+0gojpOOZo54vkOCdafaFr1SSsjtBHFXUiNG7Ar3MS/PGWA/kiv6xnbioRo7/k9
BN8uD060bU0IIoJuylRxmeJjrpnaINbArJJonicnrEoW7iYtzKBYloe1fxlt/TX+ON6icSFXEtbt
XE9Ay7ruWKC/tmt1f7YGN41BRBG9XkYTzh2GhlJAFbQh/GtTyyDd1Y9lB5cTeyhVOk1qJrlBiRL9
0IUGTywqoD4yqOe2ESblDIXQqnPLcnagOuUskDq1G8tPg/J6KIqrYIQshREfWGM4S9u7pQaN20Z3
CaVXl4dLRI4BhY+g24cLAssgd/SSIQ/1oW86EIhYfjV1rmEH1/mc7adgOmgZ2RVFtmPjo1aabq7q
+6yfjyAHd2oLSgA0OUGmz42gAdmDlqkP/kmKnyketWhfgQo3u5ljawSTQ4YHViYJ04Q7DJQViI91
auAE4XZYapBICVV8uVa/sPGk2Q7pXivIX0b3tHKm4tpUpaLaq7/gbXGLuc7m5pg0A9qoagvMsE2d
GK/Tha644ejnurJTy7vJvtGyzLF7VNTs+r9IH5ItOLftoiwgUzIDvB+VH12bXJnW91br/AS9kFNQ
O8b8dtk4hFHBFpHfeoVF26lbhwslLwu5oKh4TZG4NA3PDE1nrD0duiXg9NRBmtV2TqbuIdtSZL/H
+ZrZvyVfs5ripcnn7kN4P8lCdcLXQP3Ts6dThyqblHpk8pcg9VlwXxcvqpKDoem5zn4r1qMEX1Ai
RhiSfCYcuoFHW26r0FRr6oj0mH/yvUE0ZERPuKUTcqRQx2Y7O0V9jOwNV3Tl2mJyYakRa1o1GUPn
ttljNOys+GpWIOOi76AV6ZShxDMJXK1tMVyl8UCn4XWN21KUqVHBVJSj5W3mdIr9WDcW9DyhhRr/
M1SyB891vbj1PEPjNlMTaI0ZxmvJXRHCaG5yMKwHzCvNb+nYOml7Y+iSU1mMiBw3xMvWKlRufCjV
Moq0RWzJ4gwKXkjJGc8J+uz7XH8c+z/oFwQ7m6x+QeTubVzZcI1HXQvK/Di7SYxk6EyKmiBIUbb0
loBtnZDCMRpfHY8k85Ulcw0FdZs/aV9C9uFY64fLpis41M6+gLOiaB51JbQx0zorX4q2qo52RxrJ
USI0ns0wuck14lEJy7WEKx7CYxjGrkkfGjN28ZK064y/KOrFkPDsh95iHFwG7wySjuXTgqW0Y9Vn
ZHGt+FmL4+9dae3mBFarVRLjWb//i7l+IlKOXQ9hm5YM/Vo9htrCimSHoA3dVKoBIl4r1O+gqRlX
ow+fvDliFNOwxjJBYaGCK5lTKcs/qkwfTeBUMHefEJxbD4hejWStg1OT4oDEKAiGd2vZQRF6EwjZ
iPJy2fyElmETqPrY4JaC6zw/NfUpRgHZqi6nFM6g6Ls2uGvivZW5ejF7l6HEm22DxZn6UNgQfhqB
xZZSvZ+76saOzYd+sffVgEpNnSiPxIhBooWMsjO12XwPWXTdr2l01Wd5ctdZef5D8k3r+L5Yzuab
uJ1hD9U42DG+KciTJyh//pOr1W2Wpe/B+JTjATAF//KoBHuaJs5igM8tCN+JCQnqy98hCPVsa/MZ
nL8tS9on1lqyClG3waZXGsTkgumJyfTSxTgUpTlQ42EW34u0tEWJdyrgxKFrqXsWpscSzVbS6nBR
eIIBfQJxa23QYYr1HvM6WO9q1O/NuUNKNGA/wqg46NmraUOeERQq+tx5efvckuG+p/YzdKYcrUhv
kxl9pbaMMUK4uTYfxS12iQf8SY3wUSp1CDsZiBNba5+zp6A1dyhylSyq0Ctt4LhFVRSlVxqCye5n
5L47bxq8EvU0f2M5WM1VDwyyn1zkOaqQ/JwSlPvVlQvlox2Iwh2K4qtUk5wh4sn7BOI8U5mYwTAn
0MtLi18GXe5Z/ADWV1p4/fyuB6PEo4sN9RONO0OaMWpjlJpiQ+g6bq6Oard7RWtubVXildYf+uoA
/gXij44yB+8ezVFCG8WvLbLmmerlXQ6i6+c68piVXoOJ7vKKiTrycTQiXrUQekBkjFuyNEDl4kch
8pJPhwniXhrKGQoQMWdGeZuCHVIxq51Ff/X9H1r8JuiZxU0Qgq62Z/a55GNENrr9Fm5VF0rqtMhx
3rRjUjgN6ge8sdYjz4ij9HB53KIl3UJxS1rRMrMSA1DpGB6zQQPHW3+EkDtYwWSM/ZJR8W2sc19N
ZFoF76mm3JQ1Mv46OZhM8r4lPNA2I+J7V2E1WckCwARKtu9j41kpUfFNO18JwffVETfVUMk2mvtV
oWgeEp/FeDc0DCceZbp1ot0Jrw59PtBqIFXKJfYsdeyVmsKM23B0M4g5mh1zW5uexu4t1qbHEVKT
Es+zmim/c8CmiMoKC5m0L2oqI6KUJlrlVfVZ/2E30A1oyyQDaFF7tU5mLwxl4l3idf2EJOfRSlAF
6K1aJXeZVTM3VBbLb+IR+qcDlT1wrRP2ZXSaifctho2q8idlro1KzHRMKAihbuLwlw2iX6L2exXC
Ukn6h9EEUSBkEEl/LNVB4v3W0/ELONK+pomi5zX5fD5OS0t0fawBXs3JLk7ot3RYJAl+4VRuILiN
T5IpUcsFDrY30x3K+g9qlnllJGuRF6WCQCL6ORRu1+sFVilbHXmSnfToxxhFKAp+aImX1ldmBCoF
9UVBV9xfuBodOXsC3bX1GnI+f0Vt53bb4lA0e9x18mBXJP2eQVtOsSJJgZHQq22gOJPsqYk2WQNQ
kWX60zQ7yTzi1dm+g0z3/eVRCfc43mR0nPMoUedbNFNoxeLdFVOpZC6iVTSqFyA8QEzV5G/UCv9q
Dj/RuOilCdPWyNbAItBuTAtPmMnRjmJkdSRxhdCNbEbF2TpkEFWWzRjVHOb7KQJpSvXHVturKXoe
IIN7eQrFq/U5KM7qy6isSbZ2ZykdaFntm5S9dcF418rMXhRV2JtBcVZPirhLCbRp3GGOba8OgxSP
0d1Dx8aXkIy3/TzGboj+k+vMTAzZygnBUduBpzPbWLtBz61/QCmSquUAp+BvUCpvmt6V9mjnsVO2
j1n1R0oPK5zVT0Be7b4KdTTc1QAstf1Y/+w7z06fc1XWqyjioLbtDQ63rfEKWwdqCya2zsMWCP34
EHg9SnEdw6H7n8rN7LV3i5974aNyMv3LliP0lxtsbp8P9pDMrFyxofJOs2THiH3MddmhKg4ONzjc
hXyhEKEseuCkPw3fvCK+Yfn0W+XPu+JbDT5RHHZ7MJpKomDRa9zZ1HL3tXDEZc6qVtin0s8iTzkE
vnEzPhm/831xmDOIRLnNH+hvUYlTE87rhzqmgTLgL4VWaDaLyyAAsEVubA0NmbU3s0Y2vHV1vhyo
GxRu9RTSxbq2Wk7S7Gl7RyHXk6NIfGk9iBVUYemH877G3QwHkj18v2w5wt2xweZWtMjZEFcKsMPO
uJ4zgKj1Cawn+yY2D5ehhL50A8WtIngkQEoeAqpQxr0CohgyJ1BMQ8GCmaHikP64DCdbu/Xvm3zY
VAVVnxWA0+zXSnso17ppmTOTzd769w0GzZA0QpIUs9fEOBoe8u4QsivrL9prUKCGhz9VRz0XnrzO
YdpO7yIrVXEKFdeZ4jXVeyRlYhM8UqDRhOI9DAWN+I/DqLuhyi2CqI52z5rVX41j1Xjj8roo7Q0a
0f1hqV4K7XtalI+X10kYOGyAuVMvbgv85ho4xEjw2bVbLnAkXeCMqIsyE4gLm/QvXiu2Q+WOoJxa
8Wxaa6iiovF1ImwHIsYpGB60eq0VUyUkd6tdf9nenwPkD6CoUKNoWGOVpEOLQh/+HGY0Yl2eRBkG
d/gUkC+wwWEMllOsGm4GgaPO6iwBEVr7ZiCcn5qzjhp9C5C+r8BgpVI3IJa/MA3hVykLhkQFNjDI
tesaVXwoduX2b93W2kxmTFudHMplH5f3SfCKGm8j/N7pSEDOz4Qe++S+io6t7DFfRDhyBs5t7HHs
yiJeW2GNzE/ptUFuQvOZglZhcjI8qNUnjTrWIDlthKERSKg1g6gEkSU34qWuWFvGAC2U/HmK0N2Q
xN5IiF9Rw2lbE8qIiavmyu6y7YgHu8HlBju1kTWZa9y5oMRnjvFMa4ZOYM3+VD6Bm8PV5qcCymCl
9URTWYZLCs75nb7NdAYiIIQu6YDahZuyuGX0HSJSXsyueravAy9sDoEsPSK05c2YOa+jhEtog48a
PoD4bWI91L3p0KDeaezp8uwKj6ENEOdsVKqOTRcBKGLRccZl0lKK3UruchlGMp6Pm+7mJEo6mkwV
XWEmO3DqcXqO9MVR8Lqv9b3kniJbs4+/b8Ci1MC7fg2whPzRKn/S3SA8BnjOrxXbnced2u+mFpTH
spy1OBBERzdF37AJdlbOzZV5HnYsRCzfNaMTgjEpnUJ0Eih7S88dvSkPJJvx/5ujoSa+gYlWFvaY
oQEus59m/XeV98fL0/5/TMXnF3E+sWrQLjk36P4eqgewT4zD3ZCh3y+6ouDXZ/pewVuJ2fl2KAmm
REXe0O/4BOYCtxbCMbSwMBVL/dqE+r4ziTNN5p05G+jAYX6lhI6WPHT5fDVYE17s1CON8qOuPupZ
dGXT4Httvo3Wa9ES0CwSmEl0NTA8JI0k2nel9rvNGj8MU6cuNdUZWrx9rIwhYy1T6xKGhZuBcGEh
Me2UzhQDyYb7oTuGyXuNMiFD9cJplqyW2MF+zhnnYJugGuxgvXvWBAKcj20w7dXqQevuDNwpFIZn
l++XzUO8+T8BOc8aNmpmGiOsozIC0A/Zh1bV0KI5+ZdhpFbIO9ECHbLDsO6L/A6SHbUFMpvcCVUU
fx3T1M373gMT9KhJXwtWKzuPbShEiSlIudDGhtwuN6OVjWo+oiIAruJTG8T7wLgyYfG4vvTJW4q0
1pS4Q3Gacq/pBwfPlpKBf51g4GtrqyLKJVXGPzAp5qC3eJRGAF6DNqdFfmuXqtdGTLygtryczi4r
7xsVOouFu7TfKOi9s+hOnf97GsXz7+COE4I2/z6q8R1Rt1Q7JFdG8I+AgtYomrugTGIHjFTz7vLg
hWOHwjZydSpF0MB5gHEhaZhSHeGYfZsZh7D+nsp4qtfP/rK8KIO1qIEbtsproQ1Li2fQGY04gVnh
jQCaDhS6JZaBppyIeHZwatHXIjnJRMNC+am+Socjfc/XEimEwaAMDGuab03wwObzLpx+X566r+Ey
TpANBrcvJ9MOUTdv4EIVuZYCs5HWX8lGwe3IeK6zYFoXJ4/cATn6+bbOXi4PYv1IfnG2g+Bsrkdm
wFYUQLDiTmE9yKR8Mzx17X+dQz6fKy6AGbEe2rrN3Km+0adfJRoa8gdLlzxpiFcERQbIsoAawORQ
8tkcwznDivRkdLpwl3aSJRfP1r8APEVFEM/WrKYAqObHplnf1aPgkQyBxHq/HjGYLWi0gyDNArsX
X7MVMmgJ2etsBUOoQ1QXvViLs1QB/WUmffEcUiX9BYXE7vsSJFBwb7M0kNwihAP96H7SVB1dV9xM
FokxqqWBgZIwQpv4MVedlqVOLmMnFVo4BQAUsZAyYFwsNrE6n1vQa6KB7h9rQHNPAEIf8+GyjX8N
DjCdGxAuvDIjptTdCmJkeyu+X8bHbHjCoeP0fStZOaEFbqA4d1qGgZYtBqCs4GSibbPoc/fyYIS2
sUFYv2ATNqMK16yUAQij8ZLHhwnSg/OtVv1ozYORvJSj5BFN5Lw1dBTDf2NHfWFI6Ka2gTqfjcCq
/F7oYCxBy3cT/Yqqd4P9ExfHy4MTTt8GjR8cGg5HhP941ZoPdfamVJKkjXDy0M23sqgChs9PpXoa
juGgwNyG5y486eptWiG0tl+Z8ZKAGn18vzweoXmv2szIuIEuj7+MF4M659YSdm4yGFBP1Jy2SlCu
LQscZDDcSdSw3M7HCjAZPRo2OgF1OAXZkUqEi7MZDHcaLYlJrHkdTLMrb8FccQz/oaHTUjT9+dkT
dQvXvL1efumPzBtfLLQDJm5zAmPs5SkVlCRgN9uGtbKAImTk+xD1Wl9QPRejVyDzyNXkxf+Yr2hx
PwROfkqh2ujb35VKAioe+icm50EsZTCi2kbjLSJUc/hO/vtqjvMxcW6j6ZRESwL8fqSfmupg2j9s
GYe82EY+h8BtrTy2R8WwAGFatwo9hlbqSHkUhaeGbeEwN/U1B8ydGoMVL1CMAUZer6Q4P5FxWnlb
2v++D5qiYQ5uCfRf5npOnvtANe0nHHxr595gwqUv6fCYBVY0ulGF1JMTRDMM87LZiSxgC8lZwFLr
oRLm6KgqxuehulLtH5d/XzR129/nLGBJtSofCH5faw/V8GfUod4+74dcluMVnYUE9xxggZjlS3nk
rGkJ2qrgAdXJ08bIoeQwqEcLJe9ZcLg8JJHFbaE4i1OiAjJPNfxFpSOPs6SeHj3XVuz9byjrV2zO
Q2UwuzDpgAJKnVwbXLzLmiDT+hsQkKuYK4sPCmbOQZae2GZnr0OBvAsENAywo0WyTmehCaBX7z8g
XCjehKjGCSOAxGhZWvTYM9GRmqYaRMa/Xx6OEImh3wqNXqoJwtPz4ZAKab1Ew/5hxqqGeZdMh0D1
B5lclaAyBrErAtiV6Rdypx/Z+c3aTOkckxiJWXdghltT9pRAiNbQl8ZBi7sDnTZ3ztHcHIQ7s5WV
fYs27Babsz5r7vRyxFu6S4rF7Wlzv9ia5LohiiZA/WDhTEQykfEMR2G0RAXsZa3rQGUtxKMHz2hB
VJtThe4DNYbCVBOkHrEaULyNveRFSLS9cAbCYMD6YsDjni/iwEjAlhixEoMsjhWCc7uyToHV/cVN
QMdVam3QAwkCz43bZ4ptIOZESBb4BO1l4VB6HWi57Hp32SiF4/kE4vlx67kco8oEkK62kPnVmqB7
LPJqVHGbg/alZEeLbXMDx50hyEWWc14ijjbjyYG+qJMl6sGaEOJmDBIuceF2Nspjp7u+WmS3BFFQ
jYwL+keQcQH7Nrd0eqEF2hRbuN8h4WTY36oqArljfYpS4hnarw48PZfnVuT1UXyAFiAV9zmVbx5j
dj8ZXbF6fTo2jtpFISQF4+JAavDODngmql/+N0B+91lmqncNAO2sRFb4T2iqTlIiSmSDQ43p+TKa
aK+jBRP6q1BbA58MF3egOq8e9R63VWMCYapl4uFAphounEEQgaAojSH45Pc6W9REz1fr1MjkFaY/
09Rp0JcPjv3u8fJoPsIkPieDJmC83SFQB7EgZ5oqLglZ1naIBo/2oXshNzro75zpZbxNXZCIkXfr
OO6WW9P5UdyYd/P9fPeK4tuDfWDgAEFfr3/5e0Szu/0cLvSpx0Vdogqfsy7iFJR4FX66jCDgn6Co
P/0cMbch4jLXCTSUO1ff0dvgBpwT953HDuw2v+pfFW+4qm5MB/o4GGV+KvxOFqqIDsQtPmeuHWlr
VJQB3wApZ5adrPg2KBWvxFvF5ZEKmNvXkVpQesF79Lq+5147yVDL2Y5oqfx/pH3XkuvGsuWvnNA7
zoVHYeLqPhQMbZPdZO92Lwi2g/ceXz8LLc0RWcQQI03cGzra0VudyDKZWWnWwjV94eABwz4x1Q5Q
WaqziGI84usK5H0YK8MUKZpCTD6t53pHJ22fhq58wOYCmg8Vl8uPiBxhyOUST6ggrNeO4q9ildCg
qO1aBBRC5NKmvw88YBV6n7fVn7Lx54KZEAfV+BwPOgju3ITW/jLBCGvVrW4LmdpMDcZVUJH/RV2B
WWI+04tQVRFKc9picABfsiDquzLMWLiJ1oLR5wNrAik6ED+z2B1h3cpyDUgcQ3DvVdDPYqze8MNo
2Qjlqgmrpa/0RzV7xdyuMbgJ5sSFtZh4M62lk7rqiErRLgsQLzbjyXGiyKH7GAAeVWSgPTdIXRoX
FggHb6/plMfS/pLDJj67hC8JWmxwYpLgIPmBlQvZ2+DwZiO6NMs/e3+uX28quCK4BLyMORJ0ODM2
XR5iDFB0gClwfAmUKdIQL4sU2cGgc+4lKb3r2sYzxJRzDFEQ52iZpqw9OuJHVowxc8g6aPBhlEHR
A4dBUt6D9r6Jv4bW6Eq7a//BuoLmAMRZGtqAJTbPirkFzg1FGB6VPGflKgheS/8jzF5r/mMON2Oi
voc5BhlgNwq6g/FEYYxs0CZ1D/ePFUVOuW7sHkWt1ha8vaDYRLCJCL4k8VmcS1hOJmzO5TLGtQtD
ieMBxmbwsv3ZGQ/csixs8nbgnkhh+aVVPM1YmcndUwBwMQ584v8Y86YOEcox46g8iTCZq2xlnkrC
iQ9+eXOwi1PXj5xJYuxZpLQp8UdJeP9Q0Ndl/KkNDXkOdHzS1pzLYS6D22lSR0Y5SYVWWWHZ0Igm
a+mhQv7NzO9zx1Aeb1/4Gc1+XMjZ081pgz/X0B+H8TEymz6nIZim4sNtORNjlDiVSEWAzgcgcyKb
zhtKLQU0cwfXu1ANYSk82qkBgjCyF97c42AEi/weaB4tHV5vC55yRedymaimGqnmU9LiVJbvbrMC
hpyr27dFiOPvYAO5cxnMjWv4SEpDDjIaOxKp+ATmcLNbkVVpOsf0UWjNxJCAlaeY7ikyNhhAMP5J
uuf8C5i7FwUaJ3ERVncQxftw4G0gXhkqOjoGct/kxWpG4blFZVxvr2hVr3ZQWDuqi9QSPjiQVINs
1N1hrqJvTcGMTH+BfFNNh57KL+5iWGN69sN7IvZcYuj/svpjwA6MTYzqM6tf+ZqrDh6MOL9Q7HTh
LFaxoQpUs4VdbpRAdbNks9xKX8IKw87JIliov9R/8EYHEtV/PoFZ/m5wQDepwG3WwRrtr6K6InOo
3ZMXFURKMOu8DPJFxtjFpSzkfDpqmX3WxbcuN+DLOarN9+2tnbSpZ2IYSxd2eYambohBd3fZvAM7
wknvUrED5/lseDotC7CgOga4AQvEnKJwCLvBcyDLBd9AVKPUqaLT5lS5iqG26BpQWwOJCrwrw69K
9U2tb+50pTSHQr7jAmJz0X3nhjP2cDJmxkn6z0eN+3BmEOUydpyGz+FUQOVcgxiBiw29X/Wg2FZf
hnxJ+J00l6cbj8eV/QAWlIRmTiwG273KF3qfSiI8Z0z4hzBWj7jP/yQAORPBqCV5Idf1OYICMZGs
IjBaYcGHGKlxVz239pI5ezRpIM7EMae1rPWK80YIIwkZl7bBQHeERCDY1f7BaT0Tw5zWVs2Ernaw
cGooLN3STgPeRHbE4Dozm5tknFQJSRxYGUSa+g+g59nBcBGHBk2GgyGUwELNVSpX1j9hiAPNATLz
QAWTRcTFzMKpSRFViEpRfBO+PckskYmTZNt3DA7AuXFgeCpgXZa3V3Hq+OnCWM/BQJ5w1SipDZ2a
EwWblcUAYSykXdQWMwZyynqdi2C8MJcDXTf3oRbnY9rU20cBTYDtJGW/bqsyZVLO5TC+wM8B2AWK
OQRQ6GIg5T4praFLqJda1RxV55woxubnYiqEpQxRoZiYgAXOChFzvEZRbSP/47ZWkyXZc7UYS1kk
oQpIYDwfuGXd00qk5K5ayZZuiPtsA35EM6KhIVjDYk323uFXYPxyzbmH2niXWCN1/g2MBYmLuq35
ajyZdWLFidUOqd3WOlWEDeeiI/Lzts5zy8tchByoG31KIA5w64/cCL0D6FD8o7SHILQUzV/cljd5
QgEQivSQgLvA5kqENh8krkboLef2IG0z+Y64p2Hu0Ewu4pkUxmDpuh/FYo20kB8vWtIsOQ7suM6m
K2MrI/fuLPb4+GC42rQzecyDIskxJuA00AoYgORbQ9LgRTL5B+kZjKRuQzPX4J56k1+Ku9yubOfO
Pd5e1SmjCVOJlyjai4A1xBzcRgKluddDXw7FixBwTb5sqHO0fpP260wIczLdXvW4n0V1Ut/kxWcf
eMW31ZhM54HoRtUwhTq2sDF2ZQjBU9I548OM2+fpfeKijRr9qh++/Fk0exUoedmdyy1C/vG24Mn1
O5PLGBlHFIbQGy9+ObigFEEdV0NgNPc4mzwlZ1KYXeKKJm4G5GWNPNnJ6Zfcb8U6puBFcrMEEGmR
lapvt/WavG1nEpkt69Is15NsPBflWg9e/ebOLV+VOZc9IQXooehPQMsrkO/ZckjDZ/xQiZCSOZwR
aJIdtSkNyb4R/JkX0cSwK0SciWI2yg1BvqQleBF1QBE/Cg0dlv7dsODu5PuioPHKNfqN/irMFO0m
zMlIvIJ5P5T4R4yyy2A1K7laclvkJoFARVBNAj32UHtUFkZmXgtMvbd3beI0XohjlKykNtLaEOIy
cRtzByFYCtzhtghhTiXmLKLrrSX5mG4tlEOLiZvCjJu7OjKBWIoUoSU035VsF2TDk4ei2SjJfenv
S9esYdi8mdWdellCX4yVoSqKIUc2wyyUvMINLernmenupD1opo7pSTYO/rbZVkvvUNsxiLKX4TZB
kWbt/SrnGLYmnODFBzDXJHFA6qWE+IDOsZ3OzjzT018bfZd5cwWLWV0Zf1vkvB/5CkRJrokhOuBK
uVT+9OyvcPsR2MFzKpj+yr0Hb/u2pv5jtjjN5UjnlGV8IyEp2kR17Hwdm61sym5Ji9jy3TcpeLp9
yOYkMV4x0tK+SlToKvdG42zyaN1Hh7I/Ov6c4xhvBON/zzeQHedEP4EkBwUkFSIY7t+qcCaunkr2
CmB1lvFiUAhCeEaVUs5ERx7ZEkCUojh7TDV0kZ1L9pBs+s6Ecmg1MQZ5brhKnrimwFLHpQCir4C2
XqZ26bllmUUoNgN5WjIL2DfQdKMCE1QAyG2tiDg0CA1XV5dxtnGbO87bAB2qVzaqtGuVF7V98BOf
ij2Qqt1F6JhB2lgov7f8JhzsNjW1AQ8gifbyKiDOpnaAYEw6q0ETIsrbRtk9NcB3qaqTWI/FNEMD
i1AWbvpir1W83XkoR6ODAYzCcxZw4uSIwFAXgHCHUEBkPQryMmnKDQriAFhAFyw8AN4IDR1VPGVu
0n9qhc9FMcY2bcHpGomjKH8LCpzSM6Q2oD64AVxTzWYs+6QwTJGqAmZJRYyKXToSd2iBSyhBWNTo
FCCUNg8A2Ep44dptWu+CrLJv38AJzzwK+o88xrDVZZ/4eIri8cQ98RoQfsVHF8h1Q23dljOnF2PV
wKkpZaU66qWgbxTggET8SJWFNHiLTCMrMgslNSFQEjB+D6glPJauUCg50SMOYLlrQwDwqput/OGt
B8VAku99wZpjI59YRTSpEYLalQLETtb9x4mWD7qrA9xecYw++9U7AxIEdpvMnI4Jv38hhzmKmSB5
cslrtZHo+y68i4RHf446YMJQXohgDqA0SLov5Vi3ypENUWoN9R+MIEiIAQFDhQQqasbMURAHSXUT
D4sle/VzlQxmk3mHJJiJGSb1OJMyno+zLFEjEE71eUgJYd+kCuQxc2NWk5txJoGx+AHn6WI2QEIe
f2W5JQFfUkC29Pa9mRHCkvDISiq5uCC10aH/pVJWLZFheWe69GfWimWmInHeaHIKTfha2XuNaIIL
wLytx1TZ6XzXJSbxVBQYPUZhrwYaxnDnq1ulD40WwJJVL5mZn2zHjrPEa/EY5ylmR1DvTgxM05te
A/DJll847bEK58oF4xYxUcHFRzFhe9IESaVzWN24/kXSY97vXHcTlRsUp4TQauqH24swaSb+OjE/
tIpnZzJw+CYJxPFM+u2i8UFy5D+DXtQJZ4a/5vaTucN1o5My08c7HAb3dZFv4uTxtiZzEhi3keau
TjoeEjAU4yQLsRJmzv1U+v9iaxgrofrRAM4yrFWk8I8kCAJKhpbQWu/vu4az9JDYnZ/SqjzoGHe+
rd2scMZ4eO4gKKR1cCH4x9gp0BBs5PU+Hu7B0NYFutFym4QTZ6ROHkZkveD6UXq4Kj6UBVFdmfMa
I4bFchLLlzHWjd7nDkOCJ/XA/4PZOgn8nQCAR5+peMWSSDq5zMDj22AStfmOi/SxQy6sFhKTR0/m
zIKKExftXBazoG1FxDgP/cYQtiWmil0abrOTduccf4mH4iOdmaGaQBxAp9eZaoxpJg5g5oQE4poP
fuc/acdw13/lOs02Wm9IlqmsnpQHd87E8beVZHFfM02MwJMCqXidWu13E1PlTl55EfUAtTIjbMqU
nGl4Bc4pZCmfdJCFeqeZBLkxoLMtOBB5cXvnpvzPuZxxY89MlqcEUVgFkBNL+kqN5I0HmLm2n0sQ
zYlhDHEteIUUV6MYhTdIuw6QXZtL3k81dZyfCmU0ame6YJRU6+tRCLdETWJRvASPyVYwk036Ih8D
lfozZnjS550vHmOHMVHFN+G4SWXy5J5A+/tWmSXlLB+NlZVCua9sIz42aM5/iJ7+/7aNsc+wm1Hh
F5AsSR8teRKlkub8r9syZtVjTHTThwLHj2dDvZPQ5PQm0Grjr0f45hYqpS/DursPTbCziAsy99ye
MSgKY1DgtVWvyyEb5fE8psJeRj2eqiNLhvXKo7tAm4mRJrqqxvY0UPFhsBBEqOyEu9NjoiurBPQ8
Zz7e9vs4WocBOMRMMS5NPzj2+V3iLOt6kfcml++CcOYmTmQYxg8A/CKGD1CfZtsrhg7gN1GCpmsd
LeVhE5lxBg5ttFqBetkBc+qq91Rwo1jxHPKkoI2reRknXYpmbk5KXHRdaZiPDtWNq6E0GQMudxm2
K3Boc/o+TrdF/pJKi0J70hXaYIyGSy2J/xKEk4o3ikL5LnxAlyjVXd6SgJPZ3pHcWQ5NaGjZI7Ik
ICGI08LU0UdZZg2tijfgMBhVtXcHUGdkS0n0UKdcNXJpg4qlL7flEKJQ80YGzuIqGagDtiAug8HK
4pWSr1MusfJ2lXALJ1ipyUCreDUQIMYviuYYdneOBLy+hLqBa8bJp+tvXCBZqogq4tTUh/so2Cci
poFssMBn2bJL9gF4FnubrxCvJk8Av+OdZaAtif6UZg+AeQO1wSbqHwBjowmhSYqllh9JZcehRLNm
q6jrwH1Q0y3X/PK0Zx11/2EbFpsU5Hd5uNLSQxwukvLktI+omyT6UWuWqUq1fgHu6gT3h28AquZ/
lDKAKvbtYGMUxfIBTRK/8OVrqvmAu3ZAtWCF6p0HKjvhVxIcufQk9SDOcYBpASoy1cVy9aipyeuS
M3X/Q0wVQ3Zf+X4HGgQu840ahRSxCZYxsXH8jCD95eRL4NwO1XeVG4G+5Z090lhN+YuE7y2QfICn
1eTjgmzAfZ3onRE2titbJV+uOMxWVMA/VMR9JLWUT8mChC9oGrJj3wKO7py/vw6dxtHUkeJF5lEW
Ysd+Y8V1CsWrx54cQ1hpq8KuzNryabQtacVT/l66A6SthRN25F0Mys4YwgnxKnJRsq4LoNcFI/ql
Y8kjJa2LsVsw2GJE1miN0Ej2BU8d+nxUQdyZrD9QOHourXxG8QkqTVQdziQzF1NNe1Ur4NR+uoQw
L7TO6fAMCtMYoatx0CztLrPKbb/0VpqZmcEC9LWA6DHnPMGEfbj4DMbReU2ZVm6LzxANII5BtGOq
Cxjj1k5ffgEDnuqmtg3pi/55e+Wvo6BL9Rk3B5IiwENoqJcBUMqL3zKggmUZraU5/cbvZ+zfhX6M
p+PDGAhKCupXMY13siFtPDuEnrnZLCrL2ZTL2phLKU0Usi51Yzxc7EmiXhGsafwEJq5VYuegOraQ
fzRP1d0uWijGHPTAnJZM1BxJwNv5aePV9LWEgbpuJ3HL2xs25UXPVlLnxxj6LAbz+gyTSsV4VVT3
nVeWA5+sMmDAlu0JFSdTj7pT1YpUCz3AGxNM2WAyrfWbh3Es8/anTHDhnS/wFaK3rkdipo8leQSD
DzrIYuxkFZjhzjHfw0VnDgd4NYoyCy1tQhujtdH0b66VgB5vf8jVIdYlNImjJ1fCUAF64JnL03Je
H/GigzCqL2yR5EYO41pqd2J/uC3oan8hCPOhaK1QAW2HObjLtdejIcpUEDch8QbYcjUB3ZAlifZt
Idc7zEhh7qTYSEPUlZACcFVgfA+Iz2gaAPEXLbgryUjAM4viVTxjCed0Y25okrWx5uZBa3DpQxU8
ZordzmFbXhk5RjHmQiJjyZV8DcW4gOdXUZjHz7oSoG8abMIq5u779E6rg+ibq4NuJpk5dUQwxqRh
9h7Y24R97YUBemWaIWpRE1zwJQbCxKe22IjSy8zezckZo+6z2znIInCFe6yijuDOFDpbXbhr8RX4
gO6WHJNDtlHuwpVilHNdkddvs3FxRRCmoZSjjPgnl5JdbdBb3Q9BNLHC1VtpPH0uaGNJC8xoWOPs
kjGj6uiTL0w6I5DZzdrNa7+oIVC9q7Y+0sML3VAetLfW7hbemuxmcxJX2QFGIGNdOaVPWs2DwFyx
OzM1GioK4K43ZDsBw8aMcbuu3l9K+8lwne1knURpA+QkDNGYwp4smo80omVvicb4SBsW6r5EdOQZ
1QmnqV/OOa/J24gHAfBf0UR5NRHWC2maiEPcorsK7a3Nsh1TWYo6p+TkcZVACSqPY6IyW0lQK6Jl
OpYVEVf9DR4NQ7W4bb7O3p17zSqQE9nF965dzRHuTh9W0COhfjHGeywXRE2G2lUJ5KK69CE/oMne
dszoXXwcDMXI9/X7zFkdr93VWT2TN/78bDMVTowqz0tbQxPRzlKBeZNKhr/ArKLZ8rTGE3BmZa+b
EMbjcyaRiWi12onUmIOG5M3taY5ktQ1YzoYGtmoKPS33vaktuBWGRZbfnaG9ZWtuG8xM+4+x65XW
AM4WgD6DlWYbAYsoK0kqjcYo2srCN6m/bi/rtJJnAhgTgPayFsikMOhVp6LjO6W5HBgBTw5JjVbV
OtPR9IJ6foEZuF5GHtoDfxoq3a23dLPAABABFVWH6kO+b7N2FRKJCm1xJEqDfB/nz70yrmP9cU/O
PpcxIE1IwpwXRxenrtS39gTyM9X2jtnykNFyST5ie2jNYC2tO0NQzc7ozePfboO5/ASdid4kTu6K
SMGKxcMq59+4+oH4hk6eE0zb3N6cyc1HlgUMk7jXV8TMQaPkflDCfg0oeCVDtus6fi6hMmk+gCIB
zDcM5SqEOeRdouGNOlpkAHsrGC3f1Ttb2QCTtn+tqPuorCvg6Ru+Xdi3dZuTyzzaAqcIJZB54GD7
4krOhi1K1YD+7C3P+7gtaXoV/9KQifjAL6EMlQtJRH/2/SfZt27//vGGsFcUrS7oe0EHASJXpvlE
KzMP+F45jqSrLEpkPpx7vTu0yUJIol081/Mxpc25NMYMxmo2eGUEab3+XLt2Ws01Ps0JYA6EqvlK
J4wCVHIcYSGa5e3lGoOYq+UChAhKPAq6dVhoD0HsAf3XFC3gWd5hUaXGLH0bky26a9wWNBmEj4Bd
f0oizEVNO4zYaiEk+RLfGInnIe0cBnex+wneGNsVJXSYRpWZNPpz6yeYiUuqJ77BZINC0p0TlTMn
/rptF4YDiKcyqIbRbHqFnQI6o1xqEnxP+C1QQTcrdBaVNN3u0KmErEjFzzwHpq6YTtAFBJooHW00
TDgp+xKgt/KyNVynBvnHNpNiTNpYaWn+LPR/fXT/y/1K7//YvPJ//ht//kgz1FJcgH5f/vF/9tlX
8q/76PTxVf73+B/+5y8yf2/xle5O8fVfuvhv8Mv/FI5n/OniD1ZS+VX/UH8V/eGrrKPq5/fjM8e/
+f/6w399/fyWxz77+v23j7ROqvG3uX6a/Pbnj1afv/8mjgS7/3X++//84ajA7789fSVfQ/0Vna7+
m69TWf3+G6fo/8Y0tyqpZEQ/QSCIm9Z+/fxIk/4NmlC0cWJTYHMxZfXbv5IUYOq//yYo/0byDrIB
+IGHMLbot3+VQFvAj/h/o60GGJwAa8B/BE5KxHr/5/MudumvXfsXoB7vUz+pyt9/u7zo6NFRMOcG
TjuwZvDjbDbj+flY7Lgh7B0zTZ8E/r3wZgr9l3bx6veTUf5ZwFa1sovMVOuYnLrM1Weff3PDe99D
sjSraco/nS3+n9qda8OgefwhDowLKiaiZGjD4pcgQvVTIQgcM+zRgEseCy82/HbLF2QBxCKKaWaa
a7HVSuHb0J18TrKS5iA3z7Ic00Zec8OpD3+13aNbPwaaOFOqGcOSv4zenx8HImUZABx4C7CNkYNX
5ERtPMcseQ4dLM+6jyo+t+r6IwFyYtWnizSaWf7L5wdEqthSIJwKQDjBaWLZqnoMIbhIQQ8m+hRK
UxN8AGCRuHXNvmqGGRfL9AoomEMDzrKE+BQvVw2ok4wPzBRfCrVe1Eyx7BCPyZL03A6Ri0yHojlr
PwZdK1hqq8DMQwL6eqSPP4JE4eYAI1idfz4DY924N7yI68U4x9THgB8IpYgZAXr1qAA2MjB6Dk01
ajTMURxfWtc/VdZFCWARmMIgEhOJVoCcztXUI+YwoPEpFyvM9ba9dGrkVjxkKLHO+E32uo66AYAQ
u4p5IFFhQTc0mLFaLjTNlKtUQWut4lhoFY9mDurUCqLHXCCgOVNkWRu1Pru0TVF0HhqfNBMz1YHJ
kfKUVBke0EE/V8qb0gdsxEA1knUVdFTM+mkAHZfDtNfMgBtUdJI3Im3LoZoJAq6kQBGESzCxCM40
vFMv9SkVr9ASp5bMugT/dkgGkaZt5s1E0ddSxqIkQL8lwM5hgxhPi6GHpvVUrTO7nAdiu56I1PP0
ud4K5q2GIwdAixH6m4xoNhA3fsbZ5iBZq8cCUTuzLwKKIdpDTDQjLysUXJ1VoJVWBPaVlFQUrWyG
O2RLXlIsLldtzKUuMcC81KLOUrrhJKmyCZJHO5AaUEVLwq9urvPw6hwxnzr+/OxT1VItA6XBpyat
oK+9XNCNugL/reD63swraVIUEAUVHS5N0dkt5gUH72MRoqQkSO2KSC8S8TjqB0Vi3vYxU9uMNIsM
onpgfKBD9FKpEETpwFaQOtMBKtddiDrcloM9nDmyV4ZlhC0BwiiyRgS+nh1ET53QL7pcBsYsaTRL
DfwWk0KNuFP7ATNyxFNWt7Vi5REdrgI6ofIIcGJgYlxq1XgSelA5FOyROqakSpaFK9ui0q7TXLNv
i2IXUOdh+YFaNE5ujoPFzAJygZKNQ5vIqjaYVRECpXsuuqaY8UbyhBjk+HETMOWnAXWUMS1uJjlC
pg29KYM2hORZa/aN8EI6MaAeCutJIRhcuPayXxJoJbpKRkPdLy3OAeTqjFSmA9XIBpyIL0Nr14oP
woBNVLTLWC7NmLsTUyCG8AMlOkel4KR7PUrx71X7KgivHQYZnWwl9P1i4D9FdMjz3LMGMsMQRCpa
i+qw/5lW2Rvstq0U4d/LF+DsA4tOQPFkBBUjsBLS5U6mgYzyhgN143TQ37vQld/SOLL+9h4irJAB
QSlpGDuQGSGBoNaVKAJWQ8YQsN0UzYMWpXMQNxM7CCFweQRXTcGFuNSkQxWo5OSyNZUq6Sn6HBPw
PpPgH6iC9cLEGgpfkMc4O1VvFUdDMskMo1LagvcTvQF9TWbu1+WD92dXfnIrP7hdmNZn7pfU4gu8
vGlNYBLVtGoj/ahLQXXX5UO9SF1fAhpbJ87kDdngG0eBAP8UyMsy1hEtAZcL6LhxGsURjkKD/OFa
K4pTnogSmiQijgOqfq6HVBi80Iyceq6mOLV3mALCHR9T3zJbxVAk5EzjMMGqKlJoAo/RMftW/Xsw
AX+sKmyJjMQoQgh4xEsFJdL7/FBwjRnGLljwFNBIC3BtM09oponyDzHy+BhD4I5EHJtD4FBBKNIy
Rk4R0FY0idBtlPeie9+0PVmHTk+oF3axXarolQmQ7rDKNi1f9S5ayk0r4Ti1Gg2i+DFrNfSyCnP9
WKPBPH9XjNsMNFZEhYgLMZ/DrIIr1l1Yw08AZwIYsIZTFcl7oRJtH+mhlFAndA6q2iTLAVgLLk0E
t3wou1gpDNLHGioftaufbpsH1hvji5BrQKoarwD4LjZGKeRAzQiIu0ytreVl3EsahYv07Khu567v
nKjx52cxhifobe1WVW3WnFtmBknT7iGQeyld8qlTNjPGYnQal0uNN/dIjaHjPMBlMr5LyYibCXID
OiLMClERlAi08vtw2agZZkEzzEUNEr/0OgT/PN/NxARXqmKcFy85pBLgPBHLMtcZiL4FAexfbupx
MrhAUI7ghQqtQeN860WFMKPreGwudMWtApEfkFsB2o3XBuNAeSFSpajnM7MP8n3EVS+ZBDZ4R+vf
ojLn6e0Tc2WqRsYRRURTH/45FuYvt5Hj4qQriBaaTqBVFt9zzV1SD/VKrcrmUGp+A3fWRmhic+cQ
3a8s84/kMf7B8gLyjzlAABmum6LUQ1Pt0WorgvihADWNMWTeW6FnyyRN5nKSV7YREhGqaohJYCEx
/XOpqy+VHbI6amjmmIqmvBaGdhFpsXl7RZnToo6vRDTQAwMKb+Cx9/ZSSqzUQlRpQ2YiIaJI25j4
UXnoYPrzfR/0Bff33owQp41OBi8sXVOBfck4ODTnuQlBO6SpZVn54UdVuIjh2wD3p3jSjHlhFnCU
BeS2MWeGWHVk27lUrUHg7UihEJtV5QsPTpA5j/4AoJjbCzglRRgTdECSxyOYZa11hr5SsrKNTamQ
wsUgeMGpkCRvxkdfbRNOAuCCxoI/ml5gUy518bvcVdMB66ZkNRoOY6lMnkW+zyIb4yrlzCZdqSQh
/gAgILRC0g91uUthORoLuCELoNKAVsg04kFPFaRzkLZsFk5FphPtCwKmKeCU0CbMHPB+EOsobyDG
R8qErLRMRj4ocTFPZ5BCieQHHqCdek2TvB/UfdYWyeuQgemC5krdo5NYSIDABfh2zXuLi6h4B1Bl
EnyRhCvu0shLWssDBTwYBALPFVIzH4KmWTaDWBLTDUL94fYxYMzgH8qMbzDhBzBEZQ622ut503NF
ZOqiIjwIfkcqKxjEABDrTp19C3A7ysxw4/U2ga0bR0HTeQli2Sm0iiNNNShJbKIHO7faQO+p4nfp
zPlmivdoEkWvDPBbR7YM9F0BTfbyNIRCWzuN7sZm3g2EJsRzdy3BjDTf5MNaaEl2zKMBCEKe79pl
3XlWRcqOCkLeLbS8dJeD3gvPtxd7SnNVQbSPSWZENWPy/dybx6SS/XjE/0X7W7T0A6W1A66QZjSf
lIIULDjncDqvy51d78dxDilBofhH4nnefRsAD/jv6wLrMb7f0S0v/1SmziITrgRTqlSAKibzxWHj
11y9EH1hbhB2ShdE2BgBx10TwTV8uWKhlypclOkRwusmsEnXiqaicXMl90kp0AS5FQhC2/+llIFr
+hzhY2R2YJn6TiW+tUo3R2fi7SVjfPHPiSRYK+yMPlJyMT4LDrPkqlFMVKbcAxeEGU38ITcFMNAu
kPVCi7gfzj0iri2wABhlxM7gbBDgUZhrMPiVm/pwliYhKJEJYccv5ZDjjCEo4sfb+l0vIyhjEDwi
0IGWSBReLmOoKKUi6p1nIoGIF5GQ5Mk2GKIwM2/LuVYJZwGDCiOA8EgQwdistuxlNMch95i4ofqS
tYj+czAw+6Jq6UolSl+3xV1vm4iKCzCdJOTfUE9l1IqEQi3hrSEubbR1ASuh2H3b6+irTBx5EfZt
uOSxtYu/K3b0nXBpI6K5Cpd2uZpBnwQS10ecofJJ3lqqUHL5Qsm5dF/VRa9QATYrMN04LmaaEJlX
AI4pLCfBaZTwuEGQzCxvVwhN1fEeB0vZOhsv1eJVqLnBYuj6HuRDfb7gopDb5QLgo/k4mWMtvd7d
UTyqxzBeqJKwuTrgkQQl8liO0RXN0G4LVP5kWnkxl5phgNWfsZY/AH/nDwG2RsjcSjms4OUV1PBM
+85c3pnj/9qUWivbXhjUoJaBP9CluZw5xT/sq7cEM96AT6IaSqE4+bQfaEw/33x679O9S3ce3d1/
LX6tv18+18fbp0q+bE+8LlkyHQMD0DaVGBtrvuX06SGljy76dl/wh/evrUu78c9fC+v1+bTbPO22
p1/fx1+bz4eWznzHT+R3Q3sWnlgElImojN+R0penB/Rl0renl6fN+5ePf33B/7/FdKCP7/vDav/2
uHLp6kDvV4fDars7HLbGztouDqvF4bAe/81ar63N23G3NdbHtfF63BnH42b/YKy/N8fd+sHcbL5n
4qYfmPRb389cz9RPw6yUfr7/fVxKfP/7++PXvUsfU2gw0MPXo4/v96mPf03Hfy6+Hr+g0mM37vAz
/uZzRu9fPfp9et19f76eHjy6Pj1gxV/vv7HiD8fvp+/PFLBALnbqG9MBMX152G5fT5+b76NHHz5n
dPqJvG7pxPhBUJZ2ke90jglB2IGHz+/N+x6jEPQdrQX0sMMnJ3T7un463Z92y9sHUxkX7Jbw0S6c
BRRgJEs1rsaC3r3dvTysl3dv+7fNy8ti8bi5e3GptT1srcV6ax0O+8Pe3o97vn44PmyO1m498y2T
V1P9q5bNojGEmEnntRa1bNyPd/QL0oNP39/vT9v70+v97vPI06fPuRN1VfpiixTMifIrDnhjQtGb
wrb439R9yXLcOrDlr3jXKyo4D5uOuGRVaR4syZLlDaMklUhwAgkCIMgXvewv6x/rw5LrPrGkJ9ku
RT933bgLqWSAxJDITJw858I5FzfVKUMljX2mSMhv2XF2018MZ+lyeCIXwVE8Z7Puo/ceTfvLOdh+
hK0F0Kmm0MBF2s/ojXWlX3rn9hl9GrHh1lck+rsL0Etr3/SLDFDRw/bAOreu7Q9iuNfxyKhWArVo
oIjAxrqdjASUhKmigPiApxMC6HQwpOWiLA2wGfalhRuw2vSl8YEpfu24oFMQAQOuhYr8Vxo0vtRp
abtxHMWOjzpDkTdhl2Xqg15eHWwQqgTAEVkuc3Qz14VALxZ4IpTtAFKsRTaEX/ZFmd0UgBtAKoiT
8P299Op9cGxb8DBxMTTq+W0nR7RWCMbSGOWLgBMv/AE3wrEBoP/7vbzyi8ZeUI0HPwGJBGRhphs2
SWhDtcDyI9k11aXpC/KjQWx3ZxDbTsMEgO0QAB/3+v1eX40iekXAMeqMApCAq5Npr8A/BBYTph/l
saqOKrfwQZtt5F87xpLF+12Njt2L3eDisnBkTAKsEtkzXARtHdAuAX/DYFMvSk2P3SA5pORXF7pd
gPxmuaUnp8gsevY+h0peGYSWHCr1QfrkjYlE3tBAIDxe8b3KfesgTZGDkE5kWkb7vfVZcNxwvyLR
+y/6UTdbLhD4GiwyaMwBvLPqLjtp1yieLNryA4/2jalDchnILuTxkeHaTpzwoYVoZcqdSCG58mSV
jnXqpn1wqWwUQ73/Rq/MCCIdXN4ZoEuDG6lvl0Alwi5S+MtOlAcsBgkrBAN+cGrxrzFpwQCgBbAn
7/f41suNFyij/COU7l8lWlubAddQOCANQ5Cq1RYKoAK95De08e3l+329NV+wJSOXHf5D8D3dAz0q
j0rql06UZqI+ErlGT02bFLP3e3nrjQK8C9YeUBmAsUx7yXpZlRqyolFJ9byZa7YWlPMEF6F61BgJ
NHff7+71lGGdGz6AXFD9C6AvP+2uAWV97FcNAPgumxttJRadn0DVsLYvLfWbuHNkh8Zdhf5MAygH
XLGNL//CGGupKUyDFXbUDYYRn6g08cp9oiv996D0PzsCQ1kAW45s1Pb1lV2WtRySGmxOGmRaID7e
f+uKurm0kT8+dIdeu7VA4XP5/li+njq8HfpGvYyDgHw7q1cinSur3gNXgrRyqERmQ9uFnlkX/twZ
NEgZ/X53KMpGyh8TOF7XTQdT2Qw4NKQEoky48jjLTQjwVco490q7nL/f1eulD/12gKlGyjdcVm4f
Ogap89jmKNNIOtktahMCJrxqft9STXvZWvoJLhbTogffQKk1ej9DkYJ91zeaUy8aYX5UK/vWZOF0
wbsglwE7v2V94Xv0Zm9KGzScnldEGWfeZZJ6/onFfId/MH5vdgZvB7JaUNjCBfp0qgZSAIUm8Gap
FTsLmxf6XCe2dmL27vCBuX9jQ0MVEVANVPrhns3eei9IdLQZhHftyPBE+zUdLOAI/Vw/EqToZ4xW
5W8flmsdRlwzmAD12dtFK2A3YhahIE+ghHvXstSTg8AD0cNvL0DkZcYCnQAhCYz9dABbI6hpl+V2
RMDbdF5lhXlYiiz7+ge9ANsAyB0QAOACmfaiUm7SwIN5Kj0KFc22SveNbug/WAxvbCYsBSAHTXi9
AEmPDtALI6gz0Sqgf2xQnbStPFaeP5BDRnLtg37GmZ46UghckPaEQTKAVdwuUmQWTRI+ZCjwEeIo
qyxj4chRkGCEerZ1hWsao/lgmt5Y5+jSgk+PVT6+4vTVgixtnK5Hl7Xq8rlWxcAo2No1qbSPEHNv
9QQriw2MWyEgI7d6StM4UwRXotAiqO1yoQKn12YcoplpOLQ+ufv9hfGyt62F4drmkHXKtiJH8ymw
Bzm57AMIcfxBL9D7hJcGKDewetPR05kLlsDetSKjyMyFAnbouGiyj9Ra31h+43pAlToWBTy1rQDC
yLgD0qnYiryiL+ZcdvbRqNr5264g8H5AFsCbH12l7UsXS0sabkj0AnK0/tA2ajGreTLcQKzNOU1b
WX3ABvXmWyGQhLYelAORuZ2OHWiO3S5j41tpvXee+UkKuUtVfhCqv9ULGAZxkQBsEPzOrV4EtdIU
CROsA+WZENnKW1DJ+fkHu+jNXhBmAR4xxlre1jrIVJb1scQ6CDqjPW2hinjIXJJ+MGJv7CDcz3k2
YgPYCRD9TkcsZcyLAaixosIYsm+Jnvlin/WkSL8VduFpHzgrbxxLk962jB7s6dDalW5FGk+8RwA4
67lwUfyaNy0SLWbVyg8G8XUYCTuOsx0ZhlFHd1uK0BQeo7TBlq39XJtlkNE9qcoymQVZR8Fv2ATg
iykVlTOWddycv7+T3zC9NgrugXQGBSvQtltjm3et5jcZ3tZjnQeSHyeBvLrVUYuETmo47QHSIjoI
Kr0adbHvd/3W4sEt0CiMjIIJeNvTacWCSnnGUII2uE75pLiphjDuyW/iKEdPfgTxAyqBK5rRq5l2
QxPJbJb2qHTrDW0GmAaq7cBC/Ccv86KX8WVfHJV+GaS5SwYrwqSJIyRy4gPiVx/RI7y1E+ADoqYK
EDMg/rYyDnWcMA3QQtSUaFVbRTpE/GyUDDQ6FGtBDvvBO721NlAwAFQQAmWEV1snF5GF5zQJenOU
FUC8DtMVVrILTpMOPIbMDc5lpycfJPhw1791BTEyp+NSa1TJBZwPZ/PWwuAIR8whNyXgbA2/ro24
6Q44KmVPUMJitTOzdhoaVmar3VkVLU51t+yA+wOjzLzUhsxb5AE8h9CjnFwmmdVDN8021IloMxuC
9AyEnhFEGsqrvI4bK3QzqlrwYjGrgIBZzutINnZ6FcNVdEKHc3rs11rBosRPdBJCJ90BqEdT5jez
cdq7kmcDgRBtXYM+k1NzAQKLGNU/3LYfbPzj07y2B3+WW15GwwITmoJGv86BhhYelwuIrfXXpZTG
IUvHogbqJPRIz3RvFWiBcViVVsz38ybOThzSJ8AUWTFqRNPWyc5R0lFWUdJ0xQHTujyZ80Z376kN
6EkoBIBjoETN6Ulbswa0QaTRPLCYeSYU1rMsuWtiHeeck7R4pxYK28e9q/fFEahOfeBWpPTrCPwf
9DZPJdIjbhaLa9yA53dCckjBloj88zDRDONS0DrrUW+GTAbYSAzy3TH9dggtE5RUC2NQ7WNiaDQL
na7NrwO/sPrDquL+LdOG6ivIPuw8LIlmX0uLklvVFpwci9r1aJRJT7KwaS16UCRDDhZ7Y5RQhFq1
kqFeN9qF0w7Z98RAHjHiKfXFvHFbH8BAQOo5IOwGqMSxWbrToXXLZh813jGIAUFDNoQdZOpIaA91
d6CZNYjk/NS2unnipuSuN9z0ztIa0K2zVpnOoZb7MPkCVQerFvVHJ0j/YtD6ltFT3WkUC2N9SE60
pOPl3Mo8f5npNtIReYKMQcQNlANERUugfsWhCnDv1R34A0qS27eS9WzZ9a1zWsTc/QH9Ktc7piDB
7iAS6zUXuSnAgFQGrjRC3eftZRJrXRKZdtxkkdn2tZoPrhcbIbRbhmxU4yv9uWxr69AhQwofE7eh
wPHrFhJ3SY7OIgvcBIetqMv73FTFRdBJ+ijSIrhNC3DVRANAX8dJzcofRm23t0Dxat9IY9gPyPp5
XhgP1M8iF9ncZu55Uj9MiY0ck0uk3c9tUYHbQ7eEpaIqlfo5D4bOjVrHMq593ksnpFXAL1rwyngR
clfQim8MCrX4OnWLYwsL6CnVxtJFlYBdJ3S7mGK2ciu5koiArmUf9N81XxdJGLSiBxNur7o6LGwf
rB6p10Disc+ccmEbRpItKHJIoP+S6fC9wInbLfpBa/fh3mkd6hxzD+qfnYDCcWfbww3kjpvjBNfn
ZK5Ztf3Ye5Jm0JVVXn7gBrKZM0uBzZ0htwH9nSDuoeqSsOAStN+DONKBn7kFfGZwFpW0tNOGFu4P
rcoUP0TkVB3rManJDK4y/0p8v7AXbcyTw3xosmwGGLIPyrJCF/lCQ02NPOxMRNyLoR2K09aTzqpw
fXXpNtXghn4mmQmeGF20IPzjTJ+Z5lBca42f3mjSts/NrjWxKfsSJIE+L7kb8YL4PwZDNaD2w35E
yrZMgjnw0hT8e8woj6SllBdBtKYP5sQyYagsT3lZyN2YMWg1gKV6ZgA9gYI7xOkYO0c698hWdWBC
zgZ1g0PI9fZF20sRKkOr1MLQTGcITbNU1UL5YJ02+9QHO4lwnGthyHaY1VaPInTFmThrh7JUmJC2
yiFg4yV2lOdaC9lSbHoj6uoBeO2ubMBB7jecHXt6mjwS7vhl6BUpvxNt214MVp18pVWl/TCBPHga
3KyB1VCFAOTIKKFS0wd5PteLlvWQuoqrFSFwtUJGhyI9b3SUh4JlvO+vsrJELQqvs+Sh7kj5VGNp
9TMFt0keGH1ayVClboD35vLG5KI9SkY2ljBrVXZtN627RIKrQSm/KLszVB4YT7Eqq3MtCxw19/ue
LrsGmzqEfqV1D3bJWh0I3OvUYd7lxY8UXAM6CmsCbz9RuGmagXmflkecEPFgxXaWh/WgqXvcvil9
EWC8T52MBqB6tEusWhfFlwu3RJAzjxVDm0aiWTL0taDL980SpGlpFmtfgdHWlr0+dGfjrc+PjsYS
Z0RpGTeV9EsBWDUBB5oJ5VYLjNoKgLDUUcAs2kMD5HGRp/aRVZXiAckGft0pgcUG7ht5pZPMfkhT
CyeC6jpQOgeF0SwTV/YwjVmMk8QxShNHc1WADtRv0yqS4Jc3ItzSxDfNoAeVfjxUBOfwPud5+dXS
eVzOad9a1axWBShW8izIL5jd8kdpVfGhUrx9SFkeF5GoMHFYb1i8Yc1Mfo2Dzb0PUssRMN+Gukmk
ld3VhVuzhYWTqIq8BM6mppj7IyjyAkyVec1kaImRzdWxNPnDyIk1RErTQSIkoYYeovqhOMm9LEnC
1OsMHva0Yxgdr2t95OTy/Fs++LA3UNgkGRDith2HegPLF5mpLW6KVHkdBK/wpKEzxHm6cAqlMKVs
SJqjLu2bkRa1hv5BPxbcLQY3oWnoewMEZYfcQK8BkWa6sN0aREqw785N7A9Of+BCHe/K1ODUzxMt
pSBbRD3wgFJzmjRh3MWJFVpNK39YfoO3YH5KKThpSw/MtVIFFEbX9m/bNvaxDJI0YDNRSbyAjVrR
LOyJLCHHA38EJLpNIL6pfPAeW6DE2UxLEIxhWFpwfSJI8R+KrjJvm0Z5x7bssx+4jGXnWpsMD6qj
9YOWGhBmwc2fpCHqv2MDxehBdtpUGojV66zOtZD1aXoW2wQukGkK0i/iHLT4C5O40A8d6jq/zmmq
IHrPtBpsOwY0r0LNptq9gCLLfc0NKmZtzpCB0Bvlw+gU9q2O6loZttCb7vfdXHZYh20So5CwyBVS
LzH8Sn9G4PCBUh7oQQ4q1CC3vTBQTa4tckkpvQuQnyQz7AUAyTPUO9RBqLu4zTt0aKxB1zkpgDqK
UVebHZep0WdR4FIsELv3Y/eYajW9QdXAkM9yJIHYvOU5No0xAJt84kEaLz5QcnDFrOsp9UOAKS1v
fzAq6xasN7pYaPZAkxkb3Da56HxL2REqb4uuCXHBF+T7ErAze6Y6FOHBQ4Mp9XDv0hbOEe7PW7x4
kenZsWgTAkpbMG5k4K4nGsiMLv2aGtrc7njlfVdNmVx7uQIjBzBjLE9mtGZucghgpzbc+Bpr3HMO
1PRwWFfNUBx5VTFAN5AIeBgRgeteHGuFS7W5EJSn+0rqff41tVJ5lGRaz2eJpWv6kYS/bR45JdSs
Hu0UjqYMDablRVQiOCggi1aKHrk/nvX7nfAJKhCBDA7iuaYTHYSespbkyM7BpHCXoNI8VgdAlzYg
+LStuA+OUP5TtifM6OH8waTY4qqAjyOOlUx7G6y8OCv1kLiFyeZo28oWPU264NtQFih26xzpBwcd
zASukeD2xFEHYHJ2ReuEld/8zswxq+Cpy5NbT0DqIOQe8fXvWaXaTMdeEQXBAeogbMBfOlAYtxvZ
hFWZch1hASqWwrwuOUglcZYakWvmzAnhqJU68gm4uF0QD0fmPithq6+hJ93KEzGUqXvkkZbJ/Yzy
WJ/1DfHkN8PIh+HCTnEXXUM4W9UoCOzAJUC8MKm8VK78OIZscEbqDhyhllbqKDzmqXbjmS0pzlFt
gcsWjyXCGWZu7cT6ERLGVrCQImnJD14DsV7CL0LoYkSeDTaOyOkTdgPZo7KfJwJFCdd+AkVOWA/c
AM+aIrbVFZFBbTehSqQGi5BQ+r0VBraXRPIgX1jxwODtuc4YlLUcZs2qVYKOMX3ksK6FBpcq8OIG
XDDwMNqzWq8k9g/Yt4tmISlEEI95jDz7E3IQSAFaKrPMpVtVzD+lbsnlZe0XjrXPGSlGz7Ft5A0u
Dr3RBejKor/tDS4rHnrgMWOQbaiAUwwbLaMsqoqUIewLCOWPOhi14K5xgPORtXfSM5qhcjCqwMt8
SCWRw6GZaY6Jc8toy36WauDMWZA0zbOToE0JEl9d5skLQ1eUwXeyxZ0nUdZ/bjHgRUKLMV08glDA
qea+I+WtykyYad/r7GZm+6xsw6QYgksgY40K6jHEpRHSFXY6h+oeKJREkxompN+4h6gCAmBMXwyK
KY+HIxo/nSOX2NRw65pBek8x9Yz4TLUaXDzZD9a3WEnQdFXw7PuF4DlJLkuz9KwZNwelHQP6AboB
vbT0Mgw0O1Moi8ykec0xidWigzNpzOI4q/R7IyhsF3TWSWfxkHHu0f2hUWDs6FvfYBASa3l5mkMb
jJwitIU7AXawSh24yhPsFEd5XECoqAyca0xIad6yxJSQG9bi3H+odd8kiwBVa9CzE7koQmJ1lga+
PlY/xY5qvxveMNAw1pjwDt3eScpQT0wnO5AgnboMgrSFdqoNwHLU6FBEPE60JqcRqRMQrQiAL44A
QwcxfVAKRFK4bNKMi7YCWDU0TIWwtfaJgsWputidCRcOUthrmQgWnBn1ecEpdqzKRF43EVW9vFd9
XgUXOaoN43sCc50eZYgq/eNW9n5+q3IkNI5JpvfVSWq1pnMm8cTDmWabXXda0tZB5BkUo2Qv/Fm7
AAcrqkUPal1h3bddbbsXael4GUOfIG+CXzck5Y0jUq3+MWSNWhHVOU51UMXo59JLOCjfUXhnlPPS
KPUjz2cDDBb8H7//JlKLNk99Ah2P5IDwoDUuXL0ob5Dtpt5cCT2+sOsKcToRVTwXdQaaBIxU9pRg
KwXzjGa+tUgrVbPQS7nAQdjn/nGB/Cs/DpiO0L1AXc9RjCxwEObKESeuwxxsgbbywbvupEkaosjG
fOKdQYsZkgs4EVoM5IMjEx9BWOupi8xDTR12TdF34LHLYwe3WTQBr7JyUG9nglDsO8JbOuwPQhXf
DBDAD/Oy9+0y8pumBfm5w+2TPkuoNaeSmu1+C+ICI0TwUYj9VsOmQbmPZ6ZzJnPvaWDZvuxNWu8L
F4zsVBh+EdZBKn7gUC67cDC6uJ33yKJoocqz/NirIJ8wEzhwuzkxwXJiNFK/t1pSmQc0G/c30xsG
fy3zArIAHLufkbjzrgG/QAYBBBDxJYfUehWlTmeyKGt6+eB2hvuovKQqIk2q4bLmZY/8mm40px6z
PKzUwXRuOcuEg1AZZYCNKo0h4sQkyybGFeYCggcKVOp+UdVnTNNrNwlHbEISxgXpHz2vRZ0tlN5j
F9rerpMvnaF0TkxwwA9RoATU8Rw9k1fIjjTG3M4MdlX41mDPSnMgKupwBXIzaFaBYt8ORcWzDqV0
d8wPvCRyOxuq2j3J2yY0rFp/alTV23Nl4D4/6judDweZZuBKUmNZDTWsofDCvteojECNk/zwnUJD
UsBmnQxB/pR9N0hp1pFnchyaSVBXP2hr5Naillofg1VRanddNUBhK8ppbhgH3AEqY95bCbyPDAGi
iNq2MoxQKgmZqFS1Nm53K1rfe1ZGy1msxek8EApkXCYBwkFS8d3oUuFFQDRpeGBLg1OeIlz4Bh6Z
bhQoRyJ01lY2Vm6gXHKtExanIefAUURmL5/SCskdKLvlQ70fZAnEhi1omOFiouzOrVgloNmBV4zM
pc/zPEQiUhz3oMt71JxMqLALPHFtdCgBU3lvwa9A5t07KIQegDBUlLVxZBZdWs2CLqGPFc89ikCV
ke+g8vJyxDpw+GcgHYbEi42cC52nLJB3sZ8bTY4oAX6GDcGg3JdgcyhM73iwmFWHKk4ycD9ZBvJm
MCwcwW8Z0DtlGoxGdoxLyQg37gliM4tLBKRl6Q4z1mmwsobydYZ7gMQ3YWA7B4lM1ncsAgkIcSMy
9PGjEg3wUjK2gzLM00xDGISKows4QbWGhGeMnD6cwnbVEIWebVomoKTycV6HNmEo0eDcSPLD3O40
P3RLkrlzVsfkSSuF6USOnznfVR6QdhaXosFmz0WnzQQ1kBxuGsnSMyljks9jmLTulPhFAetT+iBI
zlltwt/K6/oEPmKTRmkpfQOsnu1wa1sNsIBez4SMCIweAkwuGjFLQKPij5klb5WIuEsj4EpL8wDk
zrl1bDMGJhmS0HbZA6iGPKOsDRJxm6fwJrjV8jAHJKQDMUanoPqHLAuyMY5dXNV60Zdnmpb6+dxM
A/IDi7HoIx9HrTFzERDtW2mdiUPZuFyb+0jyg2ocpzpwcImRmDOP1mWy3wW0HuZx7MdsIVqbINTR
vcqZJVzVbZhZTZXibPPAOepXAdIVQjGawnOlxlnASlMPm4QzO0Q1Q6FmAhjKaq5pjPCZF3DXCmlu
p+xAiys7OBRUc1aCcA1Re4ok1Szwk+SywwXNVVCWR0hBNfUMzdvgsiJxC1qrgBVGaAunN2e6NEo2
r81A9jNTUBbPzMaW8czPB1efS6cnT6VsQBeq1GClhwUobRJ3hihFqisW562I5Ah3nHWt5Z0B8IXI
xAWcbuWXcYEYH27icV3qqoVkJCoQQ4/DY5xxy5SXXHjWN2wPcLUygN+grEENJyy1QpyBhgs5DK3M
JcAfmj6nTlZDvhuE8ncxMl7fMpOaJtaCr9/F4Ekh84D2SAelFmqwojbIimKfGAr/WmXVeKc6ZMiC
G9RzVMhSokMCtIiR1kWmRLtiWUkSHO5UfzBi4vpwchRLD4eOF2qfjDRioSmr+lxVyACcAhClgz04
ET1g/KYMjrMBhGXHZQdHPELgq1cHNXdKqFVXFLYq8Vv/m18HGo6/eoxNB5Qn8uQSlxppecEQZZwR
D17/zLM1ZIninj7UmmcnUcmb4ilomuHawWXmEIqqtQzk1UhxQnIJeIWh7JH+zUm/I5sHYq1csOrA
i32H4EDDICOf1LfnSojBCmHz4RTpKs2PGS+aYI47S7i7uGo+guUcvjcOOHRCoNqA30gbGPt9pFO1
A64saGFTFTAkrbSOpc+Fo79NwnjF2WrFT5f1Ng3jDgyLL8gY59v8i89EkD8JGNdUg9f0z/5oQ2U4
Mjm+bugXORvHgqwJZ+O6pTVf5HstFEvQSopH0DqCtRH1ZKD7wOXb+oMb6wKF/j+/Nuw94NQBMgGh
3vNn3d+LEXr96K+JKv/sb957gdV6XkbayhF0tdsIOHtQwgPVBF50/cEV5IsR8PdQDw2PYBR4QT9/
0ZvvPvcjwybw0CBIeZ5bXAq/eHN7D+kFoJiBmX7+/HUjMHIL7TT3mmVjel3crwMVtP5Mh0Bz8b07
QrkBmFh//r4xAPpgpzGwvT1sb9SijKDMF9OPrQ+cHpAHKPxcf54H+y/aACMsfKdX1wx9z1p/9Omm
B43d3rM1ACRi/Xnu6i96edSh7Pj2prWH69SxjBlgjxcTj1Ex9xx9ZKkcKzX/LqM38mbuNOcu3s0D
ig1YoX9n9uXLB+4eQCmgrH5xHPxdQzDSs+w2BFjctushF/vTsk8XvzkeiABJombg+fPXbfyx/GSn
EbAxycA5Ax0+tXnmno2IdfSHnk+DsdL375p8c+QG3OndrQCb23JQlYTNPVn5wR7Yr2AOgTRff/66
zT/yhu/07o6xh4UN5CPgj28c9+Nx4ANxBx7Gv3TlI6rfdQiCPSBrRxrn/3zHF6sAQ+BZKP0NEAf8
XSt/JLrdbfLNPR849sBFAcr6MzV7mrc3ktCPYO3nr0cukb9rCExj19m3scLBBmSAlOXNMbD2HBCb
w+/HX6w/f90YgA9kx3Vg4yVREYd6hp92Du/4cgeYe8/O/ibs+euGAEoIOw4B3FuQsPmgsfl5zk2j
fg0+koPzARSBP5fB3+f+Bs/T8iza8W8O5XcyH+YeIMdjJcObjqAR7KFE0wac6K/dCT9TEn8+BHAF
wMiH8kln6gaNphBfIC2wWR/PducvCn8wLzvuAfiAYyX9aA6fZxgNvjAD/h5mHqkB8Dz96yr8ZafB
K8GW303++XuoMQVL4ib5MRL5vxgCzXX3xu8sY7MMfsMp+IW18m8uNUpJ8bjOopJV+0Ls5sM/2ORQ
XzfwM3m4FrbBBbjxr3LM+k9HKZznxp8TiePP/3OijLNO9L34clQDevHj5G+fJYBefLvJEr7s6+d4
vH7SN99h88sDsmJL9pD283XC8+dbPSvyRMtq+bh8KcczBsf/+RivtH7+9Z7ea3Uf+fSqWFaPm6bG
IRwtza4Nn64UeaCbdsZW1ymMXZu9WoL068sFxomtvuCxv5ySBjJFW9pGOmKZXXv6BqrN1eOXK77k
q3bT3HqBjTHZrq1HaIAtiy//lCtGHibTioqtsS7mv+wBD/NLUxstGbm/Xy2rTVvrSdCBr0O8s/nd
GypRz+2/tYD/zYe/XtbTW4Df//7n646PiIouZHo3W+LlpnpnU77awC+f/+f+f/mr+bjBNuZn0tfm
m80v39s94TJlWJCbwVwPMIzqfzl1vzpzfY366007Y6ujvtGure4vhyWWM2Dim7aeF8R7a+0XH/iQ
ba0y4xM24GHLlqti8qxjQLTrMOBZm00r6wEYL1Z2bfSIssetIRiZvndt9lh0S8I37ayf1vqEZk9W
90vQe0/b/YQVdl5ujYH7CZbyKy5M2eRRR79l15G9WopH8uUftrwnU+M7svfs3DhUBKetjoxvu7b6
80Aan/nLvCTs1bk08ubv2sntquVfwmWVb5oaFx3C582Pb5wXv2gj7lblarLkwBi7e6tn9AsW3f9o
v2z7MCDw2r116NItqy9X4v6RtDCcD5OtCBmjzzDL16K6/3LYjs8/MfmjdAv0ED5hjP65F19ORTtZ
kT9b/4Qx+o/L+dX88mY++19fxsWzYhiw7fUPvAF0tNes/aDwgeDNGMu8v1TfOqz/3/gfgGuDVmtz
/P+p//GOr/LfFED8U8DqT+3SJ5wl/1SPFPo6m+kczQXCxvfn9jmF8Z5j9Y8Y99uk1ZFmfNdmwxXQ
jqLcNLS2bZ+wwUJUs5LlOhw5WLFhlaB0oJo8/Egz+gkPv9xyC0fpkp2bFUWCSGHyuKN+wq7tzlZV
uWSTc+QzDP4hgyjtNFwdrwp2fdo5alS2Nof3XpD0i4deNKwe0unYjtfvuz7tgryK2cebop2bXTK6
eussQkJl98YRIzysNu2s7cQn7Oh9co8westDHPm/dh2LfYgwV+2q37Q0PnDwCcfl/orBYZk2+xnj
gDzOdHTHK71dByFiFNDBiWkAVGL3dg9EBZszGQQkHndv9/DhlXFARvMT2uXLYvq047XUrqN7tGJb
Cwz56U9oFi7r6bKfOtvgZ9y95ZMll1urwf6E0T0hPBXbrgmYu3Z/4CsI2C3z7Uf+hDE+IbDrfFXB
391K/9ifMc5Crcp7KliyGYLR+oBpefPjn0dh0BF6xJhsGlq3O9Iz7bqWT2m13Er3Op+wRU5H2755
uvXDup8we2crnq7Y64hr1NvadSDOKOuWU1vxGUfzxRiJPm4ebz0SnxEaXlAGFcTlNMv2Gen/S4pT
brrxAEHYPP+fr99xR6+2GzY+YQFfra0mJEUmdxbmZ0QdV/VWjngN7Nh1oV3JJQI6NlkT4Cz/hCHu
Vo/Tw8P8jBTpVUf48LzrNs84LuP1ze6uY/EtH9PwE+cSpHebbv58tf1MuR2TKnmk07BxBGXs+tg3
cK4esO4iwicWw3Q+wcjBIuOAWiVsuqA/I6q5WrHttKn3CaONJNjqC32C8zLJE44s+J9jmHmKth9W
j9uR3kiT/QmH1TFtUYe8WRbj4kYtCZRiP8Gx/T//ezT/b4Vm4A4BijNASQMEGaC2aH/c3X9fag3o
C6y/X0mt4XquwvZ6da03TavRB1xvfvA3f8Pd/T9P25e8a1Gvqf34+cq/mFn4p0LQ+zDaj5cLzkDl
0ubnjdn7zXbbrVMbLNG7tTgXjNYT2/ycYd0yn7/3mHCzsJvfuj1fwz92anudfFwWW+OAW/kdB+KK
glrlrWceETevLNzvjcf5uBOmTwz6a7C8m74NiCcYPsEl/ip++L0+LnATl2zbTheE6A74V/E/CstA
lzOCy6YLWwDq0EMmitCq/cXVjTWz3FqIEMQDnTe4ym0oN6BEz3r3pu5XOwoRYJCHN1AeIE/EZhpp
ifF+UKYI3r0D+9XuTlctrSlfltOpwv0IiqF9EzUYgHyD3PndhNsvd7ZMUra630zHeCCBaRvqOVgO
oKiG6vuot7T5emMu/mC2/kWafPkvIisIHASAn0IyHa4vuEKDdx2c5/f77zulRtv8K2fUi5H6/+EM
KhJAjSanxSfkHf+pEkSmmzW09nk2P7yxoH5x94eUtx3gbpuWxmaNV8b3xfD/aruIHCeu5Sh7sIIR
5P0ODyvA6PNINg2NzzrqhO7abJQuJ6HdZ4Qzl6ta3Bcwd3CykQH5AsKUZOKvjpoquz74bFXSB4AT
0M3H/X3CCoyWgNDRKZrl4+vlj68gI1pSRmGLngdknNeRznrX4fkX+Ld2Cat/x2jT8rqfT8ghRst6
9eVmxR4nnte7h/Mv7qJZRpCb5JMV735CNDxP+pq/HIZRP2HX4Z43YgkeLwKo5b5ASDGxKe4n2JQ5
iFTYtNnPiIXnPCW0nprrUZx61/G4xrbfX5Zb4fso27Rry/vL++km/L/cXU1v20YQ/Su8NQFqxKTj
yL0UsOSvRJajmrIL5LaSWGkjWivww4F86t/ouacceuuxN/+T/pK+JbUpZ7mRbHMSG74UTVqslvsx
O/PmzRvdcKDxoFPrGaj74Pn/3uUdD3D9IKAkoPlcO7d/Z5E3/uHttZIJuXU+x+PVjeZLcnodgdn9
1+JUDm2vwOeAtk7h6EKa3axq8YLrVkZNDwTma63Ca4bHtgdm/USkI4toyPGMIBOnsoweh7Xe7x0P
MTIj4hOxwUWPyKbri2GtQRlucQ8P6cjODjHY3p7IYX0lpUqjmq/5MStHtiNqn+OZ66kbbX9RtWCm
WVwODhLLmYSLT0bleDKKUelL5HOQWEozvNWWaSpyMus6GHJ/w3Z++zmfA3GgAzPYinNEJrQOJ9hm
cGPDaDmaRnEcEY8TYkzmAx4eoaxwpxoGCdUHhsF1joEmENFYk2FcXeIjvNNIWXkdn8ELCpGdtPE9
jpKFMLeqAAB1NF+KgaJRGiTvmw8a3v6pvIG6uv1c8Bb7ye1f85GkOC162jX/IfCbpQXlIUvBMK6Y
39gGGuWdzQe+mNQuOAfLpZ0nM7BCvSORErco4GCMoERQWj49Wo41X4tD4DDIxEgzkn6qAo4H9kMt
Bgk4mB0f5NVQDD+RpzXgqEIpbWj9fnNQRtoy8QZw5ggLA3i9WfSHW/794TIie4e+W0gUbqPVfQs5
TxjqzfHU4+GwRTLrGQKxzszd7uaa1cfbibIktelWVOevzzRKsqt/daiB2OYlmVEsb+j9Z7CDHZVm
wju3sq0sFjb2QhFfC1RRmPuujazut9k0ljsG9BXB0SGoQT0/fH/f+kTNxzpBZ6ZYBDCbz+9mzPUM
C5yISU5mjMbw5ocebgn7wJGu6LCb2dyu07nmzDLWQAca3Gl63yhX4mnwICYA9FBLRxk+DF7mPqhl
QyE/0oF3mx+c/QRlizT6ZUBEUGE5icU4SqdmhoVnxbAQvaXQdTdkWI4JT3N70xjMahupM+qg7DDM
FRmhoRrTPePw4MNEeqcojSVmhAMsRY0hTXZyhAQw0hOvq/8R7p9XjwP6Upo/PtyevkXZ3zyy4jpf
K/Q2fbUwMt06nyPifycW1DT4HCXZ3WUCRXXbnMHBbr4MJcGpq6zcErpkNx+7DGYcYzMcjC5UJmbT
+pIw3OtTQdOxYDw2XwsQQoWqXZFdhlUGARfcCOssc7iMwOjH8poChf4bhrcOA4ulfac5srBn0YJC
hH6LYev68BVR8OVixfp7LOPPaq6Kz1Fb2IcAllwskI4mLvR6MtYd80IhuOpiAbNhrkbhWPgMp2Mw
FdIuQgm0om5Tiz8QH2V9pYFUcAwtAdebcUofi2PGwPK0W2ibuYDDIl3cDCPHcnBUf13KKEMcRNaD
w9S9R7W+uvbeZuBCLbxX3iEoFyrLVzez+nO67QLDBqx+sJvPRToFfPbKM/8qXT/aes0BLoYL0Jri
pcvegCvK4fv05HiMGohDkWbVRSsVsb5+z2BF7qQItlq1cCpn4KDOsWpf/rUUIKn+KJjkoKIy4OnF
qyKwQWj99O/vf6QzsRTecbJEzh0zOAFt5EqYXSP2EIzrNzscpIGBBJVrC5QEmodvoQfKzjZDzBVG
CApm5rinrw6kUEvES9L7BdRAQeB+rb4ZcKRlD9RsrLCAAzFDGCkpuAFVY9CWGTavK3J0wSMqDj4U
NNEolcFX7IutWG6NIJCwlaZ59fCtfoMBAkdd38QxMoMNOhWLbGq5NeXSbHy4Hg9YAtOp1P9rCi5V
P+Gbgbn7ST4k0TaDW47CGQmEsch6tkUyRMq2ej4YsEZwotFWj8KuHA6Yni1wYmIjOerWNCcQSobA
R8nQHAFyRyxRB+x6MTncmY51OnSLg6bO6IG6Qr6TVlVxOA9mXDfjlyN6g5SrrRDLUSKOLMIYAqs5
pQZwUHROoG1IspM+x2P8DufY2j+fQxmvJxKdCbd5WxyccF2qm2q6C/H6/LUVR3d0+fqQscmUzlwR
LyTgUMcrtXi7MsvSwpqeRdeSWhAOV7/8ldN8RJGUgMXyod5fjsW4mP5ADVHeZixIEStyiKYMECuW
69PBuVSpyxgG9RrL+2flyoW6lFBZgkSyLhfWNR6lVahBDRys2bYmX6ZT71ImE+k08pD9M+v5cKj5
Ilz7CwwPdhviJRZlO+BIwHaQJAW6aJagOFIcrn8oqFcUtBiccQBHmXcI3T0QfnJ6jTnYnuXphAuT
TW8/x9HVsroquzyMQXxAT+AXqHqF1vVncPfLDyhfAe/FUaFm9rL6ETsobdzogFTd5sMV4eE7pZSL
Auambv8TzClrqUibzcmhCIMMzG8qnjnwJLQVCiCi/tObN9B30B0TN5e6PN6+l8Xlz3Dfk4n29Wni
lAOEayNpY8mcceiPtBNxQyl+HDTeDlIJBOrnwMs6KlZ2iRgHTHw4QixBeU66raXexiYVuEcIfEZT
Xd9nFYtxkDOPRDz7qvYKA8B2nIOwQRAIYF/N1yQE2gqknxwNf62qwF0DipKgRZ5vf48hvdSPEgoB
bjaqmwllF0kOrIdMFr0wmy/vJaoebtB3hGwc9A02jfx4z4BLDeQZPgplOxVIkIsrRTaHw8NsQ7vV
hgsZApxQm1vlDKA4mCQdpaPOF90IzNj55KUr/uSIBgvCilZ/h4usDbHrdziUJjtKGZ+MRCkccpNH
8qM0V1hHaxwshSOo6eleDaaVUKFwJkdJnT61tivPHc3z6i2EXOSyRs/i4NGuxi8YRHqzNczwRYpK
s+PGZFM4HgYAkCRjXZcxyu9dAn4SQTlxdUKLb+iNDgACxObvyEdArsocioejGF2k0YYIrc1I+nih
Mav548MH7kwT8BCA3TsCFZ9DyP0s+uR1ROyQzePQEjyTViEsh3rCpZiD+07dCQ6M5AwFx3RUjjur
F/hDBO6VJfC6x3A6+jIbAdtyPi4Q0Wp+/PpigWSa/gSHrAJPkji2y4MZriMeqRTJWzd5jKNGooSL
TqIYSZkfvf0UoGyKcuQSadY3FmkxECA6+XxK/BRomzXflIGawTclJxXtLTnGBbnMDFPAmRx01EEO
KVtrsgwn81dsryyR96M8A1OITJwjV1hzMgMOykVHcwN11sZc2uq8dwEytloQU0OfUtAwXu9yiEtf
VFsdoqPiXCXe+xxUJ/iLTjeupekl22jpswcUTHeQfsqBj0OgsGngUw3jNpMfqv+3wXwrbU/JZO71
31fIib6ILnVEMvBqmmvw25qGXXXem7+yDMY1HvWlt6uZwLpOP8eRQvaI3E0O7u55nlpE5oAjuTy4
/QdV3MuoeiWhfWn++DUvrrqSZoe/D+rvkrE021Ls1Tc/F65v5z79Lv3MZ/iVDvHO5/eVLq3QJ/aV
G470qq55FCPI/Pk/AAAA//8=</cx:binary>
              </cx:geoCache>
            </cx:geography>
          </cx:layoutPr>
          <cx:valueColors>
            <cx:minColor>
              <a:srgbClr val="5E6B91"/>
            </cx:minColor>
            <cx:midColor>
              <a:srgbClr val="F4E5DD"/>
            </cx:midColor>
            <cx:maxColor>
              <a:srgbClr val="805D87"/>
            </cx:maxColor>
          </cx:valueColors>
          <cx:valueColorPositions count="3"/>
        </cx:series>
      </cx:plotAreaRegion>
    </cx:plotArea>
    <cx:legend pos="t" align="ctr" overlay="0">
      <cx:txPr>
        <a:bodyPr spcFirstLastPara="1" vertOverflow="ellipsis" horzOverflow="overflow" wrap="square" lIns="0" tIns="0" rIns="0" bIns="0" anchor="ctr" anchorCtr="1"/>
        <a:lstStyle/>
        <a:p>
          <a:pPr algn="ctr" rtl="0">
            <a:defRPr sz="900">
              <a:solidFill>
                <a:schemeClr val="accent3">
                  <a:lumMod val="75000"/>
                </a:schemeClr>
              </a:solidFill>
            </a:defRPr>
          </a:pPr>
          <a:endParaRPr lang="en-US" sz="900" b="0" i="0" u="none" strike="noStrike" baseline="0">
            <a:solidFill>
              <a:schemeClr val="accent3">
                <a:lumMod val="75000"/>
              </a:schemeClr>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_xlchart.v2.13</cx:f>
      </cx:strDim>
      <cx:numDim type="val">
        <cx:f>_xlchart.v2.15</cx:f>
      </cx:numDim>
    </cx:data>
  </cx:chartData>
  <cx:chart>
    <cx:title pos="t" align="ctr" overlay="0">
      <cx:tx>
        <cx:txData>
          <cx:v>Countries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accent3">
                  <a:lumMod val="75000"/>
                </a:schemeClr>
              </a:solidFill>
              <a:latin typeface="Calibri" panose="020F0502020204030204"/>
            </a:rPr>
            <a:t>Countries</a:t>
          </a:r>
        </a:p>
      </cx:txPr>
    </cx:title>
    <cx:plotArea>
      <cx:plotAreaRegion>
        <cx:plotSurface>
          <cx:spPr>
            <a:noFill/>
            <a:ln>
              <a:noFill/>
            </a:ln>
          </cx:spPr>
        </cx:plotSurface>
        <cx:series layoutId="funnel" uniqueId="{75512691-00AD-429A-B203-91453D125056}">
          <cx:tx>
            <cx:txData>
              <cx:f>_xlchart.v2.14</cx:f>
              <cx:v>Discounts</cx:v>
            </cx:txData>
          </cx:tx>
          <cx:spPr>
            <a:solidFill>
              <a:srgbClr val="805D87"/>
            </a:solidFill>
          </cx:spPr>
          <cx:data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panose="020F0502020204030204"/>
                </a:endParaRPr>
              </a:p>
            </cx:txPr>
            <cx:visibility seriesName="0" categoryName="1" value="1"/>
            <cx:separator>
</cx:separator>
          </cx:dataLabels>
          <cx:dataId val="0"/>
        </cx:series>
      </cx:plotAreaRegion>
      <cx:axis id="0" hidden="1">
        <cx:valScaling/>
        <cx:tickLabels/>
      </cx:axis>
      <cx:axis id="1" hidden="1">
        <cx:catScaling gapWidth="0.0500000007"/>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txData>
          <cx:v>Categories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accent3">
                  <a:lumMod val="75000"/>
                </a:schemeClr>
              </a:solidFill>
              <a:latin typeface="Calibri" panose="020F0502020204030204"/>
            </a:rPr>
            <a:t>Categories</a:t>
          </a:r>
        </a:p>
      </cx:txPr>
    </cx:title>
    <cx:plotArea>
      <cx:plotAreaRegion>
        <cx:plotSurface>
          <cx:spPr>
            <a:noFill/>
            <a:ln>
              <a:noFill/>
            </a:ln>
          </cx:spPr>
        </cx:plotSurface>
        <cx:series layoutId="funnel" uniqueId="{B9AC3DE8-F616-4C03-BF2A-2C053F31BE26}">
          <cx:tx>
            <cx:txData>
              <cx:f>_xlchart.v2.5</cx:f>
              <cx:v>Discount</cx:v>
            </cx:txData>
          </cx:tx>
          <cx:spPr>
            <a:solidFill>
              <a:srgbClr val="805D87"/>
            </a:solidFill>
          </cx:spPr>
          <cx:data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panose="020F0502020204030204"/>
                </a:endParaRPr>
              </a:p>
            </cx:txPr>
            <cx:visibility seriesName="0" categoryName="1" value="1"/>
            <cx:separator>
</cx:separator>
          </cx:dataLabels>
          <cx:dataId val="0"/>
        </cx:series>
      </cx:plotAreaRegion>
      <cx:axis id="0" hidden="1">
        <cx:valScaling/>
        <cx:tickLabels/>
      </cx:axis>
      <cx:axis id="1" hidden="1">
        <cx:catScaling gapWidth="0.050000000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title pos="t" align="ctr" overlay="0">
      <cx:tx>
        <cx:txData>
          <cx:v>Customers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accent3">
                  <a:lumMod val="75000"/>
                </a:schemeClr>
              </a:solidFill>
              <a:latin typeface="Calibri" panose="020F0502020204030204"/>
            </a:rPr>
            <a:t>Customers</a:t>
          </a:r>
        </a:p>
      </cx:txPr>
    </cx:title>
    <cx:plotArea>
      <cx:plotAreaRegion>
        <cx:plotSurface>
          <cx:spPr>
            <a:noFill/>
            <a:ln>
              <a:noFill/>
            </a:ln>
          </cx:spPr>
        </cx:plotSurface>
        <cx:series layoutId="funnel" uniqueId="{0EDD2CE2-7D1E-4E70-9966-916A521F5823}">
          <cx:tx>
            <cx:txData>
              <cx:f>_xlchart.v2.8</cx:f>
              <cx:v>Discounts</cx:v>
            </cx:txData>
          </cx:tx>
          <cx:spPr>
            <a:solidFill>
              <a:srgbClr val="805D87"/>
            </a:solidFill>
          </cx:spPr>
          <cx:data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panose="020F0502020204030204"/>
                </a:endParaRPr>
              </a:p>
            </cx:txPr>
            <cx:visibility seriesName="0" categoryName="1" value="1"/>
            <cx:separator>
</cx:separator>
          </cx:dataLabels>
          <cx:dataId val="0"/>
        </cx:series>
      </cx:plotAreaRegion>
      <cx:axis id="0" hidden="1">
        <cx:valScaling/>
        <cx:tickLabels/>
      </cx:axis>
      <cx:axis id="1" hidden="1">
        <cx:catScaling gapWidth="0.0500000007"/>
        <cx:tickLabels/>
      </cx:axis>
    </cx:plotArea>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_xlchart.v2.12</cx:f>
      </cx:numDim>
    </cx:data>
  </cx:chartData>
  <cx:chart>
    <cx:title pos="t" align="ctr" overlay="0">
      <cx:tx>
        <cx:txData>
          <cx:v>Products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accent3">
                  <a:lumMod val="75000"/>
                </a:schemeClr>
              </a:solidFill>
              <a:latin typeface="Calibri" panose="020F0502020204030204"/>
            </a:rPr>
            <a:t>Products</a:t>
          </a:r>
        </a:p>
      </cx:txPr>
    </cx:title>
    <cx:plotArea>
      <cx:plotAreaRegion>
        <cx:plotSurface>
          <cx:spPr>
            <a:noFill/>
            <a:ln>
              <a:noFill/>
            </a:ln>
          </cx:spPr>
        </cx:plotSurface>
        <cx:series layoutId="funnel" uniqueId="{F227C265-BC3E-49E1-BC70-AC7FD1C22D30}">
          <cx:tx>
            <cx:txData>
              <cx:f>_xlchart.v2.11</cx:f>
              <cx:v>P. Discount</cx:v>
            </cx:txData>
          </cx:tx>
          <cx:spPr>
            <a:solidFill>
              <a:srgbClr val="805D87"/>
            </a:solidFill>
          </cx:spPr>
          <cx:dataLabels>
            <cx:visibility seriesName="0" categoryName="1" value="1"/>
            <cx:separator>
</cx:separator>
          </cx:dataLabels>
          <cx:dataId val="0"/>
        </cx:series>
      </cx:plotAreaRegion>
      <cx:axis id="0" hidden="1">
        <cx:valScaling/>
        <cx:tickLabels/>
      </cx:axis>
      <cx:axis id="1" hidden="1">
        <cx:catScaling gapWidth="0.0500000007"/>
        <cx:tickLabels/>
      </cx:axis>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size">
        <cx:f>_xlchart.v1.18</cx:f>
      </cx:numDim>
    </cx:data>
  </cx:chartData>
  <cx:chart>
    <cx:title pos="t" align="ctr" overlay="0">
      <cx:tx>
        <cx:txData>
          <cx:v># Products / Supplier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 Products / Supplier</a:t>
          </a:r>
        </a:p>
      </cx:txPr>
    </cx:title>
    <cx:plotArea>
      <cx:plotAreaRegion>
        <cx:series layoutId="treemap" uniqueId="{55992358-92E9-4795-A1A9-54A4AE1C8C66}">
          <cx:tx>
            <cx:txData>
              <cx:f>_xlchart.v1.17</cx:f>
              <cx:v>P_ID</cx:v>
            </cx:txData>
          </cx:tx>
          <cx:dataPt idx="0">
            <cx:spPr>
              <a:solidFill>
                <a:srgbClr val="805D87"/>
              </a:solidFill>
            </cx:spPr>
          </cx:dataPt>
          <cx:dataPt idx="1">
            <cx:spPr>
              <a:solidFill>
                <a:srgbClr val="5E6B91"/>
              </a:solidFill>
            </cx:spPr>
          </cx:dataPt>
          <cx:dataPt idx="2">
            <cx:spPr>
              <a:solidFill>
                <a:srgbClr val="F4E5DD"/>
              </a:solidFill>
            </cx:spPr>
          </cx:dataPt>
          <cx:dataPt idx="3">
            <cx:spPr>
              <a:solidFill>
                <a:srgbClr val="BBC8E2"/>
              </a:solidFill>
            </cx:spPr>
          </cx:dataPt>
          <cx:dataPt idx="4">
            <cx:spPr>
              <a:solidFill>
                <a:srgbClr val="805D87"/>
              </a:solidFill>
            </cx:spPr>
          </cx:dataPt>
          <cx:dataPt idx="5">
            <cx:spPr>
              <a:solidFill>
                <a:srgbClr val="BBC8E2"/>
              </a:solidFill>
            </cx:spPr>
          </cx:dataPt>
          <cx:dataPt idx="6">
            <cx:spPr>
              <a:solidFill>
                <a:srgbClr val="805D87"/>
              </a:solidFill>
            </cx:spPr>
          </cx:dataPt>
          <cx:dataPt idx="7">
            <cx:spPr>
              <a:solidFill>
                <a:srgbClr val="5E6B91"/>
              </a:solidFill>
            </cx:spPr>
          </cx:dataPt>
          <cx:dataPt idx="8">
            <cx:spPr>
              <a:solidFill>
                <a:srgbClr val="F4E5DD"/>
              </a:solidFill>
            </cx:spPr>
          </cx:dataPt>
          <cx:dataPt idx="9">
            <cx:spPr>
              <a:solidFill>
                <a:srgbClr val="BBC8E2"/>
              </a:solidFill>
            </cx:spPr>
          </cx:dataPt>
          <cx:dataPt idx="10">
            <cx:spPr>
              <a:solidFill>
                <a:srgbClr val="EDE9E2"/>
              </a:solidFill>
            </cx:spPr>
          </cx:dataPt>
          <cx:dataPt idx="11">
            <cx:spPr>
              <a:solidFill>
                <a:srgbClr val="805D87"/>
              </a:solidFill>
            </cx:spPr>
          </cx:dataPt>
          <cx:dataPt idx="12">
            <cx:spPr>
              <a:solidFill>
                <a:srgbClr val="FDF8F4"/>
              </a:solidFill>
            </cx:spPr>
          </cx:dataPt>
          <cx:dataPt idx="13">
            <cx:spPr>
              <a:solidFill>
                <a:srgbClr val="5E6B91"/>
              </a:solidFill>
            </cx:spPr>
          </cx:dataPt>
          <cx:dataPt idx="14">
            <cx:spPr>
              <a:solidFill>
                <a:srgbClr val="EDE9E2"/>
              </a:solidFill>
            </cx:spPr>
          </cx:dataPt>
          <cx:dataPt idx="15">
            <cx:spPr>
              <a:solidFill>
                <a:srgbClr val="BBC8E2"/>
              </a:solidFill>
            </cx:spPr>
          </cx:dataPt>
          <cx:dataPt idx="16">
            <cx:spPr>
              <a:solidFill>
                <a:srgbClr val="FDF8F4"/>
              </a:solidFill>
            </cx:spPr>
          </cx:dataPt>
          <cx:dataPt idx="17">
            <cx:spPr>
              <a:solidFill>
                <a:srgbClr val="EDE9E2"/>
              </a:solidFill>
            </cx:spPr>
          </cx:dataPt>
          <cx:dataPt idx="18">
            <cx:spPr>
              <a:solidFill>
                <a:srgbClr val="805D87"/>
              </a:solidFill>
            </cx:spPr>
          </cx:dataPt>
          <cx:dataPt idx="19">
            <cx:spPr>
              <a:solidFill>
                <a:srgbClr val="5E6B91"/>
              </a:solidFill>
            </cx:spPr>
          </cx:dataPt>
          <cx:dataPt idx="20">
            <cx:spPr>
              <a:solidFill>
                <a:srgbClr val="F4E5DD"/>
              </a:solidFill>
            </cx:spPr>
          </cx:dataPt>
          <cx:dataPt idx="21">
            <cx:spPr>
              <a:solidFill>
                <a:srgbClr val="BBC8E2"/>
              </a:solidFill>
            </cx:spPr>
          </cx:dataPt>
          <cx:dataPt idx="22">
            <cx:spPr>
              <a:solidFill>
                <a:srgbClr val="805D87"/>
              </a:solidFill>
            </cx:spPr>
          </cx:dataPt>
          <cx:dataPt idx="23">
            <cx:spPr>
              <a:solidFill>
                <a:srgbClr val="EDE9E2"/>
              </a:solidFill>
            </cx:spPr>
          </cx:dataPt>
          <cx:dataPt idx="24">
            <cx:spPr>
              <a:solidFill>
                <a:srgbClr val="F4E5DD"/>
              </a:solidFill>
            </cx:spPr>
          </cx:dataPt>
          <cx:dataPt idx="25">
            <cx:spPr>
              <a:solidFill>
                <a:srgbClr val="805D87"/>
              </a:solidFill>
            </cx:spPr>
          </cx:dataPt>
          <cx:dataPt idx="27">
            <cx:spPr>
              <a:solidFill>
                <a:srgbClr val="BBC8E2"/>
              </a:solidFill>
            </cx:spPr>
          </cx:dataPt>
          <cx:dataPt idx="28">
            <cx:spPr>
              <a:solidFill>
                <a:srgbClr val="5E6B91"/>
              </a:solidFill>
            </cx:spPr>
          </cx:dataPt>
          <cx:dataLabels>
            <cx:txPr>
              <a:bodyPr spcFirstLastPara="1" vertOverflow="ellipsis" horzOverflow="overflow" wrap="square" lIns="0" tIns="0" rIns="0" bIns="0" anchor="ctr" anchorCtr="1"/>
              <a:lstStyle/>
              <a:p>
                <a:pPr algn="ctr" rtl="0">
                  <a:defRPr>
                    <a:solidFill>
                      <a:schemeClr val="bg1">
                        <a:lumMod val="65000"/>
                      </a:schemeClr>
                    </a:solidFill>
                  </a:defRPr>
                </a:pPr>
                <a:endParaRPr lang="en-US" sz="900" b="0" i="0" u="none" strike="noStrike" baseline="0">
                  <a:solidFill>
                    <a:schemeClr val="bg1">
                      <a:lumMod val="65000"/>
                    </a:schemeClr>
                  </a:solidFill>
                  <a:latin typeface="Calibri" panose="020F0502020204030204"/>
                </a:endParaRPr>
              </a:p>
            </cx:txPr>
            <cx:visibility seriesName="0" categoryName="1" value="1"/>
            <cx:separator>
</cx:separator>
            <cx:dataLabel idx="0">
              <cx:txPr>
                <a:bodyPr spcFirstLastPara="1" vertOverflow="ellipsis" horzOverflow="overflow" wrap="square" lIns="0" tIns="0" rIns="0" bIns="0" anchor="ctr" anchorCtr="1"/>
                <a:lstStyle/>
                <a:p>
                  <a:pPr algn="ctr" rtl="0">
                    <a:defRPr>
                      <a:solidFill>
                        <a:schemeClr val="bg1">
                          <a:lumMod val="85000"/>
                        </a:schemeClr>
                      </a:solidFill>
                    </a:defRPr>
                  </a:pPr>
                  <a:r>
                    <a:rPr lang="en-US" sz="900" b="0" i="0" u="none" strike="noStrike" baseline="0">
                      <a:solidFill>
                        <a:schemeClr val="bg1">
                          <a:lumMod val="85000"/>
                        </a:schemeClr>
                      </a:solidFill>
                      <a:latin typeface="Calibri" panose="020F0502020204030204"/>
                    </a:rPr>
                    <a:t>Pavlova, Ltd.
 5 </a:t>
                  </a:r>
                </a:p>
              </cx:txPr>
            </cx:dataLabel>
            <cx:dataLabel idx="1">
              <cx:txPr>
                <a:bodyPr spcFirstLastPara="1" vertOverflow="ellipsis" horzOverflow="overflow" wrap="square" lIns="0" tIns="0" rIns="0" bIns="0" anchor="ctr" anchorCtr="1"/>
                <a:lstStyle/>
                <a:p>
                  <a:pPr algn="ctr" rtl="0">
                    <a:defRPr>
                      <a:solidFill>
                        <a:schemeClr val="bg1">
                          <a:lumMod val="85000"/>
                        </a:schemeClr>
                      </a:solidFill>
                    </a:defRPr>
                  </a:pPr>
                  <a:r>
                    <a:rPr lang="en-US" sz="900" b="0" i="0" u="none" strike="noStrike" baseline="0">
                      <a:solidFill>
                        <a:schemeClr val="bg1">
                          <a:lumMod val="85000"/>
                        </a:schemeClr>
                      </a:solidFill>
                      <a:latin typeface="Calibri" panose="020F0502020204030204"/>
                    </a:rPr>
                    <a:t>Plutzer Lebensm
 5 </a:t>
                  </a:r>
                </a:p>
              </cx:txPr>
            </cx:dataLabel>
            <cx:dataLabel idx="4">
              <cx:txPr>
                <a:bodyPr spcFirstLastPara="1" vertOverflow="ellipsis" horzOverflow="overflow" wrap="square" lIns="0" tIns="0" rIns="0" bIns="0" anchor="ctr" anchorCtr="1"/>
                <a:lstStyle/>
                <a:p>
                  <a:pPr algn="ctr" rtl="0">
                    <a:defRPr>
                      <a:solidFill>
                        <a:schemeClr val="bg1">
                          <a:lumMod val="85000"/>
                        </a:schemeClr>
                      </a:solidFill>
                    </a:defRPr>
                  </a:pPr>
                  <a:r>
                    <a:rPr lang="en-US" sz="900" b="0" i="0" u="none" strike="noStrike" baseline="0">
                      <a:solidFill>
                        <a:schemeClr val="bg1">
                          <a:lumMod val="85000"/>
                        </a:schemeClr>
                      </a:solidFill>
                      <a:latin typeface="Calibri" panose="020F0502020204030204"/>
                    </a:rPr>
                    <a:t>Norske Meierier
 3 </a:t>
                  </a:r>
                </a:p>
              </cx:txPr>
            </cx:dataLabel>
            <cx:dataLabel idx="6">
              <cx:txPr>
                <a:bodyPr spcFirstLastPara="1" vertOverflow="ellipsis" horzOverflow="overflow" wrap="square" lIns="0" tIns="0" rIns="0" bIns="0" anchor="ctr" anchorCtr="1"/>
                <a:lstStyle/>
                <a:p>
                  <a:pPr algn="ctr" rtl="0">
                    <a:defRPr>
                      <a:solidFill>
                        <a:schemeClr val="bg1">
                          <a:lumMod val="85000"/>
                        </a:schemeClr>
                      </a:solidFill>
                    </a:defRPr>
                  </a:pPr>
                  <a:r>
                    <a:rPr lang="en-US" sz="900" b="0" i="0" u="none" strike="noStrike" baseline="0">
                      <a:solidFill>
                        <a:schemeClr val="bg1">
                          <a:lumMod val="85000"/>
                        </a:schemeClr>
                      </a:solidFill>
                      <a:latin typeface="Calibri" panose="020F0502020204030204"/>
                    </a:rPr>
                    <a:t>G'day, Mate
 3 </a:t>
                  </a:r>
                </a:p>
              </cx:txPr>
            </cx:dataLabel>
            <cx:dataLabel idx="7">
              <cx:txPr>
                <a:bodyPr spcFirstLastPara="1" vertOverflow="ellipsis" horzOverflow="overflow" wrap="square" lIns="0" tIns="0" rIns="0" bIns="0" anchor="ctr" anchorCtr="1"/>
                <a:lstStyle/>
                <a:p>
                  <a:pPr algn="ctr" rtl="0">
                    <a:defRPr>
                      <a:solidFill>
                        <a:schemeClr val="bg1">
                          <a:lumMod val="85000"/>
                        </a:schemeClr>
                      </a:solidFill>
                    </a:defRPr>
                  </a:pPr>
                  <a:r>
                    <a:rPr lang="en-US" sz="900" b="0" i="0" u="none" strike="noStrike" baseline="0">
                      <a:solidFill>
                        <a:schemeClr val="bg1">
                          <a:lumMod val="85000"/>
                        </a:schemeClr>
                      </a:solidFill>
                      <a:latin typeface="Calibri" panose="020F0502020204030204"/>
                    </a:rPr>
                    <a:t>Grandma Kelly's
 3 </a:t>
                  </a:r>
                </a:p>
              </cx:txPr>
            </cx:dataLabel>
            <cx:dataLabel idx="11">
              <cx:txPr>
                <a:bodyPr spcFirstLastPara="1" vertOverflow="ellipsis" horzOverflow="overflow" wrap="square" lIns="0" tIns="0" rIns="0" bIns="0" anchor="ctr" anchorCtr="1"/>
                <a:lstStyle/>
                <a:p>
                  <a:pPr algn="ctr" rtl="0">
                    <a:defRPr>
                      <a:solidFill>
                        <a:schemeClr val="bg1">
                          <a:lumMod val="85000"/>
                        </a:schemeClr>
                      </a:solidFill>
                    </a:defRPr>
                  </a:pPr>
                  <a:r>
                    <a:rPr lang="en-US" sz="900" b="0" i="0" u="none" strike="noStrike" baseline="0">
                      <a:solidFill>
                        <a:schemeClr val="bg1">
                          <a:lumMod val="85000"/>
                        </a:schemeClr>
                      </a:solidFill>
                      <a:latin typeface="Calibri" panose="020F0502020204030204"/>
                    </a:rPr>
                    <a:t>Svensk Sjöföda
 3 </a:t>
                  </a:r>
                </a:p>
              </cx:txPr>
            </cx:dataLabel>
            <cx:dataLabel idx="13">
              <cx:txPr>
                <a:bodyPr spcFirstLastPara="1" vertOverflow="ellipsis" horzOverflow="overflow" wrap="square" lIns="0" tIns="0" rIns="0" bIns="0" anchor="ctr" anchorCtr="1"/>
                <a:lstStyle/>
                <a:p>
                  <a:pPr algn="ctr" rtl="0">
                    <a:defRPr>
                      <a:solidFill>
                        <a:schemeClr val="bg1">
                          <a:lumMod val="85000"/>
                        </a:schemeClr>
                      </a:solidFill>
                    </a:defRPr>
                  </a:pPr>
                  <a:r>
                    <a:rPr lang="en-US" sz="900" b="0" i="0" u="none" strike="noStrike" baseline="0">
                      <a:solidFill>
                        <a:schemeClr val="bg1">
                          <a:lumMod val="85000"/>
                        </a:schemeClr>
                      </a:solidFill>
                      <a:latin typeface="Calibri" panose="020F0502020204030204"/>
                    </a:rPr>
                    <a:t>Heli Süßwaren G
 3 </a:t>
                  </a:r>
                </a:p>
              </cx:txPr>
            </cx:dataLabel>
            <cx:dataLabel idx="18">
              <cx:txPr>
                <a:bodyPr spcFirstLastPara="1" vertOverflow="ellipsis" horzOverflow="overflow" wrap="square" lIns="0" tIns="0" rIns="0" bIns="0" anchor="ctr" anchorCtr="1"/>
                <a:lstStyle/>
                <a:p>
                  <a:pPr algn="ctr" rtl="0">
                    <a:defRPr>
                      <a:solidFill>
                        <a:schemeClr val="bg1">
                          <a:lumMod val="85000"/>
                        </a:schemeClr>
                      </a:solidFill>
                    </a:defRPr>
                  </a:pPr>
                  <a:r>
                    <a:rPr lang="en-US" sz="900" b="0" i="0" u="none" strike="noStrike" baseline="0">
                      <a:solidFill>
                        <a:schemeClr val="bg1">
                          <a:lumMod val="85000"/>
                        </a:schemeClr>
                      </a:solidFill>
                      <a:latin typeface="Calibri" panose="020F0502020204030204"/>
                    </a:rPr>
                    <a:t>PB Knäckebröd A
 2 </a:t>
                  </a:r>
                </a:p>
              </cx:txPr>
            </cx:dataLabel>
            <cx:dataLabel idx="19">
              <cx:txPr>
                <a:bodyPr spcFirstLastPara="1" vertOverflow="ellipsis" horzOverflow="overflow" wrap="square" lIns="0" tIns="0" rIns="0" bIns="0" anchor="ctr" anchorCtr="1"/>
                <a:lstStyle/>
                <a:p>
                  <a:pPr algn="ctr" rtl="0">
                    <a:defRPr>
                      <a:solidFill>
                        <a:schemeClr val="bg1">
                          <a:lumMod val="85000"/>
                        </a:schemeClr>
                      </a:solidFill>
                    </a:defRPr>
                  </a:pPr>
                  <a:r>
                    <a:rPr lang="en-US" sz="900" b="0" i="0" u="none" strike="noStrike" baseline="0">
                      <a:solidFill>
                        <a:schemeClr val="bg1">
                          <a:lumMod val="85000"/>
                        </a:schemeClr>
                      </a:solidFill>
                      <a:latin typeface="Calibri" panose="020F0502020204030204"/>
                    </a:rPr>
                    <a:t>Cooperativa de
 2 </a:t>
                  </a:r>
                </a:p>
              </cx:txPr>
            </cx:dataLabel>
            <cx:dataLabel idx="22">
              <cx:txPr>
                <a:bodyPr spcFirstLastPara="1" vertOverflow="ellipsis" horzOverflow="overflow" wrap="square" lIns="0" tIns="0" rIns="0" bIns="0" anchor="ctr" anchorCtr="1"/>
                <a:lstStyle/>
                <a:p>
                  <a:pPr algn="ctr" rtl="0">
                    <a:defRPr>
                      <a:solidFill>
                        <a:schemeClr val="bg1">
                          <a:lumMod val="85000"/>
                        </a:schemeClr>
                      </a:solidFill>
                    </a:defRPr>
                  </a:pPr>
                  <a:r>
                    <a:rPr lang="en-US" sz="900" b="0" i="0" u="none" strike="noStrike" baseline="0">
                      <a:solidFill>
                        <a:schemeClr val="bg1">
                          <a:lumMod val="85000"/>
                        </a:schemeClr>
                      </a:solidFill>
                      <a:latin typeface="Calibri" panose="020F0502020204030204"/>
                    </a:rPr>
                    <a:t>Forêts d'érable
 2 </a:t>
                  </a:r>
                </a:p>
              </cx:txPr>
            </cx:dataLabel>
            <cx:dataLabel idx="25">
              <cx:txPr>
                <a:bodyPr spcFirstLastPara="1" vertOverflow="ellipsis" horzOverflow="overflow" wrap="square" lIns="0" tIns="0" rIns="0" bIns="0" anchor="ctr" anchorCtr="1"/>
                <a:lstStyle/>
                <a:p>
                  <a:pPr algn="ctr" rtl="0">
                    <a:defRPr>
                      <a:solidFill>
                        <a:schemeClr val="bg1">
                          <a:lumMod val="85000"/>
                        </a:schemeClr>
                      </a:solidFill>
                    </a:defRPr>
                  </a:pPr>
                  <a:r>
                    <a:rPr lang="en-US" sz="900" b="0" i="0" u="none" strike="noStrike" baseline="0">
                      <a:solidFill>
                        <a:schemeClr val="bg1">
                          <a:lumMod val="85000"/>
                        </a:schemeClr>
                      </a:solidFill>
                      <a:latin typeface="Calibri" panose="020F0502020204030204"/>
                    </a:rPr>
                    <a:t>Ma Maison
 2 </a:t>
                  </a:r>
                </a:p>
              </cx:txPr>
            </cx:dataLabel>
            <cx:dataLabel idx="28">
              <cx:txPr>
                <a:bodyPr spcFirstLastPara="1" vertOverflow="ellipsis" horzOverflow="overflow" wrap="square" lIns="0" tIns="0" rIns="0" bIns="0" anchor="ctr" anchorCtr="1"/>
                <a:lstStyle/>
                <a:p>
                  <a:pPr algn="ctr" rtl="0">
                    <a:defRPr>
                      <a:solidFill>
                        <a:schemeClr val="bg1">
                          <a:lumMod val="85000"/>
                        </a:schemeClr>
                      </a:solidFill>
                    </a:defRPr>
                  </a:pPr>
                  <a:r>
                    <a:rPr lang="en-US" sz="900" b="0" i="0" u="none" strike="noStrike" baseline="0">
                      <a:solidFill>
                        <a:schemeClr val="bg1">
                          <a:lumMod val="85000"/>
                        </a:schemeClr>
                      </a:solidFill>
                      <a:latin typeface="Calibri" panose="020F0502020204030204"/>
                    </a:rPr>
                    <a:t>Refrescos Ameri
 1 </a:t>
                  </a:r>
                </a:p>
              </cx:txPr>
            </cx:dataLabel>
          </cx:dataLabels>
          <cx:dataId val="0"/>
          <cx:layoutPr/>
        </cx:series>
      </cx:plotAreaRegion>
    </cx:plotArea>
  </cx:chart>
  <cx:spPr>
    <a:noFill/>
    <a:ln>
      <a:no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_xlchart.v1.19</cx:f>
      </cx:strDim>
      <cx:numDim type="size">
        <cx:f>_xlchart.v1.21</cx:f>
      </cx:numDim>
    </cx:data>
  </cx:chartData>
  <cx:chart>
    <cx:title pos="t" align="ctr" overlay="0">
      <cx:tx>
        <cx:txData>
          <cx:v>Q.Sold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Q.Sold /Category</a:t>
          </a:r>
        </a:p>
      </cx:txPr>
    </cx:title>
    <cx:plotArea>
      <cx:plotAreaRegion>
        <cx:plotSurface>
          <cx:spPr>
            <a:noFill/>
            <a:ln>
              <a:noFill/>
            </a:ln>
          </cx:spPr>
        </cx:plotSurface>
        <cx:series layoutId="treemap" uniqueId="{CEC83E2D-B2FB-479A-A0EA-E3CE0511831B}">
          <cx:tx>
            <cx:txData>
              <cx:f>_xlchart.v1.20</cx:f>
              <cx:v>Q Sold</cx:v>
            </cx:txData>
          </cx:tx>
          <cx:dataPt idx="0">
            <cx:spPr>
              <a:solidFill>
                <a:srgbClr val="F4E5DD"/>
              </a:solidFill>
            </cx:spPr>
          </cx:dataPt>
          <cx:dataPt idx="1">
            <cx:spPr>
              <a:solidFill>
                <a:srgbClr val="805D87"/>
              </a:solidFill>
            </cx:spPr>
          </cx:dataPt>
          <cx:dataPt idx="2">
            <cx:spPr>
              <a:solidFill>
                <a:srgbClr val="F9BDC2"/>
              </a:solidFill>
            </cx:spPr>
          </cx:dataPt>
          <cx:dataPt idx="3">
            <cx:spPr>
              <a:solidFill>
                <a:srgbClr val="BBC8E2"/>
              </a:solidFill>
            </cx:spPr>
          </cx:dataPt>
          <cx:dataPt idx="4">
            <cx:spPr>
              <a:solidFill>
                <a:srgbClr val="B4A9C8"/>
              </a:solidFill>
            </cx:spPr>
          </cx:dataPt>
          <cx:dataPt idx="5">
            <cx:spPr>
              <a:solidFill>
                <a:sysClr val="window" lastClr="FFFFFF">
                  <a:lumMod val="75000"/>
                </a:sysClr>
              </a:solidFill>
            </cx:spPr>
          </cx:dataPt>
          <cx:dataPt idx="6">
            <cx:spPr>
              <a:solidFill>
                <a:srgbClr val="5E6B91"/>
              </a:solidFill>
            </cx:spPr>
          </cx:dataPt>
          <cx:dataPt idx="7">
            <cx:spPr>
              <a:solidFill>
                <a:srgbClr val="EDE9E2"/>
              </a:solidFill>
            </cx:spPr>
          </cx:dataPt>
          <cx:dataLabels>
            <cx:numFmt formatCode="#,##0" sourceLinked="0"/>
            <cx:txPr>
              <a:bodyPr spcFirstLastPara="1" vertOverflow="ellipsis" horzOverflow="overflow" wrap="square" lIns="0" tIns="0" rIns="0" bIns="0" anchor="ctr" anchorCtr="1"/>
              <a:lstStyle/>
              <a:p>
                <a:pPr algn="ctr" rtl="0">
                  <a:defRPr sz="800">
                    <a:solidFill>
                      <a:schemeClr val="accent3">
                        <a:lumMod val="50000"/>
                      </a:schemeClr>
                    </a:solidFill>
                  </a:defRPr>
                </a:pPr>
                <a:endParaRPr lang="en-US" sz="800" b="0" i="0" u="none" strike="noStrike" baseline="0">
                  <a:solidFill>
                    <a:schemeClr val="accent3">
                      <a:lumMod val="50000"/>
                    </a:schemeClr>
                  </a:solidFill>
                  <a:latin typeface="Calibri" panose="020F0502020204030204"/>
                </a:endParaRPr>
              </a:p>
            </cx:txPr>
            <cx:visibility seriesName="0" categoryName="1" value="1"/>
            <cx:separator>
</cx:separator>
            <cx:dataLabel idx="1">
              <cx:txPr>
                <a:bodyPr spcFirstLastPara="1" vertOverflow="ellipsis" horzOverflow="overflow" wrap="square" lIns="0" tIns="0" rIns="0" bIns="0" anchor="ctr" anchorCtr="1"/>
                <a:lstStyle/>
                <a:p>
                  <a:pPr algn="ctr" rtl="0">
                    <a:defRPr>
                      <a:solidFill>
                        <a:schemeClr val="bg1">
                          <a:lumMod val="85000"/>
                        </a:schemeClr>
                      </a:solidFill>
                    </a:defRPr>
                  </a:pPr>
                  <a:r>
                    <a:rPr lang="en-US" sz="900" b="0" i="0" u="none" strike="noStrike" baseline="0">
                      <a:solidFill>
                        <a:schemeClr val="bg1">
                          <a:lumMod val="85000"/>
                        </a:schemeClr>
                      </a:solidFill>
                      <a:latin typeface="Calibri" panose="020F0502020204030204"/>
                    </a:rPr>
                    <a:t>Dairy Products
9,149</a:t>
                  </a:r>
                </a:p>
              </cx:txPr>
            </cx:dataLabel>
            <cx:dataLabel idx="6">
              <cx:txPr>
                <a:bodyPr spcFirstLastPara="1" vertOverflow="ellipsis" horzOverflow="overflow" wrap="square" lIns="0" tIns="0" rIns="0" bIns="0" anchor="ctr" anchorCtr="1"/>
                <a:lstStyle/>
                <a:p>
                  <a:pPr algn="ctr" rtl="0">
                    <a:defRPr>
                      <a:solidFill>
                        <a:schemeClr val="bg1">
                          <a:lumMod val="85000"/>
                        </a:schemeClr>
                      </a:solidFill>
                    </a:defRPr>
                  </a:pPr>
                  <a:r>
                    <a:rPr lang="en-US" sz="900" b="0" i="0" u="none" strike="noStrike" baseline="0">
                      <a:solidFill>
                        <a:schemeClr val="bg1">
                          <a:lumMod val="85000"/>
                        </a:schemeClr>
                      </a:solidFill>
                      <a:latin typeface="Calibri" panose="020F0502020204030204"/>
                    </a:rPr>
                    <a:t>Meat/Poultry
4,199</a:t>
                  </a:r>
                </a:p>
              </cx:txPr>
            </cx:dataLabel>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pvt!$I$65"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checked="Checked" firstButton="1" fmlaLink="Reports!$E$5"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Reports!$AB$129" lockText="1" noThreeD="1"/>
</file>

<file path=xl/ctrlProps/ctrlProp7.xml><?xml version="1.0" encoding="utf-8"?>
<formControlPr xmlns="http://schemas.microsoft.com/office/spreadsheetml/2009/9/main" objectType="Radio" lockText="1" noThreeD="1"/>
</file>

<file path=xl/ctrlProps/ctrlProp8.xml><?xml version="1.0" encoding="utf-8"?>
<formControlPr xmlns="http://schemas.microsoft.com/office/spreadsheetml/2009/9/main" objectType="Radio" lockText="1" noThreeD="1"/>
</file>

<file path=xl/ctrlProps/ctrlProp9.xml><?xml version="1.0" encoding="utf-8"?>
<formControlPr xmlns="http://schemas.microsoft.com/office/spreadsheetml/2009/9/main" objectType="Radio" checked="Checked" lockText="1" noThreeD="1"/>
</file>

<file path=xl/ctrlProps/ctrlProp10.xml><?xml version="1.0" encoding="utf-8"?>
<formControlPr xmlns="http://schemas.microsoft.com/office/spreadsheetml/2009/9/main" objectType="Radio" lockText="1" noThreeD="1"/>
</file>

<file path=xl/ctrlProps/ctrlProp11.xml><?xml version="1.0" encoding="utf-8"?>
<formControlPr xmlns="http://schemas.microsoft.com/office/spreadsheetml/2009/9/main" objectType="Spin" dx="22" fmlaLink="Reports!$AC$129" max="2" page="10" val="2"/>
</file>

<file path=xl/ctrlProps/ctrlProp12.xml><?xml version="1.0" encoding="utf-8"?>
<formControlPr xmlns="http://schemas.microsoft.com/office/spreadsheetml/2009/9/main" objectType="Radio" checked="Checked" firstButton="1" fmlaLink="Reports!$K$3" lockText="1" noThreeD="1"/>
</file>

<file path=xl/ctrlProps/ctrlProp13.xml><?xml version="1.0" encoding="utf-8"?>
<formControlPr xmlns="http://schemas.microsoft.com/office/spreadsheetml/2009/9/main" objectType="Radio" lockText="1" noThreeD="1"/>
</file>

<file path=xl/ctrlProps/ctrlProp14.xml><?xml version="1.0" encoding="utf-8"?>
<formControlPr xmlns="http://schemas.microsoft.com/office/spreadsheetml/2009/9/main" objectType="Radio" lockText="1" noThreeD="1"/>
</file>

<file path=xl/ctrlProps/ctrlProp15.xml><?xml version="1.0" encoding="utf-8"?>
<formControlPr xmlns="http://schemas.microsoft.com/office/spreadsheetml/2009/9/main" objectType="Spin" dx="22" fmlaLink="Reports!$Q$39" max="7" page="10" val="2"/>
</file>

<file path=xl/ctrlProps/ctrlProp16.xml><?xml version="1.0" encoding="utf-8"?>
<formControlPr xmlns="http://schemas.microsoft.com/office/spreadsheetml/2009/9/main" objectType="Radio" checked="Checked" firstButton="1" fmlaLink="Reports!$H$210" lockText="1" noThreeD="1"/>
</file>

<file path=xl/ctrlProps/ctrlProp17.xml><?xml version="1.0" encoding="utf-8"?>
<formControlPr xmlns="http://schemas.microsoft.com/office/spreadsheetml/2009/9/main" objectType="Radio" lockText="1" noThreeD="1"/>
</file>

<file path=xl/ctrlProps/ctrlProp18.xml><?xml version="1.0" encoding="utf-8"?>
<formControlPr xmlns="http://schemas.microsoft.com/office/spreadsheetml/2009/9/main" objectType="Radio" lockText="1" noThreeD="1"/>
</file>

<file path=xl/ctrlProps/ctrlProp19.xml><?xml version="1.0" encoding="utf-8"?>
<formControlPr xmlns="http://schemas.microsoft.com/office/spreadsheetml/2009/9/main" objectType="Radio" lockText="1" noThreeD="1"/>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openxmlformats.org/officeDocument/2006/relationships/chart" Target="../charts/chart7.xml"/><Relationship Id="rId5" Type="http://schemas.microsoft.com/office/2014/relationships/chartEx" Target="../charts/chartEx5.xml"/><Relationship Id="rId4" Type="http://schemas.microsoft.com/office/2014/relationships/chartEx" Target="../charts/chartEx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3" Type="http://schemas.microsoft.com/office/2014/relationships/chartEx" Target="../charts/chartEx6.xml"/><Relationship Id="rId2" Type="http://schemas.openxmlformats.org/officeDocument/2006/relationships/chart" Target="../charts/chart14.xml"/><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microsoft.com/office/2014/relationships/chartEx" Target="../charts/chartEx7.xml"/><Relationship Id="rId5" Type="http://schemas.openxmlformats.org/officeDocument/2006/relationships/chart" Target="../charts/chart18.xml"/><Relationship Id="rId4"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chart" Target="../charts/chart27.xml"/><Relationship Id="rId4"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oneCellAnchor>
    <xdr:from>
      <xdr:col>11</xdr:col>
      <xdr:colOff>228600</xdr:colOff>
      <xdr:row>19</xdr:row>
      <xdr:rowOff>180975</xdr:rowOff>
    </xdr:from>
    <xdr:ext cx="3028949" cy="762000"/>
    <mc:AlternateContent xmlns:mc="http://schemas.openxmlformats.org/markup-compatibility/2006" xmlns:a14="http://schemas.microsoft.com/office/drawing/2010/main">
      <mc:Choice Requires="a14">
        <xdr:graphicFrame macro="">
          <xdr:nvGraphicFramePr>
            <xdr:cNvPr id="3" name="Year 13">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Year 13"/>
            </a:graphicData>
          </a:graphic>
        </xdr:graphicFrame>
      </mc:Choice>
      <mc:Fallback xmlns="">
        <xdr:sp macro="" textlink="">
          <xdr:nvSpPr>
            <xdr:cNvPr id="0" name=""/>
            <xdr:cNvSpPr>
              <a:spLocks noTextEdit="1"/>
            </xdr:cNvSpPr>
          </xdr:nvSpPr>
          <xdr:spPr>
            <a:xfrm>
              <a:off x="14249400" y="3886200"/>
              <a:ext cx="3028949" cy="76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editAs="oneCell">
    <xdr:from>
      <xdr:col>7</xdr:col>
      <xdr:colOff>228600</xdr:colOff>
      <xdr:row>0</xdr:row>
      <xdr:rowOff>28575</xdr:rowOff>
    </xdr:from>
    <xdr:to>
      <xdr:col>10</xdr:col>
      <xdr:colOff>285750</xdr:colOff>
      <xdr:row>3</xdr:row>
      <xdr:rowOff>152400</xdr:rowOff>
    </xdr:to>
    <mc:AlternateContent xmlns:mc="http://schemas.openxmlformats.org/markup-compatibility/2006" xmlns:a14="http://schemas.microsoft.com/office/drawing/2010/main">
      <mc:Choice Requires="a14">
        <xdr:graphicFrame macro="">
          <xdr:nvGraphicFramePr>
            <xdr:cNvPr id="13" name="Year 7">
              <a:extLst>
                <a:ext uri="{FF2B5EF4-FFF2-40B4-BE49-F238E27FC236}">
                  <a16:creationId xmlns:a16="http://schemas.microsoft.com/office/drawing/2014/main" id="{00000000-0008-0000-0200-00000D000000}"/>
                </a:ext>
              </a:extLst>
            </xdr:cNvPr>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mlns="">
        <xdr:sp macro="" textlink="">
          <xdr:nvSpPr>
            <xdr:cNvPr id="0" name=""/>
            <xdr:cNvSpPr>
              <a:spLocks noTextEdit="1"/>
            </xdr:cNvSpPr>
          </xdr:nvSpPr>
          <xdr:spPr>
            <a:xfrm>
              <a:off x="4495800" y="28575"/>
              <a:ext cx="1885950" cy="695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28574</xdr:colOff>
      <xdr:row>4</xdr:row>
      <xdr:rowOff>28575</xdr:rowOff>
    </xdr:from>
    <xdr:to>
      <xdr:col>3</xdr:col>
      <xdr:colOff>190499</xdr:colOff>
      <xdr:row>19</xdr:row>
      <xdr:rowOff>66675</xdr:rowOff>
    </xdr:to>
    <xdr:sp macro="" textlink="">
      <xdr:nvSpPr>
        <xdr:cNvPr id="3" name="Rectangle: Rounded Corners 2">
          <a:extLst>
            <a:ext uri="{FF2B5EF4-FFF2-40B4-BE49-F238E27FC236}">
              <a16:creationId xmlns:a16="http://schemas.microsoft.com/office/drawing/2014/main" id="{00000000-0008-0000-0200-000003000000}"/>
            </a:ext>
          </a:extLst>
        </xdr:cNvPr>
        <xdr:cNvSpPr/>
      </xdr:nvSpPr>
      <xdr:spPr>
        <a:xfrm>
          <a:off x="28574" y="790575"/>
          <a:ext cx="1990725" cy="2895600"/>
        </a:xfrm>
        <a:prstGeom prst="roundRect">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238125</xdr:colOff>
      <xdr:row>9</xdr:row>
      <xdr:rowOff>123825</xdr:rowOff>
    </xdr:from>
    <xdr:to>
      <xdr:col>10</xdr:col>
      <xdr:colOff>238125</xdr:colOff>
      <xdr:row>23</xdr:row>
      <xdr:rowOff>28575</xdr:rowOff>
    </xdr:to>
    <xdr:sp macro="" textlink="">
      <xdr:nvSpPr>
        <xdr:cNvPr id="4" name="Rectangle: Rounded Corners 3">
          <a:extLst>
            <a:ext uri="{FF2B5EF4-FFF2-40B4-BE49-F238E27FC236}">
              <a16:creationId xmlns:a16="http://schemas.microsoft.com/office/drawing/2014/main" id="{00000000-0008-0000-0200-000004000000}"/>
            </a:ext>
          </a:extLst>
        </xdr:cNvPr>
        <xdr:cNvSpPr/>
      </xdr:nvSpPr>
      <xdr:spPr>
        <a:xfrm>
          <a:off x="2066925" y="1838325"/>
          <a:ext cx="4267200" cy="2571750"/>
        </a:xfrm>
        <a:prstGeom prst="roundRect">
          <a:avLst>
            <a:gd name="adj" fmla="val 13334"/>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200025</xdr:colOff>
      <xdr:row>23</xdr:row>
      <xdr:rowOff>76200</xdr:rowOff>
    </xdr:from>
    <xdr:to>
      <xdr:col>10</xdr:col>
      <xdr:colOff>238124</xdr:colOff>
      <xdr:row>41</xdr:row>
      <xdr:rowOff>171449</xdr:rowOff>
    </xdr:to>
    <xdr:sp macro="" textlink="">
      <xdr:nvSpPr>
        <xdr:cNvPr id="5" name="Rectangle: Rounded Corners 4">
          <a:extLst>
            <a:ext uri="{FF2B5EF4-FFF2-40B4-BE49-F238E27FC236}">
              <a16:creationId xmlns:a16="http://schemas.microsoft.com/office/drawing/2014/main" id="{00000000-0008-0000-0200-000005000000}"/>
            </a:ext>
          </a:extLst>
        </xdr:cNvPr>
        <xdr:cNvSpPr/>
      </xdr:nvSpPr>
      <xdr:spPr>
        <a:xfrm>
          <a:off x="2028825" y="4457700"/>
          <a:ext cx="4305299" cy="3524249"/>
        </a:xfrm>
        <a:prstGeom prst="roundRect">
          <a:avLst>
            <a:gd name="adj" fmla="val 12072"/>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28576</xdr:colOff>
      <xdr:row>0</xdr:row>
      <xdr:rowOff>9526</xdr:rowOff>
    </xdr:from>
    <xdr:to>
      <xdr:col>7</xdr:col>
      <xdr:colOff>209549</xdr:colOff>
      <xdr:row>3</xdr:row>
      <xdr:rowOff>161926</xdr:rowOff>
    </xdr:to>
    <xdr:sp macro="" textlink="">
      <xdr:nvSpPr>
        <xdr:cNvPr id="7" name="Rectangle: Rounded Corners 6">
          <a:extLst>
            <a:ext uri="{FF2B5EF4-FFF2-40B4-BE49-F238E27FC236}">
              <a16:creationId xmlns:a16="http://schemas.microsoft.com/office/drawing/2014/main" id="{00000000-0008-0000-0200-000007000000}"/>
            </a:ext>
          </a:extLst>
        </xdr:cNvPr>
        <xdr:cNvSpPr/>
      </xdr:nvSpPr>
      <xdr:spPr>
        <a:xfrm>
          <a:off x="28576" y="9526"/>
          <a:ext cx="4448173" cy="723900"/>
        </a:xfrm>
        <a:prstGeom prst="roundRect">
          <a:avLst/>
        </a:prstGeom>
        <a:solidFill>
          <a:srgbClr val="805D87"/>
        </a:solidFill>
        <a:ln>
          <a:solidFill>
            <a:schemeClr val="bg1"/>
          </a:solidFill>
        </a:ln>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800">
            <a:solidFill>
              <a:schemeClr val="tx1"/>
            </a:solidFill>
          </a:endParaRPr>
        </a:p>
      </xdr:txBody>
    </xdr:sp>
    <xdr:clientData/>
  </xdr:twoCellAnchor>
  <xdr:twoCellAnchor>
    <xdr:from>
      <xdr:col>0</xdr:col>
      <xdr:colOff>114300</xdr:colOff>
      <xdr:row>17</xdr:row>
      <xdr:rowOff>19050</xdr:rowOff>
    </xdr:from>
    <xdr:to>
      <xdr:col>3</xdr:col>
      <xdr:colOff>114300</xdr:colOff>
      <xdr:row>19</xdr:row>
      <xdr:rowOff>3810</xdr:rowOff>
    </xdr:to>
    <xdr:sp macro="" textlink="pvt!$G$5">
      <xdr:nvSpPr>
        <xdr:cNvPr id="8" name="TextBox 7">
          <a:extLst>
            <a:ext uri="{FF2B5EF4-FFF2-40B4-BE49-F238E27FC236}">
              <a16:creationId xmlns:a16="http://schemas.microsoft.com/office/drawing/2014/main" id="{00000000-0008-0000-0200-000008000000}"/>
            </a:ext>
          </a:extLst>
        </xdr:cNvPr>
        <xdr:cNvSpPr txBox="1"/>
      </xdr:nvSpPr>
      <xdr:spPr>
        <a:xfrm>
          <a:off x="114300" y="325755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1F4155-7EBF-4676-BAD9-10759BFC24D7}" type="TxLink">
            <a:rPr lang="en-US" sz="1800" b="0" i="0" u="none" strike="noStrike">
              <a:solidFill>
                <a:schemeClr val="accent3">
                  <a:lumMod val="75000"/>
                </a:schemeClr>
              </a:solidFill>
              <a:latin typeface="Calibri"/>
              <a:cs typeface="Calibri"/>
            </a:rPr>
            <a:pPr algn="ctr"/>
            <a:t> 8.48 </a:t>
          </a:fld>
          <a:endParaRPr lang="en-US" sz="1800" b="0">
            <a:solidFill>
              <a:schemeClr val="accent3">
                <a:lumMod val="75000"/>
              </a:schemeClr>
            </a:solidFill>
          </a:endParaRPr>
        </a:p>
      </xdr:txBody>
    </xdr:sp>
    <xdr:clientData/>
  </xdr:twoCellAnchor>
  <xdr:twoCellAnchor>
    <xdr:from>
      <xdr:col>0</xdr:col>
      <xdr:colOff>161925</xdr:colOff>
      <xdr:row>15</xdr:row>
      <xdr:rowOff>171450</xdr:rowOff>
    </xdr:from>
    <xdr:to>
      <xdr:col>3</xdr:col>
      <xdr:colOff>161925</xdr:colOff>
      <xdr:row>17</xdr:row>
      <xdr:rowOff>156210</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161925" y="302895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rgbClr val="5E6B91"/>
              </a:solidFill>
            </a:rPr>
            <a:t>Average Days To Ship</a:t>
          </a:r>
        </a:p>
      </xdr:txBody>
    </xdr:sp>
    <xdr:clientData/>
  </xdr:twoCellAnchor>
  <xdr:twoCellAnchor>
    <xdr:from>
      <xdr:col>0</xdr:col>
      <xdr:colOff>66675</xdr:colOff>
      <xdr:row>10</xdr:row>
      <xdr:rowOff>28575</xdr:rowOff>
    </xdr:from>
    <xdr:to>
      <xdr:col>3</xdr:col>
      <xdr:colOff>66675</xdr:colOff>
      <xdr:row>12</xdr:row>
      <xdr:rowOff>13335</xdr:rowOff>
    </xdr:to>
    <xdr:sp macro="" textlink="pvt!$C$2">
      <xdr:nvSpPr>
        <xdr:cNvPr id="10" name="TextBox 9">
          <a:extLst>
            <a:ext uri="{FF2B5EF4-FFF2-40B4-BE49-F238E27FC236}">
              <a16:creationId xmlns:a16="http://schemas.microsoft.com/office/drawing/2014/main" id="{00000000-0008-0000-0200-00000A000000}"/>
            </a:ext>
          </a:extLst>
        </xdr:cNvPr>
        <xdr:cNvSpPr txBox="1"/>
      </xdr:nvSpPr>
      <xdr:spPr>
        <a:xfrm>
          <a:off x="66675" y="1933575"/>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5174D43-B8B8-4559-9374-14891DAF632A}" type="TxLink">
            <a:rPr lang="en-US" sz="1800" b="0" i="0" u="none" strike="noStrike">
              <a:solidFill>
                <a:schemeClr val="accent3">
                  <a:lumMod val="75000"/>
                </a:schemeClr>
              </a:solidFill>
              <a:latin typeface="Calibri"/>
              <a:cs typeface="Calibri"/>
            </a:rPr>
            <a:pPr algn="ctr"/>
            <a:t>89</a:t>
          </a:fld>
          <a:endParaRPr lang="en-US" sz="1800" b="0">
            <a:solidFill>
              <a:schemeClr val="accent3">
                <a:lumMod val="75000"/>
              </a:schemeClr>
            </a:solidFill>
          </a:endParaRPr>
        </a:p>
      </xdr:txBody>
    </xdr:sp>
    <xdr:clientData/>
  </xdr:twoCellAnchor>
  <xdr:twoCellAnchor>
    <xdr:from>
      <xdr:col>0</xdr:col>
      <xdr:colOff>76200</xdr:colOff>
      <xdr:row>8</xdr:row>
      <xdr:rowOff>152400</xdr:rowOff>
    </xdr:from>
    <xdr:to>
      <xdr:col>3</xdr:col>
      <xdr:colOff>76200</xdr:colOff>
      <xdr:row>10</xdr:row>
      <xdr:rowOff>137160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76200" y="16764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rgbClr val="5E6B91"/>
              </a:solidFill>
            </a:rPr>
            <a:t>#</a:t>
          </a:r>
          <a:r>
            <a:rPr lang="en-US" sz="1300" b="1" baseline="0">
              <a:solidFill>
                <a:srgbClr val="5E6B91"/>
              </a:solidFill>
            </a:rPr>
            <a:t> Customers</a:t>
          </a:r>
          <a:endParaRPr lang="en-US" sz="1300" b="1">
            <a:solidFill>
              <a:srgbClr val="5E6B91"/>
            </a:solidFill>
          </a:endParaRPr>
        </a:p>
      </xdr:txBody>
    </xdr:sp>
    <xdr:clientData/>
  </xdr:twoCellAnchor>
  <xdr:twoCellAnchor>
    <xdr:from>
      <xdr:col>3</xdr:col>
      <xdr:colOff>304800</xdr:colOff>
      <xdr:row>24</xdr:row>
      <xdr:rowOff>38100</xdr:rowOff>
    </xdr:from>
    <xdr:to>
      <xdr:col>10</xdr:col>
      <xdr:colOff>149628</xdr:colOff>
      <xdr:row>41</xdr:row>
      <xdr:rowOff>62792</xdr:rowOff>
    </xdr:to>
    <mc:AlternateContent xmlns:mc="http://schemas.openxmlformats.org/markup-compatibility/2006">
      <mc:Choice xmlns:cx4="http://schemas.microsoft.com/office/drawing/2016/5/10/chartex" Requires="cx4">
        <xdr:graphicFrame macro="">
          <xdr:nvGraphicFramePr>
            <xdr:cNvPr id="12" name="country sales">
              <a:extLst>
                <a:ext uri="{FF2B5EF4-FFF2-40B4-BE49-F238E27FC236}">
                  <a16:creationId xmlns:a16="http://schemas.microsoft.com/office/drawing/2014/main" id="{00000000-0008-0000-0200-00000C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33600" y="4610100"/>
              <a:ext cx="4112028" cy="326319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81442</xdr:colOff>
      <xdr:row>0</xdr:row>
      <xdr:rowOff>19051</xdr:rowOff>
    </xdr:from>
    <xdr:to>
      <xdr:col>7</xdr:col>
      <xdr:colOff>114300</xdr:colOff>
      <xdr:row>3</xdr:row>
      <xdr:rowOff>95251</xdr:rowOff>
    </xdr:to>
    <xdr:sp macro="" textlink="">
      <xdr:nvSpPr>
        <xdr:cNvPr id="14" name="TextBox 13">
          <a:extLst>
            <a:ext uri="{FF2B5EF4-FFF2-40B4-BE49-F238E27FC236}">
              <a16:creationId xmlns:a16="http://schemas.microsoft.com/office/drawing/2014/main" id="{00000000-0008-0000-0200-00000E000000}"/>
            </a:ext>
          </a:extLst>
        </xdr:cNvPr>
        <xdr:cNvSpPr txBox="1"/>
      </xdr:nvSpPr>
      <xdr:spPr>
        <a:xfrm>
          <a:off x="81442" y="19051"/>
          <a:ext cx="4300058"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threePt" dir="t"/>
          </a:scene3d>
          <a:sp3d extrusionH="57150">
            <a:bevelT w="38100" h="38100"/>
          </a:sp3d>
        </a:bodyPr>
        <a:lstStyle/>
        <a:p>
          <a:pPr algn="ctr"/>
          <a:r>
            <a:rPr lang="en-US" sz="4400" b="1" i="1" cap="none" spc="0">
              <a:ln w="10160">
                <a:solidFill>
                  <a:srgbClr val="E1F0FF"/>
                </a:solidFill>
                <a:prstDash val="solid"/>
              </a:ln>
              <a:solidFill>
                <a:schemeClr val="bg1"/>
              </a:solidFill>
              <a:effectLst>
                <a:outerShdw blurRad="38100" dist="22860" dir="5400000" algn="tl" rotWithShape="0">
                  <a:srgbClr val="000000">
                    <a:alpha val="30000"/>
                  </a:srgbClr>
                </a:outerShdw>
              </a:effectLst>
              <a:latin typeface="+mn-lt"/>
              <a:ea typeface="+mn-ea"/>
              <a:cs typeface="+mn-cs"/>
            </a:rPr>
            <a:t>Northwind</a:t>
          </a:r>
        </a:p>
      </xdr:txBody>
    </xdr:sp>
    <xdr:clientData/>
  </xdr:twoCellAnchor>
  <xdr:twoCellAnchor>
    <xdr:from>
      <xdr:col>0</xdr:col>
      <xdr:colOff>123824</xdr:colOff>
      <xdr:row>6</xdr:row>
      <xdr:rowOff>171450</xdr:rowOff>
    </xdr:from>
    <xdr:to>
      <xdr:col>3</xdr:col>
      <xdr:colOff>123824</xdr:colOff>
      <xdr:row>8</xdr:row>
      <xdr:rowOff>156210</xdr:rowOff>
    </xdr:to>
    <xdr:sp macro="" textlink="pvt!$B$2">
      <xdr:nvSpPr>
        <xdr:cNvPr id="15" name="TextBox 14">
          <a:extLst>
            <a:ext uri="{FF2B5EF4-FFF2-40B4-BE49-F238E27FC236}">
              <a16:creationId xmlns:a16="http://schemas.microsoft.com/office/drawing/2014/main" id="{00000000-0008-0000-0200-00000F000000}"/>
            </a:ext>
          </a:extLst>
        </xdr:cNvPr>
        <xdr:cNvSpPr txBox="1"/>
      </xdr:nvSpPr>
      <xdr:spPr>
        <a:xfrm>
          <a:off x="123824" y="131445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32B5C6A-CADE-4408-A5C0-A7AAD6CE040D}" type="TxLink">
            <a:rPr lang="en-US" sz="1800" b="0" i="0" u="none" strike="noStrike">
              <a:solidFill>
                <a:schemeClr val="accent3">
                  <a:lumMod val="75000"/>
                </a:schemeClr>
              </a:solidFill>
              <a:latin typeface="Calibri"/>
              <a:cs typeface="Calibri"/>
            </a:rPr>
            <a:pPr algn="ctr"/>
            <a:t>830</a:t>
          </a:fld>
          <a:endParaRPr lang="en-US" sz="1800" b="0">
            <a:solidFill>
              <a:schemeClr val="accent3">
                <a:lumMod val="75000"/>
              </a:schemeClr>
            </a:solidFill>
          </a:endParaRPr>
        </a:p>
      </xdr:txBody>
    </xdr:sp>
    <xdr:clientData/>
  </xdr:twoCellAnchor>
  <xdr:twoCellAnchor>
    <xdr:from>
      <xdr:col>0</xdr:col>
      <xdr:colOff>95250</xdr:colOff>
      <xdr:row>5</xdr:row>
      <xdr:rowOff>104773</xdr:rowOff>
    </xdr:from>
    <xdr:to>
      <xdr:col>3</xdr:col>
      <xdr:colOff>95250</xdr:colOff>
      <xdr:row>7</xdr:row>
      <xdr:rowOff>89533</xdr:rowOff>
    </xdr:to>
    <xdr:sp macro="" textlink="">
      <xdr:nvSpPr>
        <xdr:cNvPr id="16" name="TextBox 15">
          <a:extLst>
            <a:ext uri="{FF2B5EF4-FFF2-40B4-BE49-F238E27FC236}">
              <a16:creationId xmlns:a16="http://schemas.microsoft.com/office/drawing/2014/main" id="{00000000-0008-0000-0200-000010000000}"/>
            </a:ext>
          </a:extLst>
        </xdr:cNvPr>
        <xdr:cNvSpPr txBox="1"/>
      </xdr:nvSpPr>
      <xdr:spPr>
        <a:xfrm>
          <a:off x="95250" y="1057273"/>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rgbClr val="5E6B91"/>
              </a:solidFill>
            </a:rPr>
            <a:t># Orders</a:t>
          </a:r>
        </a:p>
      </xdr:txBody>
    </xdr:sp>
    <xdr:clientData/>
  </xdr:twoCellAnchor>
  <xdr:twoCellAnchor>
    <xdr:from>
      <xdr:col>0</xdr:col>
      <xdr:colOff>76201</xdr:colOff>
      <xdr:row>12</xdr:row>
      <xdr:rowOff>76200</xdr:rowOff>
    </xdr:from>
    <xdr:to>
      <xdr:col>3</xdr:col>
      <xdr:colOff>76201</xdr:colOff>
      <xdr:row>14</xdr:row>
      <xdr:rowOff>60960</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76201" y="23622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rgbClr val="5E6B91"/>
              </a:solidFill>
            </a:rPr>
            <a:t># Quantity</a:t>
          </a:r>
          <a:r>
            <a:rPr lang="en-US" sz="1300" b="1" baseline="0">
              <a:solidFill>
                <a:srgbClr val="5E6B91"/>
              </a:solidFill>
            </a:rPr>
            <a:t> Sold</a:t>
          </a:r>
          <a:endParaRPr lang="en-US" sz="1300" b="1">
            <a:solidFill>
              <a:srgbClr val="5E6B91"/>
            </a:solidFill>
          </a:endParaRPr>
        </a:p>
      </xdr:txBody>
    </xdr:sp>
    <xdr:clientData/>
  </xdr:twoCellAnchor>
  <xdr:twoCellAnchor>
    <xdr:from>
      <xdr:col>3</xdr:col>
      <xdr:colOff>257174</xdr:colOff>
      <xdr:row>4</xdr:row>
      <xdr:rowOff>47624</xdr:rowOff>
    </xdr:from>
    <xdr:to>
      <xdr:col>6</xdr:col>
      <xdr:colOff>506315</xdr:colOff>
      <xdr:row>9</xdr:row>
      <xdr:rowOff>85725</xdr:rowOff>
    </xdr:to>
    <xdr:sp macro="" textlink="">
      <xdr:nvSpPr>
        <xdr:cNvPr id="18" name="Rectangle: Rounded Corners 17">
          <a:extLst>
            <a:ext uri="{FF2B5EF4-FFF2-40B4-BE49-F238E27FC236}">
              <a16:creationId xmlns:a16="http://schemas.microsoft.com/office/drawing/2014/main" id="{00000000-0008-0000-0200-000012000000}"/>
            </a:ext>
          </a:extLst>
        </xdr:cNvPr>
        <xdr:cNvSpPr/>
      </xdr:nvSpPr>
      <xdr:spPr>
        <a:xfrm>
          <a:off x="2085974" y="809624"/>
          <a:ext cx="2077941" cy="990601"/>
        </a:xfrm>
        <a:prstGeom prst="roundRect">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161926</xdr:colOff>
      <xdr:row>13</xdr:row>
      <xdr:rowOff>161925</xdr:rowOff>
    </xdr:from>
    <xdr:to>
      <xdr:col>3</xdr:col>
      <xdr:colOff>161926</xdr:colOff>
      <xdr:row>15</xdr:row>
      <xdr:rowOff>146685</xdr:rowOff>
    </xdr:to>
    <xdr:sp macro="" textlink="pvt!$A$2">
      <xdr:nvSpPr>
        <xdr:cNvPr id="19" name="TextBox 18">
          <a:extLst>
            <a:ext uri="{FF2B5EF4-FFF2-40B4-BE49-F238E27FC236}">
              <a16:creationId xmlns:a16="http://schemas.microsoft.com/office/drawing/2014/main" id="{00000000-0008-0000-0200-000013000000}"/>
            </a:ext>
          </a:extLst>
        </xdr:cNvPr>
        <xdr:cNvSpPr txBox="1"/>
      </xdr:nvSpPr>
      <xdr:spPr>
        <a:xfrm>
          <a:off x="161926" y="2638425"/>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D17A40-1804-42B3-BD1F-1D8DAC6404E3}" type="TxLink">
            <a:rPr lang="en-US" sz="1800" b="0" i="0" u="none" strike="noStrike">
              <a:solidFill>
                <a:schemeClr val="accent3">
                  <a:lumMod val="75000"/>
                </a:schemeClr>
              </a:solidFill>
              <a:latin typeface="Calibri"/>
              <a:cs typeface="Calibri"/>
            </a:rPr>
            <a:pPr algn="ctr"/>
            <a:t>51,317</a:t>
          </a:fld>
          <a:endParaRPr lang="en-US" sz="1800" b="0">
            <a:solidFill>
              <a:schemeClr val="accent3">
                <a:lumMod val="75000"/>
              </a:schemeClr>
            </a:solidFill>
          </a:endParaRPr>
        </a:p>
      </xdr:txBody>
    </xdr:sp>
    <xdr:clientData/>
  </xdr:twoCellAnchor>
  <xdr:twoCellAnchor>
    <xdr:from>
      <xdr:col>3</xdr:col>
      <xdr:colOff>295274</xdr:colOff>
      <xdr:row>4</xdr:row>
      <xdr:rowOff>76197</xdr:rowOff>
    </xdr:from>
    <xdr:to>
      <xdr:col>6</xdr:col>
      <xdr:colOff>445465</xdr:colOff>
      <xdr:row>6</xdr:row>
      <xdr:rowOff>152397</xdr:rowOff>
    </xdr:to>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2124074" y="838197"/>
          <a:ext cx="1978991"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0" i="1" u="none" cap="none" spc="0">
              <a:ln w="0"/>
              <a:solidFill>
                <a:srgbClr val="805D87"/>
              </a:solidFill>
              <a:effectLst>
                <a:outerShdw blurRad="38100" dist="19050" dir="2700000" algn="tl" rotWithShape="0">
                  <a:schemeClr val="dk1">
                    <a:alpha val="40000"/>
                  </a:schemeClr>
                </a:outerShdw>
              </a:effectLst>
              <a:latin typeface="+mn-lt"/>
              <a:ea typeface="+mn-ea"/>
              <a:cs typeface="+mn-cs"/>
            </a:rPr>
            <a:t>Net Sales</a:t>
          </a:r>
        </a:p>
      </xdr:txBody>
    </xdr:sp>
    <xdr:clientData/>
  </xdr:twoCellAnchor>
  <xdr:twoCellAnchor>
    <xdr:from>
      <xdr:col>3</xdr:col>
      <xdr:colOff>295274</xdr:colOff>
      <xdr:row>6</xdr:row>
      <xdr:rowOff>152398</xdr:rowOff>
    </xdr:from>
    <xdr:to>
      <xdr:col>6</xdr:col>
      <xdr:colOff>445465</xdr:colOff>
      <xdr:row>9</xdr:row>
      <xdr:rowOff>38098</xdr:rowOff>
    </xdr:to>
    <xdr:sp macro="" textlink="pvt!$C$5">
      <xdr:nvSpPr>
        <xdr:cNvPr id="21" name="TextBox 20">
          <a:extLst>
            <a:ext uri="{FF2B5EF4-FFF2-40B4-BE49-F238E27FC236}">
              <a16:creationId xmlns:a16="http://schemas.microsoft.com/office/drawing/2014/main" id="{00000000-0008-0000-0200-000015000000}"/>
            </a:ext>
          </a:extLst>
        </xdr:cNvPr>
        <xdr:cNvSpPr txBox="1"/>
      </xdr:nvSpPr>
      <xdr:spPr>
        <a:xfrm>
          <a:off x="2124074" y="1295398"/>
          <a:ext cx="1978991"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C3C474A-C8C0-4936-9194-85AE1973F86E}" type="TxLink">
            <a:rPr lang="en-US" sz="1800" b="1" i="0" u="none" strike="noStrike">
              <a:solidFill>
                <a:schemeClr val="accent3">
                  <a:lumMod val="75000"/>
                </a:schemeClr>
              </a:solidFill>
              <a:latin typeface="Calibri"/>
              <a:cs typeface="Calibri"/>
            </a:rPr>
            <a:pPr algn="ctr"/>
            <a:t>$1,265,793.18</a:t>
          </a:fld>
          <a:endParaRPr lang="en-US" sz="1800" b="1">
            <a:solidFill>
              <a:schemeClr val="accent3">
                <a:lumMod val="75000"/>
              </a:schemeClr>
            </a:solidFill>
          </a:endParaRPr>
        </a:p>
      </xdr:txBody>
    </xdr:sp>
    <xdr:clientData/>
  </xdr:twoCellAnchor>
  <xdr:twoCellAnchor>
    <xdr:from>
      <xdr:col>3</xdr:col>
      <xdr:colOff>266700</xdr:colOff>
      <xdr:row>9</xdr:row>
      <xdr:rowOff>180974</xdr:rowOff>
    </xdr:from>
    <xdr:to>
      <xdr:col>10</xdr:col>
      <xdr:colOff>194549</xdr:colOff>
      <xdr:row>22</xdr:row>
      <xdr:rowOff>171450</xdr:rowOff>
    </xdr:to>
    <xdr:graphicFrame macro="">
      <xdr:nvGraphicFramePr>
        <xdr:cNvPr id="22" name="n Sales">
          <a:extLst>
            <a:ext uri="{FF2B5EF4-FFF2-40B4-BE49-F238E27FC236}">
              <a16:creationId xmlns:a16="http://schemas.microsoft.com/office/drawing/2014/main" id="{00000000-0008-0000-02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xdr:colOff>
      <xdr:row>19</xdr:row>
      <xdr:rowOff>85726</xdr:rowOff>
    </xdr:from>
    <xdr:to>
      <xdr:col>3</xdr:col>
      <xdr:colOff>161925</xdr:colOff>
      <xdr:row>31</xdr:row>
      <xdr:rowOff>104775</xdr:rowOff>
    </xdr:to>
    <xdr:sp macro="" textlink="">
      <xdr:nvSpPr>
        <xdr:cNvPr id="26" name="Rectangle: Rounded Corners 25">
          <a:extLst>
            <a:ext uri="{FF2B5EF4-FFF2-40B4-BE49-F238E27FC236}">
              <a16:creationId xmlns:a16="http://schemas.microsoft.com/office/drawing/2014/main" id="{00000000-0008-0000-0200-00001A000000}"/>
            </a:ext>
          </a:extLst>
        </xdr:cNvPr>
        <xdr:cNvSpPr/>
      </xdr:nvSpPr>
      <xdr:spPr>
        <a:xfrm>
          <a:off x="28575" y="3705226"/>
          <a:ext cx="1962150" cy="2305049"/>
        </a:xfrm>
        <a:prstGeom prst="roundRect">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104775</xdr:colOff>
      <xdr:row>21</xdr:row>
      <xdr:rowOff>152400</xdr:rowOff>
    </xdr:from>
    <xdr:to>
      <xdr:col>3</xdr:col>
      <xdr:colOff>104775</xdr:colOff>
      <xdr:row>23</xdr:row>
      <xdr:rowOff>137160</xdr:rowOff>
    </xdr:to>
    <xdr:sp macro="" textlink="">
      <xdr:nvSpPr>
        <xdr:cNvPr id="27" name="TextBox 26">
          <a:extLst>
            <a:ext uri="{FF2B5EF4-FFF2-40B4-BE49-F238E27FC236}">
              <a16:creationId xmlns:a16="http://schemas.microsoft.com/office/drawing/2014/main" id="{00000000-0008-0000-0200-00001B000000}"/>
            </a:ext>
          </a:extLst>
        </xdr:cNvPr>
        <xdr:cNvSpPr txBox="1"/>
      </xdr:nvSpPr>
      <xdr:spPr>
        <a:xfrm>
          <a:off x="104775" y="41529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300" b="1">
              <a:solidFill>
                <a:srgbClr val="5E6B91"/>
              </a:solidFill>
              <a:latin typeface="+mn-lt"/>
              <a:ea typeface="+mn-ea"/>
              <a:cs typeface="+mn-cs"/>
            </a:rPr>
            <a:t># Employees</a:t>
          </a:r>
        </a:p>
      </xdr:txBody>
    </xdr:sp>
    <xdr:clientData/>
  </xdr:twoCellAnchor>
  <xdr:twoCellAnchor>
    <xdr:from>
      <xdr:col>0</xdr:col>
      <xdr:colOff>76200</xdr:colOff>
      <xdr:row>28</xdr:row>
      <xdr:rowOff>38100</xdr:rowOff>
    </xdr:from>
    <xdr:to>
      <xdr:col>3</xdr:col>
      <xdr:colOff>76200</xdr:colOff>
      <xdr:row>30</xdr:row>
      <xdr:rowOff>22860</xdr:rowOff>
    </xdr:to>
    <xdr:sp macro="" textlink="">
      <xdr:nvSpPr>
        <xdr:cNvPr id="28" name="TextBox 27">
          <a:extLst>
            <a:ext uri="{FF2B5EF4-FFF2-40B4-BE49-F238E27FC236}">
              <a16:creationId xmlns:a16="http://schemas.microsoft.com/office/drawing/2014/main" id="{00000000-0008-0000-0200-00001C000000}"/>
            </a:ext>
          </a:extLst>
        </xdr:cNvPr>
        <xdr:cNvSpPr txBox="1"/>
      </xdr:nvSpPr>
      <xdr:spPr>
        <a:xfrm>
          <a:off x="76200" y="53721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300" b="1">
              <a:solidFill>
                <a:srgbClr val="5E6B91"/>
              </a:solidFill>
              <a:latin typeface="+mn-lt"/>
              <a:ea typeface="+mn-ea"/>
              <a:cs typeface="+mn-cs"/>
            </a:rPr>
            <a:t># Shipping</a:t>
          </a:r>
          <a:r>
            <a:rPr lang="en-US" sz="1300" b="1" baseline="0">
              <a:solidFill>
                <a:srgbClr val="5E6B91"/>
              </a:solidFill>
              <a:latin typeface="+mn-lt"/>
              <a:ea typeface="+mn-ea"/>
              <a:cs typeface="+mn-cs"/>
            </a:rPr>
            <a:t> Companies</a:t>
          </a:r>
          <a:endParaRPr lang="en-US" sz="1300" b="1">
            <a:solidFill>
              <a:srgbClr val="5E6B91"/>
            </a:solidFill>
            <a:latin typeface="+mn-lt"/>
            <a:ea typeface="+mn-ea"/>
            <a:cs typeface="+mn-cs"/>
          </a:endParaRPr>
        </a:p>
      </xdr:txBody>
    </xdr:sp>
    <xdr:clientData/>
  </xdr:twoCellAnchor>
  <xdr:twoCellAnchor>
    <xdr:from>
      <xdr:col>0</xdr:col>
      <xdr:colOff>19050</xdr:colOff>
      <xdr:row>4</xdr:row>
      <xdr:rowOff>0</xdr:rowOff>
    </xdr:from>
    <xdr:to>
      <xdr:col>3</xdr:col>
      <xdr:colOff>228600</xdr:colOff>
      <xdr:row>6</xdr:row>
      <xdr:rowOff>28575</xdr:rowOff>
    </xdr:to>
    <xdr:sp macro="" textlink="">
      <xdr:nvSpPr>
        <xdr:cNvPr id="29" name="TextBox 28">
          <a:extLst>
            <a:ext uri="{FF2B5EF4-FFF2-40B4-BE49-F238E27FC236}">
              <a16:creationId xmlns:a16="http://schemas.microsoft.com/office/drawing/2014/main" id="{00000000-0008-0000-0200-00001D000000}"/>
            </a:ext>
          </a:extLst>
        </xdr:cNvPr>
        <xdr:cNvSpPr txBox="1"/>
      </xdr:nvSpPr>
      <xdr:spPr>
        <a:xfrm>
          <a:off x="19050" y="762000"/>
          <a:ext cx="20383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0" i="1" u="none" cap="none" spc="0">
              <a:ln w="0"/>
              <a:solidFill>
                <a:srgbClr val="805D87"/>
              </a:solidFill>
              <a:effectLst>
                <a:outerShdw blurRad="38100" dist="19050" dir="2700000" algn="tl" rotWithShape="0">
                  <a:schemeClr val="dk1">
                    <a:alpha val="40000"/>
                  </a:schemeClr>
                </a:outerShdw>
              </a:effectLst>
              <a:latin typeface="+mn-lt"/>
              <a:ea typeface="+mn-ea"/>
              <a:cs typeface="+mn-cs"/>
            </a:rPr>
            <a:t>Orders Summary</a:t>
          </a:r>
        </a:p>
      </xdr:txBody>
    </xdr:sp>
    <xdr:clientData/>
  </xdr:twoCellAnchor>
  <xdr:twoCellAnchor>
    <xdr:from>
      <xdr:col>10</xdr:col>
      <xdr:colOff>285750</xdr:colOff>
      <xdr:row>0</xdr:row>
      <xdr:rowOff>19050</xdr:rowOff>
    </xdr:from>
    <xdr:to>
      <xdr:col>14</xdr:col>
      <xdr:colOff>714375</xdr:colOff>
      <xdr:row>41</xdr:row>
      <xdr:rowOff>171451</xdr:rowOff>
    </xdr:to>
    <xdr:sp macro="" textlink="">
      <xdr:nvSpPr>
        <xdr:cNvPr id="30" name="Rectangle: Rounded Corners 29">
          <a:extLst>
            <a:ext uri="{FF2B5EF4-FFF2-40B4-BE49-F238E27FC236}">
              <a16:creationId xmlns:a16="http://schemas.microsoft.com/office/drawing/2014/main" id="{00000000-0008-0000-0200-00001E000000}"/>
            </a:ext>
          </a:extLst>
        </xdr:cNvPr>
        <xdr:cNvSpPr/>
      </xdr:nvSpPr>
      <xdr:spPr>
        <a:xfrm>
          <a:off x="6381750" y="19050"/>
          <a:ext cx="2867025" cy="7962901"/>
        </a:xfrm>
        <a:prstGeom prst="roundRect">
          <a:avLst>
            <a:gd name="adj" fmla="val 13677"/>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0</xdr:col>
      <xdr:colOff>76200</xdr:colOff>
      <xdr:row>25</xdr:row>
      <xdr:rowOff>0</xdr:rowOff>
    </xdr:from>
    <xdr:to>
      <xdr:col>3</xdr:col>
      <xdr:colOff>76200</xdr:colOff>
      <xdr:row>26</xdr:row>
      <xdr:rowOff>175260</xdr:rowOff>
    </xdr:to>
    <xdr:sp macro="" textlink="">
      <xdr:nvSpPr>
        <xdr:cNvPr id="31" name="TextBox 30">
          <a:extLst>
            <a:ext uri="{FF2B5EF4-FFF2-40B4-BE49-F238E27FC236}">
              <a16:creationId xmlns:a16="http://schemas.microsoft.com/office/drawing/2014/main" id="{00000000-0008-0000-0200-00001F000000}"/>
            </a:ext>
          </a:extLst>
        </xdr:cNvPr>
        <xdr:cNvSpPr txBox="1"/>
      </xdr:nvSpPr>
      <xdr:spPr>
        <a:xfrm>
          <a:off x="76200" y="4762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300" b="1">
              <a:solidFill>
                <a:srgbClr val="5E6B91"/>
              </a:solidFill>
              <a:latin typeface="+mn-lt"/>
              <a:ea typeface="+mn-ea"/>
              <a:cs typeface="+mn-cs"/>
            </a:rPr>
            <a:t># Suppliers</a:t>
          </a:r>
        </a:p>
      </xdr:txBody>
    </xdr:sp>
    <xdr:clientData/>
  </xdr:twoCellAnchor>
  <xdr:twoCellAnchor>
    <xdr:from>
      <xdr:col>0</xdr:col>
      <xdr:colOff>114300</xdr:colOff>
      <xdr:row>23</xdr:row>
      <xdr:rowOff>0</xdr:rowOff>
    </xdr:from>
    <xdr:to>
      <xdr:col>3</xdr:col>
      <xdr:colOff>114300</xdr:colOff>
      <xdr:row>24</xdr:row>
      <xdr:rowOff>175260</xdr:rowOff>
    </xdr:to>
    <xdr:sp macro="" textlink="pvt!$D$2">
      <xdr:nvSpPr>
        <xdr:cNvPr id="32" name="TextBox 31">
          <a:extLst>
            <a:ext uri="{FF2B5EF4-FFF2-40B4-BE49-F238E27FC236}">
              <a16:creationId xmlns:a16="http://schemas.microsoft.com/office/drawing/2014/main" id="{00000000-0008-0000-0200-000020000000}"/>
            </a:ext>
          </a:extLst>
        </xdr:cNvPr>
        <xdr:cNvSpPr txBox="1"/>
      </xdr:nvSpPr>
      <xdr:spPr>
        <a:xfrm>
          <a:off x="114300" y="4381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72D88E-1FA8-4EBE-A0E1-CB73EE5B9F26}" type="TxLink">
            <a:rPr lang="en-US" sz="1800" b="0" i="0" u="none" strike="noStrike">
              <a:solidFill>
                <a:schemeClr val="accent3">
                  <a:lumMod val="75000"/>
                </a:schemeClr>
              </a:solidFill>
              <a:latin typeface="Calibri"/>
              <a:ea typeface="+mn-ea"/>
              <a:cs typeface="Calibri"/>
            </a:rPr>
            <a:pPr algn="ctr"/>
            <a:t>9</a:t>
          </a:fld>
          <a:endParaRPr lang="en-US" sz="1800" b="0">
            <a:solidFill>
              <a:schemeClr val="accent3">
                <a:lumMod val="75000"/>
              </a:schemeClr>
            </a:solidFill>
            <a:latin typeface="+mn-lt"/>
            <a:ea typeface="+mn-ea"/>
            <a:cs typeface="+mn-cs"/>
          </a:endParaRPr>
        </a:p>
      </xdr:txBody>
    </xdr:sp>
    <xdr:clientData/>
  </xdr:twoCellAnchor>
  <xdr:twoCellAnchor>
    <xdr:from>
      <xdr:col>0</xdr:col>
      <xdr:colOff>0</xdr:colOff>
      <xdr:row>19</xdr:row>
      <xdr:rowOff>66675</xdr:rowOff>
    </xdr:from>
    <xdr:to>
      <xdr:col>3</xdr:col>
      <xdr:colOff>104775</xdr:colOff>
      <xdr:row>21</xdr:row>
      <xdr:rowOff>142875</xdr:rowOff>
    </xdr:to>
    <xdr:sp macro="" textlink="">
      <xdr:nvSpPr>
        <xdr:cNvPr id="33" name="TextBox 32">
          <a:extLst>
            <a:ext uri="{FF2B5EF4-FFF2-40B4-BE49-F238E27FC236}">
              <a16:creationId xmlns:a16="http://schemas.microsoft.com/office/drawing/2014/main" id="{00000000-0008-0000-0200-000021000000}"/>
            </a:ext>
          </a:extLst>
        </xdr:cNvPr>
        <xdr:cNvSpPr txBox="1"/>
      </xdr:nvSpPr>
      <xdr:spPr>
        <a:xfrm>
          <a:off x="0" y="3686175"/>
          <a:ext cx="19335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0" i="1" u="none" cap="none" spc="0">
              <a:ln w="0"/>
              <a:solidFill>
                <a:srgbClr val="805D87"/>
              </a:solidFill>
              <a:effectLst>
                <a:outerShdw blurRad="38100" dist="19050" dir="2700000" algn="tl" rotWithShape="0">
                  <a:schemeClr val="dk1">
                    <a:alpha val="40000"/>
                  </a:schemeClr>
                </a:outerShdw>
              </a:effectLst>
              <a:latin typeface="+mn-lt"/>
              <a:ea typeface="+mn-ea"/>
              <a:cs typeface="+mn-cs"/>
            </a:rPr>
            <a:t>Team</a:t>
          </a:r>
        </a:p>
      </xdr:txBody>
    </xdr:sp>
    <xdr:clientData/>
  </xdr:twoCellAnchor>
  <xdr:twoCellAnchor>
    <xdr:from>
      <xdr:col>0</xdr:col>
      <xdr:colOff>76200</xdr:colOff>
      <xdr:row>29</xdr:row>
      <xdr:rowOff>76200</xdr:rowOff>
    </xdr:from>
    <xdr:to>
      <xdr:col>3</xdr:col>
      <xdr:colOff>76200</xdr:colOff>
      <xdr:row>31</xdr:row>
      <xdr:rowOff>60960</xdr:rowOff>
    </xdr:to>
    <xdr:sp macro="" textlink="pvt!$F$2">
      <xdr:nvSpPr>
        <xdr:cNvPr id="34" name="TextBox 33">
          <a:extLst>
            <a:ext uri="{FF2B5EF4-FFF2-40B4-BE49-F238E27FC236}">
              <a16:creationId xmlns:a16="http://schemas.microsoft.com/office/drawing/2014/main" id="{00000000-0008-0000-0200-000022000000}"/>
            </a:ext>
          </a:extLst>
        </xdr:cNvPr>
        <xdr:cNvSpPr txBox="1"/>
      </xdr:nvSpPr>
      <xdr:spPr>
        <a:xfrm>
          <a:off x="76200" y="56007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640C471-DB08-4161-B036-DD5211421357}" type="TxLink">
            <a:rPr lang="en-US" sz="1800" b="0" i="0" u="none" strike="noStrike">
              <a:solidFill>
                <a:schemeClr val="accent3">
                  <a:lumMod val="75000"/>
                </a:schemeClr>
              </a:solidFill>
              <a:latin typeface="Calibri"/>
              <a:ea typeface="+mn-ea"/>
              <a:cs typeface="Calibri"/>
            </a:rPr>
            <a:pPr algn="ctr"/>
            <a:t>3</a:t>
          </a:fld>
          <a:endParaRPr lang="en-US" sz="1800" b="0">
            <a:solidFill>
              <a:schemeClr val="accent3">
                <a:lumMod val="75000"/>
              </a:schemeClr>
            </a:solidFill>
            <a:latin typeface="+mn-lt"/>
            <a:ea typeface="+mn-ea"/>
            <a:cs typeface="+mn-cs"/>
          </a:endParaRPr>
        </a:p>
      </xdr:txBody>
    </xdr:sp>
    <xdr:clientData/>
  </xdr:twoCellAnchor>
  <xdr:twoCellAnchor>
    <xdr:from>
      <xdr:col>10</xdr:col>
      <xdr:colOff>352426</xdr:colOff>
      <xdr:row>0</xdr:row>
      <xdr:rowOff>47624</xdr:rowOff>
    </xdr:from>
    <xdr:to>
      <xdr:col>14</xdr:col>
      <xdr:colOff>466726</xdr:colOff>
      <xdr:row>3</xdr:row>
      <xdr:rowOff>190499</xdr:rowOff>
    </xdr:to>
    <xdr:sp macro="" textlink="">
      <xdr:nvSpPr>
        <xdr:cNvPr id="35" name="TextBox 34">
          <a:extLst>
            <a:ext uri="{FF2B5EF4-FFF2-40B4-BE49-F238E27FC236}">
              <a16:creationId xmlns:a16="http://schemas.microsoft.com/office/drawing/2014/main" id="{00000000-0008-0000-0200-000023000000}"/>
            </a:ext>
          </a:extLst>
        </xdr:cNvPr>
        <xdr:cNvSpPr txBox="1"/>
      </xdr:nvSpPr>
      <xdr:spPr>
        <a:xfrm>
          <a:off x="6448426" y="47624"/>
          <a:ext cx="2552700"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0" i="1" u="none" cap="none" spc="0">
              <a:ln w="0"/>
              <a:solidFill>
                <a:srgbClr val="805D87"/>
              </a:solidFill>
              <a:effectLst>
                <a:outerShdw blurRad="38100" dist="19050" dir="2700000" algn="tl" rotWithShape="0">
                  <a:schemeClr val="dk1">
                    <a:alpha val="40000"/>
                  </a:schemeClr>
                </a:outerShdw>
              </a:effectLst>
              <a:latin typeface="+mn-lt"/>
              <a:ea typeface="+mn-ea"/>
              <a:cs typeface="+mn-cs"/>
            </a:rPr>
            <a:t>Performance Summary </a:t>
          </a:r>
        </a:p>
        <a:p>
          <a:pPr marL="0" indent="0" algn="ctr"/>
          <a:r>
            <a:rPr lang="en-US" sz="1600" b="0" i="1" u="none" cap="none" spc="0">
              <a:ln w="0"/>
              <a:solidFill>
                <a:srgbClr val="805D87"/>
              </a:solidFill>
              <a:effectLst>
                <a:outerShdw blurRad="38100" dist="19050" dir="2700000" algn="tl" rotWithShape="0">
                  <a:schemeClr val="dk1">
                    <a:alpha val="40000"/>
                  </a:schemeClr>
                </a:outerShdw>
              </a:effectLst>
              <a:latin typeface="+mn-lt"/>
              <a:ea typeface="+mn-ea"/>
              <a:cs typeface="+mn-cs"/>
            </a:rPr>
            <a:t>(Net Sales)</a:t>
          </a:r>
        </a:p>
        <a:p>
          <a:endParaRPr lang="en-US" sz="1100"/>
        </a:p>
      </xdr:txBody>
    </xdr:sp>
    <xdr:clientData/>
  </xdr:twoCellAnchor>
  <xdr:twoCellAnchor>
    <xdr:from>
      <xdr:col>10</xdr:col>
      <xdr:colOff>338138</xdr:colOff>
      <xdr:row>19</xdr:row>
      <xdr:rowOff>176212</xdr:rowOff>
    </xdr:from>
    <xdr:to>
      <xdr:col>14</xdr:col>
      <xdr:colOff>642938</xdr:colOff>
      <xdr:row>27</xdr:row>
      <xdr:rowOff>23812</xdr:rowOff>
    </xdr:to>
    <xdr:graphicFrame macro="">
      <xdr:nvGraphicFramePr>
        <xdr:cNvPr id="36" name="Chart 35">
          <a:extLst>
            <a:ext uri="{FF2B5EF4-FFF2-40B4-BE49-F238E27FC236}">
              <a16:creationId xmlns:a16="http://schemas.microsoft.com/office/drawing/2014/main" id="{00000000-0008-0000-02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338138</xdr:colOff>
      <xdr:row>34</xdr:row>
      <xdr:rowOff>66675</xdr:rowOff>
    </xdr:from>
    <xdr:to>
      <xdr:col>14</xdr:col>
      <xdr:colOff>642938</xdr:colOff>
      <xdr:row>41</xdr:row>
      <xdr:rowOff>104775</xdr:rowOff>
    </xdr:to>
    <xdr:graphicFrame macro="">
      <xdr:nvGraphicFramePr>
        <xdr:cNvPr id="38" name="top 5 count">
          <a:extLst>
            <a:ext uri="{FF2B5EF4-FFF2-40B4-BE49-F238E27FC236}">
              <a16:creationId xmlns:a16="http://schemas.microsoft.com/office/drawing/2014/main" id="{00000000-0008-0000-02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338138</xdr:colOff>
      <xdr:row>12</xdr:row>
      <xdr:rowOff>145256</xdr:rowOff>
    </xdr:from>
    <xdr:to>
      <xdr:col>14</xdr:col>
      <xdr:colOff>642938</xdr:colOff>
      <xdr:row>19</xdr:row>
      <xdr:rowOff>183356</xdr:rowOff>
    </xdr:to>
    <xdr:graphicFrame macro="">
      <xdr:nvGraphicFramePr>
        <xdr:cNvPr id="39" name="top 5 products">
          <a:extLst>
            <a:ext uri="{FF2B5EF4-FFF2-40B4-BE49-F238E27FC236}">
              <a16:creationId xmlns:a16="http://schemas.microsoft.com/office/drawing/2014/main" id="{00000000-0008-0000-02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338138</xdr:colOff>
      <xdr:row>27</xdr:row>
      <xdr:rowOff>16668</xdr:rowOff>
    </xdr:from>
    <xdr:to>
      <xdr:col>14</xdr:col>
      <xdr:colOff>642938</xdr:colOff>
      <xdr:row>34</xdr:row>
      <xdr:rowOff>54768</xdr:rowOff>
    </xdr:to>
    <xdr:graphicFrame macro="">
      <xdr:nvGraphicFramePr>
        <xdr:cNvPr id="40" name="top 5 customers">
          <a:extLst>
            <a:ext uri="{FF2B5EF4-FFF2-40B4-BE49-F238E27FC236}">
              <a16:creationId xmlns:a16="http://schemas.microsoft.com/office/drawing/2014/main" id="{00000000-0008-0000-02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338138</xdr:colOff>
      <xdr:row>5</xdr:row>
      <xdr:rowOff>142875</xdr:rowOff>
    </xdr:from>
    <xdr:to>
      <xdr:col>14</xdr:col>
      <xdr:colOff>642938</xdr:colOff>
      <xdr:row>12</xdr:row>
      <xdr:rowOff>180975</xdr:rowOff>
    </xdr:to>
    <xdr:graphicFrame macro="">
      <xdr:nvGraphicFramePr>
        <xdr:cNvPr id="41" name="Chart 40">
          <a:extLst>
            <a:ext uri="{FF2B5EF4-FFF2-40B4-BE49-F238E27FC236}">
              <a16:creationId xmlns:a16="http://schemas.microsoft.com/office/drawing/2014/main" id="{00000000-0008-0000-02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95250</xdr:colOff>
      <xdr:row>26</xdr:row>
      <xdr:rowOff>28575</xdr:rowOff>
    </xdr:from>
    <xdr:to>
      <xdr:col>3</xdr:col>
      <xdr:colOff>95250</xdr:colOff>
      <xdr:row>28</xdr:row>
      <xdr:rowOff>13335</xdr:rowOff>
    </xdr:to>
    <xdr:sp macro="" textlink="pvt!$E$2">
      <xdr:nvSpPr>
        <xdr:cNvPr id="42" name="TextBox 41">
          <a:extLst>
            <a:ext uri="{FF2B5EF4-FFF2-40B4-BE49-F238E27FC236}">
              <a16:creationId xmlns:a16="http://schemas.microsoft.com/office/drawing/2014/main" id="{00000000-0008-0000-0200-00002A000000}"/>
            </a:ext>
          </a:extLst>
        </xdr:cNvPr>
        <xdr:cNvSpPr txBox="1"/>
      </xdr:nvSpPr>
      <xdr:spPr>
        <a:xfrm>
          <a:off x="95250" y="4981575"/>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38C975-7B28-4518-87FA-029F7236E327}" type="TxLink">
            <a:rPr lang="en-US" sz="1800" b="0" i="0" u="none" strike="noStrike">
              <a:solidFill>
                <a:schemeClr val="accent3">
                  <a:lumMod val="75000"/>
                </a:schemeClr>
              </a:solidFill>
              <a:latin typeface="Calibri"/>
              <a:ea typeface="+mn-ea"/>
              <a:cs typeface="Calibri"/>
            </a:rPr>
            <a:pPr algn="ctr"/>
            <a:t>29</a:t>
          </a:fld>
          <a:endParaRPr lang="en-US" sz="1800" b="0">
            <a:solidFill>
              <a:schemeClr val="accent3">
                <a:lumMod val="75000"/>
              </a:schemeClr>
            </a:solidFill>
            <a:latin typeface="+mn-lt"/>
            <a:ea typeface="+mn-ea"/>
            <a:cs typeface="+mn-cs"/>
          </a:endParaRPr>
        </a:p>
      </xdr:txBody>
    </xdr:sp>
    <xdr:clientData/>
  </xdr:twoCellAnchor>
  <xdr:twoCellAnchor>
    <xdr:from>
      <xdr:col>0</xdr:col>
      <xdr:colOff>38100</xdr:colOff>
      <xdr:row>31</xdr:row>
      <xdr:rowOff>180975</xdr:rowOff>
    </xdr:from>
    <xdr:to>
      <xdr:col>3</xdr:col>
      <xdr:colOff>161925</xdr:colOff>
      <xdr:row>41</xdr:row>
      <xdr:rowOff>171450</xdr:rowOff>
    </xdr:to>
    <xdr:sp macro="" textlink="">
      <xdr:nvSpPr>
        <xdr:cNvPr id="43" name="Rectangle: Rounded Corners 42">
          <a:extLst>
            <a:ext uri="{FF2B5EF4-FFF2-40B4-BE49-F238E27FC236}">
              <a16:creationId xmlns:a16="http://schemas.microsoft.com/office/drawing/2014/main" id="{00000000-0008-0000-0200-00002B000000}"/>
            </a:ext>
          </a:extLst>
        </xdr:cNvPr>
        <xdr:cNvSpPr/>
      </xdr:nvSpPr>
      <xdr:spPr>
        <a:xfrm>
          <a:off x="38100" y="6086475"/>
          <a:ext cx="1952625" cy="1895475"/>
        </a:xfrm>
        <a:prstGeom prst="roundRect">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33350" h="1905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47625</xdr:colOff>
      <xdr:row>34</xdr:row>
      <xdr:rowOff>104775</xdr:rowOff>
    </xdr:from>
    <xdr:to>
      <xdr:col>3</xdr:col>
      <xdr:colOff>47625</xdr:colOff>
      <xdr:row>36</xdr:row>
      <xdr:rowOff>89535</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47625" y="6581775"/>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300" b="1">
              <a:solidFill>
                <a:srgbClr val="5E6B91"/>
              </a:solidFill>
              <a:latin typeface="+mn-lt"/>
              <a:ea typeface="+mn-ea"/>
              <a:cs typeface="+mn-cs"/>
            </a:rPr>
            <a:t># Categories</a:t>
          </a:r>
        </a:p>
      </xdr:txBody>
    </xdr:sp>
    <xdr:clientData/>
  </xdr:twoCellAnchor>
  <xdr:twoCellAnchor>
    <xdr:from>
      <xdr:col>0</xdr:col>
      <xdr:colOff>66675</xdr:colOff>
      <xdr:row>38</xdr:row>
      <xdr:rowOff>47625</xdr:rowOff>
    </xdr:from>
    <xdr:to>
      <xdr:col>3</xdr:col>
      <xdr:colOff>66675</xdr:colOff>
      <xdr:row>40</xdr:row>
      <xdr:rowOff>32385</xdr:rowOff>
    </xdr:to>
    <xdr:sp macro="" textlink="">
      <xdr:nvSpPr>
        <xdr:cNvPr id="45" name="TextBox 44">
          <a:extLst>
            <a:ext uri="{FF2B5EF4-FFF2-40B4-BE49-F238E27FC236}">
              <a16:creationId xmlns:a16="http://schemas.microsoft.com/office/drawing/2014/main" id="{00000000-0008-0000-0200-00002D000000}"/>
            </a:ext>
          </a:extLst>
        </xdr:cNvPr>
        <xdr:cNvSpPr txBox="1"/>
      </xdr:nvSpPr>
      <xdr:spPr>
        <a:xfrm>
          <a:off x="66675" y="7286625"/>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300" b="1">
              <a:solidFill>
                <a:srgbClr val="5E6B91"/>
              </a:solidFill>
              <a:latin typeface="+mn-lt"/>
              <a:ea typeface="+mn-ea"/>
              <a:cs typeface="+mn-cs"/>
            </a:rPr>
            <a:t>Available</a:t>
          </a:r>
          <a:r>
            <a:rPr lang="en-US" sz="1300" b="1" baseline="0">
              <a:solidFill>
                <a:srgbClr val="5E6B91"/>
              </a:solidFill>
              <a:latin typeface="+mn-lt"/>
              <a:ea typeface="+mn-ea"/>
              <a:cs typeface="+mn-cs"/>
            </a:rPr>
            <a:t> Products</a:t>
          </a:r>
          <a:endParaRPr lang="en-US" sz="1300" b="1">
            <a:solidFill>
              <a:srgbClr val="5E6B91"/>
            </a:solidFill>
            <a:latin typeface="+mn-lt"/>
            <a:ea typeface="+mn-ea"/>
            <a:cs typeface="+mn-cs"/>
          </a:endParaRPr>
        </a:p>
      </xdr:txBody>
    </xdr:sp>
    <xdr:clientData/>
  </xdr:twoCellAnchor>
  <xdr:twoCellAnchor>
    <xdr:from>
      <xdr:col>0</xdr:col>
      <xdr:colOff>85725</xdr:colOff>
      <xdr:row>35</xdr:row>
      <xdr:rowOff>142875</xdr:rowOff>
    </xdr:from>
    <xdr:to>
      <xdr:col>3</xdr:col>
      <xdr:colOff>85725</xdr:colOff>
      <xdr:row>37</xdr:row>
      <xdr:rowOff>127635</xdr:rowOff>
    </xdr:to>
    <xdr:sp macro="" textlink="pvt!$H$2">
      <xdr:nvSpPr>
        <xdr:cNvPr id="46" name="TextBox 45">
          <a:extLst>
            <a:ext uri="{FF2B5EF4-FFF2-40B4-BE49-F238E27FC236}">
              <a16:creationId xmlns:a16="http://schemas.microsoft.com/office/drawing/2014/main" id="{00000000-0008-0000-0200-00002E000000}"/>
            </a:ext>
          </a:extLst>
        </xdr:cNvPr>
        <xdr:cNvSpPr txBox="1"/>
      </xdr:nvSpPr>
      <xdr:spPr>
        <a:xfrm>
          <a:off x="85725" y="6810375"/>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9FED68-6B00-460D-82CD-D55C91265AC5}" type="TxLink">
            <a:rPr lang="en-US" sz="1800" b="0" i="0" u="none" strike="noStrike">
              <a:solidFill>
                <a:schemeClr val="accent3">
                  <a:lumMod val="75000"/>
                </a:schemeClr>
              </a:solidFill>
              <a:latin typeface="Calibri"/>
              <a:ea typeface="+mn-ea"/>
              <a:cs typeface="Calibri"/>
            </a:rPr>
            <a:pPr algn="ctr"/>
            <a:t>8</a:t>
          </a:fld>
          <a:endParaRPr lang="en-US" sz="1800" b="0">
            <a:solidFill>
              <a:schemeClr val="accent3">
                <a:lumMod val="75000"/>
              </a:schemeClr>
            </a:solidFill>
            <a:latin typeface="+mn-lt"/>
            <a:ea typeface="+mn-ea"/>
            <a:cs typeface="+mn-cs"/>
          </a:endParaRPr>
        </a:p>
      </xdr:txBody>
    </xdr:sp>
    <xdr:clientData/>
  </xdr:twoCellAnchor>
  <xdr:twoCellAnchor>
    <xdr:from>
      <xdr:col>0</xdr:col>
      <xdr:colOff>57150</xdr:colOff>
      <xdr:row>39</xdr:row>
      <xdr:rowOff>123825</xdr:rowOff>
    </xdr:from>
    <xdr:to>
      <xdr:col>3</xdr:col>
      <xdr:colOff>57150</xdr:colOff>
      <xdr:row>41</xdr:row>
      <xdr:rowOff>108585</xdr:rowOff>
    </xdr:to>
    <xdr:sp macro="" textlink="pvt!$G$2">
      <xdr:nvSpPr>
        <xdr:cNvPr id="47" name="TextBox 46">
          <a:extLst>
            <a:ext uri="{FF2B5EF4-FFF2-40B4-BE49-F238E27FC236}">
              <a16:creationId xmlns:a16="http://schemas.microsoft.com/office/drawing/2014/main" id="{00000000-0008-0000-0200-00002F000000}"/>
            </a:ext>
          </a:extLst>
        </xdr:cNvPr>
        <xdr:cNvSpPr txBox="1"/>
      </xdr:nvSpPr>
      <xdr:spPr>
        <a:xfrm>
          <a:off x="57150" y="7553325"/>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468681-7AD6-47FD-8620-D1E8BC15BD31}" type="TxLink">
            <a:rPr lang="en-US" sz="1800" b="0" i="0" u="none" strike="noStrike">
              <a:solidFill>
                <a:schemeClr val="accent3">
                  <a:lumMod val="75000"/>
                </a:schemeClr>
              </a:solidFill>
              <a:latin typeface="Calibri"/>
              <a:ea typeface="+mn-ea"/>
              <a:cs typeface="Calibri"/>
            </a:rPr>
            <a:pPr algn="ctr"/>
            <a:t>77</a:t>
          </a:fld>
          <a:endParaRPr lang="en-US" sz="1800" b="0">
            <a:solidFill>
              <a:schemeClr val="accent3">
                <a:lumMod val="75000"/>
              </a:schemeClr>
            </a:solidFill>
            <a:latin typeface="+mn-lt"/>
            <a:ea typeface="+mn-ea"/>
            <a:cs typeface="+mn-cs"/>
          </a:endParaRPr>
        </a:p>
      </xdr:txBody>
    </xdr:sp>
    <xdr:clientData/>
  </xdr:twoCellAnchor>
  <xdr:twoCellAnchor>
    <xdr:from>
      <xdr:col>0</xdr:col>
      <xdr:colOff>66675</xdr:colOff>
      <xdr:row>32</xdr:row>
      <xdr:rowOff>0</xdr:rowOff>
    </xdr:from>
    <xdr:to>
      <xdr:col>3</xdr:col>
      <xdr:colOff>171450</xdr:colOff>
      <xdr:row>34</xdr:row>
      <xdr:rowOff>76200</xdr:rowOff>
    </xdr:to>
    <xdr:sp macro="" textlink="">
      <xdr:nvSpPr>
        <xdr:cNvPr id="48" name="TextBox 47">
          <a:extLst>
            <a:ext uri="{FF2B5EF4-FFF2-40B4-BE49-F238E27FC236}">
              <a16:creationId xmlns:a16="http://schemas.microsoft.com/office/drawing/2014/main" id="{00000000-0008-0000-0200-000030000000}"/>
            </a:ext>
          </a:extLst>
        </xdr:cNvPr>
        <xdr:cNvSpPr txBox="1"/>
      </xdr:nvSpPr>
      <xdr:spPr>
        <a:xfrm>
          <a:off x="66675" y="6096000"/>
          <a:ext cx="19335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0" i="1" u="none" cap="none" spc="0">
              <a:ln w="0"/>
              <a:solidFill>
                <a:srgbClr val="805D87"/>
              </a:solidFill>
              <a:effectLst>
                <a:outerShdw blurRad="38100" dist="19050" dir="2700000" algn="tl" rotWithShape="0">
                  <a:schemeClr val="dk1">
                    <a:alpha val="40000"/>
                  </a:schemeClr>
                </a:outerShdw>
              </a:effectLst>
              <a:latin typeface="+mn-lt"/>
              <a:ea typeface="+mn-ea"/>
              <a:cs typeface="+mn-cs"/>
            </a:rPr>
            <a:t>Products</a:t>
          </a:r>
        </a:p>
      </xdr:txBody>
    </xdr:sp>
    <xdr:clientData/>
  </xdr:twoCellAnchor>
  <xdr:twoCellAnchor>
    <xdr:from>
      <xdr:col>6</xdr:col>
      <xdr:colOff>523874</xdr:colOff>
      <xdr:row>4</xdr:row>
      <xdr:rowOff>47624</xdr:rowOff>
    </xdr:from>
    <xdr:to>
      <xdr:col>10</xdr:col>
      <xdr:colOff>163415</xdr:colOff>
      <xdr:row>9</xdr:row>
      <xdr:rowOff>95250</xdr:rowOff>
    </xdr:to>
    <xdr:sp macro="" textlink="">
      <xdr:nvSpPr>
        <xdr:cNvPr id="2" name="Rectangle: Rounded Corners 1">
          <a:extLst>
            <a:ext uri="{FF2B5EF4-FFF2-40B4-BE49-F238E27FC236}">
              <a16:creationId xmlns:a16="http://schemas.microsoft.com/office/drawing/2014/main" id="{00000000-0008-0000-0200-000002000000}"/>
            </a:ext>
          </a:extLst>
        </xdr:cNvPr>
        <xdr:cNvSpPr/>
      </xdr:nvSpPr>
      <xdr:spPr>
        <a:xfrm>
          <a:off x="4181474" y="809624"/>
          <a:ext cx="2077941" cy="1000126"/>
        </a:xfrm>
        <a:prstGeom prst="roundRect">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548640</xdr:colOff>
      <xdr:row>6</xdr:row>
      <xdr:rowOff>142762</xdr:rowOff>
    </xdr:from>
    <xdr:to>
      <xdr:col>10</xdr:col>
      <xdr:colOff>89231</xdr:colOff>
      <xdr:row>9</xdr:row>
      <xdr:rowOff>28462</xdr:rowOff>
    </xdr:to>
    <xdr:sp macro="" textlink="pvt!$D$5">
      <xdr:nvSpPr>
        <xdr:cNvPr id="24" name="TextBox 23">
          <a:extLst>
            <a:ext uri="{FF2B5EF4-FFF2-40B4-BE49-F238E27FC236}">
              <a16:creationId xmlns:a16="http://schemas.microsoft.com/office/drawing/2014/main" id="{00000000-0008-0000-0200-000018000000}"/>
            </a:ext>
          </a:extLst>
        </xdr:cNvPr>
        <xdr:cNvSpPr txBox="1"/>
      </xdr:nvSpPr>
      <xdr:spPr>
        <a:xfrm>
          <a:off x="4206240" y="1285762"/>
          <a:ext cx="1978991"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BA99A32-1E45-4414-8E12-38B64FE9B5E0}" type="TxLink">
            <a:rPr lang="en-US" sz="1800" b="1" i="0" u="none" strike="noStrike">
              <a:solidFill>
                <a:schemeClr val="accent3">
                  <a:lumMod val="75000"/>
                </a:schemeClr>
              </a:solidFill>
              <a:latin typeface="Calibri"/>
              <a:ea typeface="+mn-ea"/>
              <a:cs typeface="Calibri"/>
            </a:rPr>
            <a:pPr marL="0" indent="0" algn="ctr"/>
            <a:t>$88,606.44</a:t>
          </a:fld>
          <a:endParaRPr lang="en-US" sz="1800" b="1" i="0" u="none" strike="noStrike">
            <a:solidFill>
              <a:schemeClr val="accent3">
                <a:lumMod val="75000"/>
              </a:schemeClr>
            </a:solidFill>
            <a:latin typeface="Calibri"/>
            <a:ea typeface="+mn-ea"/>
            <a:cs typeface="Calibri"/>
          </a:endParaRPr>
        </a:p>
      </xdr:txBody>
    </xdr:sp>
    <xdr:clientData/>
  </xdr:twoCellAnchor>
  <xdr:twoCellAnchor>
    <xdr:from>
      <xdr:col>6</xdr:col>
      <xdr:colOff>548640</xdr:colOff>
      <xdr:row>4</xdr:row>
      <xdr:rowOff>56275</xdr:rowOff>
    </xdr:from>
    <xdr:to>
      <xdr:col>10</xdr:col>
      <xdr:colOff>89231</xdr:colOff>
      <xdr:row>6</xdr:row>
      <xdr:rowOff>132475</xdr:rowOff>
    </xdr:to>
    <xdr:sp macro="" textlink="">
      <xdr:nvSpPr>
        <xdr:cNvPr id="25" name="TextBox 24">
          <a:extLst>
            <a:ext uri="{FF2B5EF4-FFF2-40B4-BE49-F238E27FC236}">
              <a16:creationId xmlns:a16="http://schemas.microsoft.com/office/drawing/2014/main" id="{00000000-0008-0000-0200-000019000000}"/>
            </a:ext>
          </a:extLst>
        </xdr:cNvPr>
        <xdr:cNvSpPr txBox="1"/>
      </xdr:nvSpPr>
      <xdr:spPr>
        <a:xfrm>
          <a:off x="4206240" y="818275"/>
          <a:ext cx="1978991"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0" i="1" u="none" cap="none" spc="0">
              <a:ln w="0"/>
              <a:solidFill>
                <a:srgbClr val="805D87"/>
              </a:solidFill>
              <a:effectLst>
                <a:outerShdw blurRad="38100" dist="19050" dir="2700000" algn="tl" rotWithShape="0">
                  <a:schemeClr val="dk1">
                    <a:alpha val="40000"/>
                  </a:schemeClr>
                </a:outerShdw>
              </a:effectLst>
              <a:latin typeface="+mn-lt"/>
              <a:ea typeface="+mn-ea"/>
              <a:cs typeface="+mn-cs"/>
            </a:rPr>
            <a:t>Net Revenue</a:t>
          </a:r>
        </a:p>
      </xdr:txBody>
    </xdr:sp>
    <xdr:clientData/>
  </xdr:twoCellAnchor>
  <mc:AlternateContent xmlns:mc="http://schemas.openxmlformats.org/markup-compatibility/2006">
    <mc:Choice xmlns:a14="http://schemas.microsoft.com/office/drawing/2010/main" Requires="a14">
      <xdr:twoCellAnchor editAs="oneCell">
        <xdr:from>
          <xdr:col>10</xdr:col>
          <xdr:colOff>381000</xdr:colOff>
          <xdr:row>3</xdr:row>
          <xdr:rowOff>57150</xdr:rowOff>
        </xdr:from>
        <xdr:to>
          <xdr:col>12</xdr:col>
          <xdr:colOff>323850</xdr:colOff>
          <xdr:row>4</xdr:row>
          <xdr:rowOff>180975</xdr:rowOff>
        </xdr:to>
        <xdr:sp macro="" textlink="">
          <xdr:nvSpPr>
            <xdr:cNvPr id="2049" name="Option Button 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Highest (5)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390525</xdr:colOff>
          <xdr:row>4</xdr:row>
          <xdr:rowOff>133350</xdr:rowOff>
        </xdr:from>
        <xdr:to>
          <xdr:col>12</xdr:col>
          <xdr:colOff>238125</xdr:colOff>
          <xdr:row>5</xdr:row>
          <xdr:rowOff>161925</xdr:rowOff>
        </xdr:to>
        <xdr:sp macro="" textlink="">
          <xdr:nvSpPr>
            <xdr:cNvPr id="2050" name="Option Button 2" hidden="1">
              <a:extLst>
                <a:ext uri="{63B3BB69-23CF-44E3-9099-C40C66FF867C}">
                  <a14:compatExt spid="_x0000_s2050"/>
                </a:ext>
                <a:ext uri="{FF2B5EF4-FFF2-40B4-BE49-F238E27FC236}">
                  <a16:creationId xmlns:a16="http://schemas.microsoft.com/office/drawing/2014/main" id="{00000000-0008-0000-02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Lowest (5)</a:t>
              </a: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4</xdr:col>
      <xdr:colOff>66676</xdr:colOff>
      <xdr:row>15</xdr:row>
      <xdr:rowOff>66675</xdr:rowOff>
    </xdr:from>
    <xdr:to>
      <xdr:col>9</xdr:col>
      <xdr:colOff>657225</xdr:colOff>
      <xdr:row>37</xdr:row>
      <xdr:rowOff>257175</xdr:rowOff>
    </xdr:to>
    <xdr:sp macro="" textlink="">
      <xdr:nvSpPr>
        <xdr:cNvPr id="29" name="Rectangle: Rounded Corners 28">
          <a:extLst>
            <a:ext uri="{FF2B5EF4-FFF2-40B4-BE49-F238E27FC236}">
              <a16:creationId xmlns:a16="http://schemas.microsoft.com/office/drawing/2014/main" id="{00000000-0008-0000-0300-00001D000000}"/>
            </a:ext>
          </a:extLst>
        </xdr:cNvPr>
        <xdr:cNvSpPr/>
      </xdr:nvSpPr>
      <xdr:spPr>
        <a:xfrm>
          <a:off x="4181476" y="3067050"/>
          <a:ext cx="5286374" cy="4676775"/>
        </a:xfrm>
        <a:prstGeom prst="roundRect">
          <a:avLst>
            <a:gd name="adj" fmla="val 8845"/>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95249</xdr:colOff>
      <xdr:row>0</xdr:row>
      <xdr:rowOff>0</xdr:rowOff>
    </xdr:from>
    <xdr:to>
      <xdr:col>9</xdr:col>
      <xdr:colOff>638174</xdr:colOff>
      <xdr:row>4</xdr:row>
      <xdr:rowOff>133350</xdr:rowOff>
    </xdr:to>
    <xdr:sp macro="" textlink="">
      <xdr:nvSpPr>
        <xdr:cNvPr id="28" name="Rectangle: Rounded Corners 27">
          <a:extLst>
            <a:ext uri="{FF2B5EF4-FFF2-40B4-BE49-F238E27FC236}">
              <a16:creationId xmlns:a16="http://schemas.microsoft.com/office/drawing/2014/main" id="{00000000-0008-0000-0300-00001C000000}"/>
            </a:ext>
          </a:extLst>
        </xdr:cNvPr>
        <xdr:cNvSpPr/>
      </xdr:nvSpPr>
      <xdr:spPr>
        <a:xfrm>
          <a:off x="2076449" y="0"/>
          <a:ext cx="7229475" cy="895350"/>
        </a:xfrm>
        <a:prstGeom prst="roundRect">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114300</xdr:colOff>
      <xdr:row>5</xdr:row>
      <xdr:rowOff>0</xdr:rowOff>
    </xdr:from>
    <xdr:to>
      <xdr:col>9</xdr:col>
      <xdr:colOff>647702</xdr:colOff>
      <xdr:row>15</xdr:row>
      <xdr:rowOff>19050</xdr:rowOff>
    </xdr:to>
    <xdr:sp macro="" textlink="">
      <xdr:nvSpPr>
        <xdr:cNvPr id="26" name="Rectangle: Rounded Corners 25">
          <a:extLst>
            <a:ext uri="{FF2B5EF4-FFF2-40B4-BE49-F238E27FC236}">
              <a16:creationId xmlns:a16="http://schemas.microsoft.com/office/drawing/2014/main" id="{00000000-0008-0000-0300-00001A000000}"/>
            </a:ext>
          </a:extLst>
        </xdr:cNvPr>
        <xdr:cNvSpPr/>
      </xdr:nvSpPr>
      <xdr:spPr>
        <a:xfrm>
          <a:off x="4229100" y="952500"/>
          <a:ext cx="5229227" cy="2066925"/>
        </a:xfrm>
        <a:prstGeom prst="roundRect">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200025</xdr:colOff>
      <xdr:row>1</xdr:row>
      <xdr:rowOff>120018</xdr:rowOff>
    </xdr:from>
    <xdr:to>
      <xdr:col>3</xdr:col>
      <xdr:colOff>752475</xdr:colOff>
      <xdr:row>4</xdr:row>
      <xdr:rowOff>53341</xdr:rowOff>
    </xdr:to>
    <xdr:sp macro="" textlink="pvt!$A$5">
      <xdr:nvSpPr>
        <xdr:cNvPr id="9" name="TextBox 8">
          <a:extLst>
            <a:ext uri="{FF2B5EF4-FFF2-40B4-BE49-F238E27FC236}">
              <a16:creationId xmlns:a16="http://schemas.microsoft.com/office/drawing/2014/main" id="{00000000-0008-0000-0300-000009000000}"/>
            </a:ext>
          </a:extLst>
        </xdr:cNvPr>
        <xdr:cNvSpPr txBox="1"/>
      </xdr:nvSpPr>
      <xdr:spPr>
        <a:xfrm>
          <a:off x="2333625" y="310518"/>
          <a:ext cx="1600200" cy="504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B617835-BC78-4390-95ED-B25B12410058}" type="TxLink">
            <a:rPr lang="en-US" sz="1400" b="1" i="0" u="none" strike="noStrike">
              <a:solidFill>
                <a:schemeClr val="accent3">
                  <a:lumMod val="75000"/>
                </a:schemeClr>
              </a:solidFill>
              <a:latin typeface="Calibri"/>
              <a:ea typeface="+mn-ea"/>
              <a:cs typeface="Calibri"/>
            </a:rPr>
            <a:pPr marL="0" indent="0" algn="ctr"/>
            <a:t>$1,354,458.59</a:t>
          </a:fld>
          <a:endParaRPr lang="en-US" sz="1400" b="1" i="0" u="none" strike="noStrike">
            <a:solidFill>
              <a:schemeClr val="accent3">
                <a:lumMod val="75000"/>
              </a:schemeClr>
            </a:solidFill>
            <a:latin typeface="Calibri"/>
            <a:ea typeface="+mn-ea"/>
            <a:cs typeface="Calibri"/>
          </a:endParaRPr>
        </a:p>
      </xdr:txBody>
    </xdr:sp>
    <xdr:clientData/>
  </xdr:twoCellAnchor>
  <xdr:twoCellAnchor>
    <xdr:from>
      <xdr:col>2</xdr:col>
      <xdr:colOff>189253</xdr:colOff>
      <xdr:row>0</xdr:row>
      <xdr:rowOff>0</xdr:rowOff>
    </xdr:from>
    <xdr:to>
      <xdr:col>3</xdr:col>
      <xdr:colOff>741703</xdr:colOff>
      <xdr:row>2</xdr:row>
      <xdr:rowOff>121920</xdr:rowOff>
    </xdr:to>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2322853" y="0"/>
          <a:ext cx="160020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a:solidFill>
                <a:srgbClr val="5E6B91"/>
              </a:solidFill>
              <a:latin typeface="+mn-lt"/>
              <a:ea typeface="+mn-ea"/>
              <a:cs typeface="+mn-cs"/>
            </a:rPr>
            <a:t>Sales</a:t>
          </a:r>
        </a:p>
      </xdr:txBody>
    </xdr:sp>
    <xdr:clientData/>
  </xdr:twoCellAnchor>
  <xdr:twoCellAnchor>
    <xdr:from>
      <xdr:col>3</xdr:col>
      <xdr:colOff>542925</xdr:colOff>
      <xdr:row>1</xdr:row>
      <xdr:rowOff>135732</xdr:rowOff>
    </xdr:from>
    <xdr:to>
      <xdr:col>5</xdr:col>
      <xdr:colOff>47625</xdr:colOff>
      <xdr:row>4</xdr:row>
      <xdr:rowOff>67152</xdr:rowOff>
    </xdr:to>
    <xdr:sp macro="" textlink="pvt!$B$5">
      <xdr:nvSpPr>
        <xdr:cNvPr id="11" name="TextBox 10">
          <a:extLst>
            <a:ext uri="{FF2B5EF4-FFF2-40B4-BE49-F238E27FC236}">
              <a16:creationId xmlns:a16="http://schemas.microsoft.com/office/drawing/2014/main" id="{00000000-0008-0000-0300-00000B000000}"/>
            </a:ext>
          </a:extLst>
        </xdr:cNvPr>
        <xdr:cNvSpPr txBox="1"/>
      </xdr:nvSpPr>
      <xdr:spPr>
        <a:xfrm>
          <a:off x="3724275" y="326232"/>
          <a:ext cx="160020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D7091AB-56AC-4F20-8122-79A08E13DD2C}" type="TxLink">
            <a:rPr lang="en-US" sz="1400" b="1" i="0" u="none" strike="noStrike">
              <a:solidFill>
                <a:schemeClr val="accent3">
                  <a:lumMod val="75000"/>
                </a:schemeClr>
              </a:solidFill>
              <a:latin typeface="Calibri"/>
              <a:ea typeface="+mn-ea"/>
              <a:cs typeface="Calibri"/>
            </a:rPr>
            <a:pPr marL="0" indent="0" algn="ctr"/>
            <a:t>$88,665.77</a:t>
          </a:fld>
          <a:endParaRPr lang="en-US" sz="1400" b="1" i="0" u="none" strike="noStrike">
            <a:solidFill>
              <a:schemeClr val="accent3">
                <a:lumMod val="75000"/>
              </a:schemeClr>
            </a:solidFill>
            <a:latin typeface="Calibri"/>
            <a:ea typeface="+mn-ea"/>
            <a:cs typeface="Calibri"/>
          </a:endParaRPr>
        </a:p>
      </xdr:txBody>
    </xdr:sp>
    <xdr:clientData/>
  </xdr:twoCellAnchor>
  <xdr:twoCellAnchor>
    <xdr:from>
      <xdr:col>3</xdr:col>
      <xdr:colOff>534846</xdr:colOff>
      <xdr:row>0</xdr:row>
      <xdr:rowOff>9227</xdr:rowOff>
    </xdr:from>
    <xdr:to>
      <xdr:col>5</xdr:col>
      <xdr:colOff>39546</xdr:colOff>
      <xdr:row>2</xdr:row>
      <xdr:rowOff>131147</xdr:rowOff>
    </xdr:to>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3716196" y="9227"/>
          <a:ext cx="160020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a:solidFill>
                <a:srgbClr val="5E6B91"/>
              </a:solidFill>
              <a:latin typeface="+mn-lt"/>
              <a:ea typeface="+mn-ea"/>
              <a:cs typeface="+mn-cs"/>
            </a:rPr>
            <a:t>Discount</a:t>
          </a:r>
        </a:p>
      </xdr:txBody>
    </xdr:sp>
    <xdr:clientData/>
  </xdr:twoCellAnchor>
  <xdr:twoCellAnchor>
    <xdr:from>
      <xdr:col>4</xdr:col>
      <xdr:colOff>885825</xdr:colOff>
      <xdr:row>1</xdr:row>
      <xdr:rowOff>149543</xdr:rowOff>
    </xdr:from>
    <xdr:to>
      <xdr:col>6</xdr:col>
      <xdr:colOff>476250</xdr:colOff>
      <xdr:row>4</xdr:row>
      <xdr:rowOff>80963</xdr:rowOff>
    </xdr:to>
    <xdr:sp macro="" textlink="pvt!$C$5">
      <xdr:nvSpPr>
        <xdr:cNvPr id="13" name="TextBox 12">
          <a:extLst>
            <a:ext uri="{FF2B5EF4-FFF2-40B4-BE49-F238E27FC236}">
              <a16:creationId xmlns:a16="http://schemas.microsoft.com/office/drawing/2014/main" id="{00000000-0008-0000-0300-00000D000000}"/>
            </a:ext>
          </a:extLst>
        </xdr:cNvPr>
        <xdr:cNvSpPr txBox="1"/>
      </xdr:nvSpPr>
      <xdr:spPr>
        <a:xfrm>
          <a:off x="5114925" y="340043"/>
          <a:ext cx="160020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9F1FFCE-F03C-4CC9-815D-8107C6D5A16D}" type="TxLink">
            <a:rPr lang="en-US" sz="1400" b="1" i="0" u="none" strike="noStrike">
              <a:solidFill>
                <a:schemeClr val="accent3">
                  <a:lumMod val="75000"/>
                </a:schemeClr>
              </a:solidFill>
              <a:latin typeface="Calibri"/>
              <a:ea typeface="+mn-ea"/>
              <a:cs typeface="Calibri"/>
            </a:rPr>
            <a:pPr marL="0" indent="0" algn="ctr"/>
            <a:t>$1,265,793.18</a:t>
          </a:fld>
          <a:endParaRPr lang="en-US" sz="1400" b="1" i="0" u="none" strike="noStrike">
            <a:solidFill>
              <a:schemeClr val="accent3">
                <a:lumMod val="75000"/>
              </a:schemeClr>
            </a:solidFill>
            <a:latin typeface="Calibri"/>
            <a:ea typeface="+mn-ea"/>
            <a:cs typeface="Calibri"/>
          </a:endParaRPr>
        </a:p>
      </xdr:txBody>
    </xdr:sp>
    <xdr:clientData/>
  </xdr:twoCellAnchor>
  <xdr:twoCellAnchor>
    <xdr:from>
      <xdr:col>4</xdr:col>
      <xdr:colOff>880439</xdr:colOff>
      <xdr:row>0</xdr:row>
      <xdr:rowOff>18454</xdr:rowOff>
    </xdr:from>
    <xdr:to>
      <xdr:col>6</xdr:col>
      <xdr:colOff>470864</xdr:colOff>
      <xdr:row>2</xdr:row>
      <xdr:rowOff>140374</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5109539" y="18454"/>
          <a:ext cx="160020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a:solidFill>
                <a:srgbClr val="5E6B91"/>
              </a:solidFill>
              <a:latin typeface="+mn-lt"/>
              <a:ea typeface="+mn-ea"/>
              <a:cs typeface="+mn-cs"/>
            </a:rPr>
            <a:t>Net Sales</a:t>
          </a:r>
        </a:p>
      </xdr:txBody>
    </xdr:sp>
    <xdr:clientData/>
  </xdr:twoCellAnchor>
  <xdr:twoCellAnchor>
    <xdr:from>
      <xdr:col>7</xdr:col>
      <xdr:colOff>981074</xdr:colOff>
      <xdr:row>1</xdr:row>
      <xdr:rowOff>177166</xdr:rowOff>
    </xdr:from>
    <xdr:to>
      <xdr:col>9</xdr:col>
      <xdr:colOff>571499</xdr:colOff>
      <xdr:row>4</xdr:row>
      <xdr:rowOff>108586</xdr:rowOff>
    </xdr:to>
    <xdr:sp macro="" textlink="pvt!$E$5">
      <xdr:nvSpPr>
        <xdr:cNvPr id="15" name="TextBox 14">
          <a:extLst>
            <a:ext uri="{FF2B5EF4-FFF2-40B4-BE49-F238E27FC236}">
              <a16:creationId xmlns:a16="http://schemas.microsoft.com/office/drawing/2014/main" id="{00000000-0008-0000-0300-00000F000000}"/>
            </a:ext>
          </a:extLst>
        </xdr:cNvPr>
        <xdr:cNvSpPr txBox="1"/>
      </xdr:nvSpPr>
      <xdr:spPr>
        <a:xfrm>
          <a:off x="7896224" y="367666"/>
          <a:ext cx="160020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3701236-10C2-4189-B2C1-501E79473988}" type="TxLink">
            <a:rPr lang="en-US" sz="1400" b="1" i="0" u="none" strike="noStrike">
              <a:solidFill>
                <a:schemeClr val="accent3">
                  <a:lumMod val="75000"/>
                </a:schemeClr>
              </a:solidFill>
              <a:latin typeface="Calibri"/>
              <a:ea typeface="+mn-ea"/>
              <a:cs typeface="Calibri"/>
            </a:rPr>
            <a:pPr marL="0" indent="0" algn="ctr"/>
            <a:t>$64,942.69</a:t>
          </a:fld>
          <a:endParaRPr lang="en-US" sz="1400" b="1" i="0" u="none" strike="noStrike">
            <a:solidFill>
              <a:schemeClr val="accent3">
                <a:lumMod val="75000"/>
              </a:schemeClr>
            </a:solidFill>
            <a:latin typeface="Calibri"/>
            <a:ea typeface="+mn-ea"/>
            <a:cs typeface="Calibri"/>
          </a:endParaRPr>
        </a:p>
      </xdr:txBody>
    </xdr:sp>
    <xdr:clientData/>
  </xdr:twoCellAnchor>
  <xdr:twoCellAnchor>
    <xdr:from>
      <xdr:col>7</xdr:col>
      <xdr:colOff>981074</xdr:colOff>
      <xdr:row>0</xdr:row>
      <xdr:rowOff>27681</xdr:rowOff>
    </xdr:from>
    <xdr:to>
      <xdr:col>9</xdr:col>
      <xdr:colOff>571499</xdr:colOff>
      <xdr:row>2</xdr:row>
      <xdr:rowOff>149601</xdr:rowOff>
    </xdr:to>
    <xdr:sp macro="" textlink="">
      <xdr:nvSpPr>
        <xdr:cNvPr id="16" name="TextBox 15">
          <a:extLst>
            <a:ext uri="{FF2B5EF4-FFF2-40B4-BE49-F238E27FC236}">
              <a16:creationId xmlns:a16="http://schemas.microsoft.com/office/drawing/2014/main" id="{00000000-0008-0000-0300-000010000000}"/>
            </a:ext>
          </a:extLst>
        </xdr:cNvPr>
        <xdr:cNvSpPr txBox="1"/>
      </xdr:nvSpPr>
      <xdr:spPr>
        <a:xfrm>
          <a:off x="7896224" y="27681"/>
          <a:ext cx="160020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a:solidFill>
                <a:srgbClr val="5E6B91"/>
              </a:solidFill>
              <a:latin typeface="+mn-lt"/>
              <a:ea typeface="+mn-ea"/>
              <a:cs typeface="+mn-cs"/>
            </a:rPr>
            <a:t>Shipping Cost</a:t>
          </a:r>
        </a:p>
      </xdr:txBody>
    </xdr:sp>
    <xdr:clientData/>
  </xdr:twoCellAnchor>
  <xdr:twoCellAnchor>
    <xdr:from>
      <xdr:col>6</xdr:col>
      <xdr:colOff>266700</xdr:colOff>
      <xdr:row>1</xdr:row>
      <xdr:rowOff>163354</xdr:rowOff>
    </xdr:from>
    <xdr:to>
      <xdr:col>8</xdr:col>
      <xdr:colOff>142875</xdr:colOff>
      <xdr:row>4</xdr:row>
      <xdr:rowOff>94774</xdr:rowOff>
    </xdr:to>
    <xdr:sp macro="" textlink="pvt!$D$5">
      <xdr:nvSpPr>
        <xdr:cNvPr id="17" name="TextBox 16">
          <a:extLst>
            <a:ext uri="{FF2B5EF4-FFF2-40B4-BE49-F238E27FC236}">
              <a16:creationId xmlns:a16="http://schemas.microsoft.com/office/drawing/2014/main" id="{00000000-0008-0000-0300-000011000000}"/>
            </a:ext>
          </a:extLst>
        </xdr:cNvPr>
        <xdr:cNvSpPr txBox="1"/>
      </xdr:nvSpPr>
      <xdr:spPr>
        <a:xfrm>
          <a:off x="6505575" y="353854"/>
          <a:ext cx="160020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A359372-4D3B-4F68-B7EE-456E0D3DE12C}" type="TxLink">
            <a:rPr lang="en-US" sz="1400" b="1" i="0" u="none" strike="noStrike">
              <a:solidFill>
                <a:schemeClr val="accent3">
                  <a:lumMod val="75000"/>
                </a:schemeClr>
              </a:solidFill>
              <a:latin typeface="Calibri"/>
              <a:ea typeface="+mn-ea"/>
              <a:cs typeface="Calibri"/>
            </a:rPr>
            <a:pPr marL="0" indent="0" algn="ctr"/>
            <a:t>$88,606.44</a:t>
          </a:fld>
          <a:endParaRPr lang="en-US" sz="1400" b="1" i="0" u="none" strike="noStrike">
            <a:solidFill>
              <a:schemeClr val="accent3">
                <a:lumMod val="75000"/>
              </a:schemeClr>
            </a:solidFill>
            <a:latin typeface="Calibri"/>
            <a:ea typeface="+mn-ea"/>
            <a:cs typeface="Calibri"/>
          </a:endParaRPr>
        </a:p>
      </xdr:txBody>
    </xdr:sp>
    <xdr:clientData/>
  </xdr:twoCellAnchor>
  <xdr:twoCellAnchor>
    <xdr:from>
      <xdr:col>6</xdr:col>
      <xdr:colOff>264007</xdr:colOff>
      <xdr:row>0</xdr:row>
      <xdr:rowOff>36909</xdr:rowOff>
    </xdr:from>
    <xdr:to>
      <xdr:col>8</xdr:col>
      <xdr:colOff>140182</xdr:colOff>
      <xdr:row>2</xdr:row>
      <xdr:rowOff>158829</xdr:rowOff>
    </xdr:to>
    <xdr:sp macro="" textlink="">
      <xdr:nvSpPr>
        <xdr:cNvPr id="18" name="TextBox 17">
          <a:extLst>
            <a:ext uri="{FF2B5EF4-FFF2-40B4-BE49-F238E27FC236}">
              <a16:creationId xmlns:a16="http://schemas.microsoft.com/office/drawing/2014/main" id="{00000000-0008-0000-0300-000012000000}"/>
            </a:ext>
          </a:extLst>
        </xdr:cNvPr>
        <xdr:cNvSpPr txBox="1"/>
      </xdr:nvSpPr>
      <xdr:spPr>
        <a:xfrm>
          <a:off x="6502882" y="36909"/>
          <a:ext cx="160020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a:solidFill>
                <a:srgbClr val="5E6B91"/>
              </a:solidFill>
              <a:latin typeface="+mn-lt"/>
              <a:ea typeface="+mn-ea"/>
              <a:cs typeface="+mn-cs"/>
            </a:rPr>
            <a:t>Net Revenue</a:t>
          </a:r>
        </a:p>
      </xdr:txBody>
    </xdr:sp>
    <xdr:clientData/>
  </xdr:twoCellAnchor>
  <xdr:twoCellAnchor>
    <xdr:from>
      <xdr:col>7</xdr:col>
      <xdr:colOff>971550</xdr:colOff>
      <xdr:row>0</xdr:row>
      <xdr:rowOff>57150</xdr:rowOff>
    </xdr:from>
    <xdr:to>
      <xdr:col>7</xdr:col>
      <xdr:colOff>981075</xdr:colOff>
      <xdr:row>4</xdr:row>
      <xdr:rowOff>76200</xdr:rowOff>
    </xdr:to>
    <xdr:cxnSp macro="">
      <xdr:nvCxnSpPr>
        <xdr:cNvPr id="19" name="Straight Connector 18">
          <a:extLst>
            <a:ext uri="{FF2B5EF4-FFF2-40B4-BE49-F238E27FC236}">
              <a16:creationId xmlns:a16="http://schemas.microsoft.com/office/drawing/2014/main" id="{00000000-0008-0000-0300-000013000000}"/>
            </a:ext>
          </a:extLst>
        </xdr:cNvPr>
        <xdr:cNvCxnSpPr/>
      </xdr:nvCxnSpPr>
      <xdr:spPr>
        <a:xfrm flipH="1" flipV="1">
          <a:off x="7886700" y="57150"/>
          <a:ext cx="9525" cy="781050"/>
        </a:xfrm>
        <a:prstGeom prst="line">
          <a:avLst/>
        </a:prstGeom>
        <a:ln>
          <a:solidFill>
            <a:srgbClr val="F9BDC2"/>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304377</xdr:colOff>
      <xdr:row>5</xdr:row>
      <xdr:rowOff>9525</xdr:rowOff>
    </xdr:from>
    <xdr:to>
      <xdr:col>9</xdr:col>
      <xdr:colOff>561975</xdr:colOff>
      <xdr:row>15</xdr:row>
      <xdr:rowOff>19050</xdr:rowOff>
    </xdr:to>
    <xdr:graphicFrame macro="">
      <xdr:nvGraphicFramePr>
        <xdr:cNvPr id="20" name="Chart 19">
          <a:extLst>
            <a:ext uri="{FF2B5EF4-FFF2-40B4-BE49-F238E27FC236}">
              <a16:creationId xmlns:a16="http://schemas.microsoft.com/office/drawing/2014/main" id="{00000000-0008-0000-03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0</xdr:row>
      <xdr:rowOff>9525</xdr:rowOff>
    </xdr:from>
    <xdr:to>
      <xdr:col>2</xdr:col>
      <xdr:colOff>66675</xdr:colOff>
      <xdr:row>4</xdr:row>
      <xdr:rowOff>114300</xdr:rowOff>
    </xdr:to>
    <xdr:sp macro="" textlink="">
      <xdr:nvSpPr>
        <xdr:cNvPr id="24" name="Rectangle: Rounded Corners 23">
          <a:extLst>
            <a:ext uri="{FF2B5EF4-FFF2-40B4-BE49-F238E27FC236}">
              <a16:creationId xmlns:a16="http://schemas.microsoft.com/office/drawing/2014/main" id="{00000000-0008-0000-0300-000018000000}"/>
            </a:ext>
          </a:extLst>
        </xdr:cNvPr>
        <xdr:cNvSpPr/>
      </xdr:nvSpPr>
      <xdr:spPr>
        <a:xfrm>
          <a:off x="9525" y="9525"/>
          <a:ext cx="2038350" cy="866775"/>
        </a:xfrm>
        <a:prstGeom prst="roundRect">
          <a:avLst/>
        </a:prstGeom>
        <a:solidFill>
          <a:srgbClr val="805D87"/>
        </a:solidFill>
        <a:ln>
          <a:solidFill>
            <a:schemeClr val="bg1"/>
          </a:solidFill>
        </a:ln>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800">
            <a:solidFill>
              <a:schemeClr val="tx1"/>
            </a:solidFill>
          </a:endParaRPr>
        </a:p>
      </xdr:txBody>
    </xdr:sp>
    <xdr:clientData/>
  </xdr:twoCellAnchor>
  <xdr:twoCellAnchor>
    <xdr:from>
      <xdr:col>0</xdr:col>
      <xdr:colOff>0</xdr:colOff>
      <xdr:row>0</xdr:row>
      <xdr:rowOff>0</xdr:rowOff>
    </xdr:from>
    <xdr:to>
      <xdr:col>2</xdr:col>
      <xdr:colOff>0</xdr:colOff>
      <xdr:row>4</xdr:row>
      <xdr:rowOff>123825</xdr:rowOff>
    </xdr:to>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0" y="0"/>
          <a:ext cx="2019300" cy="885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threePt" dir="t"/>
          </a:scene3d>
          <a:sp3d extrusionH="57150">
            <a:bevelT w="38100" h="38100"/>
          </a:sp3d>
        </a:bodyPr>
        <a:lstStyle/>
        <a:p>
          <a:pPr algn="ctr"/>
          <a:r>
            <a:rPr lang="en-US" sz="2800" b="1" i="1" cap="none" spc="0">
              <a:ln w="10160">
                <a:solidFill>
                  <a:srgbClr val="E1F0FF"/>
                </a:solidFill>
                <a:prstDash val="solid"/>
              </a:ln>
              <a:solidFill>
                <a:schemeClr val="bg1"/>
              </a:solidFill>
              <a:effectLst>
                <a:outerShdw blurRad="38100" dist="22860" dir="5400000" algn="tl" rotWithShape="0">
                  <a:srgbClr val="000000">
                    <a:alpha val="30000"/>
                  </a:srgbClr>
                </a:outerShdw>
              </a:effectLst>
              <a:latin typeface="+mn-lt"/>
              <a:ea typeface="+mn-ea"/>
              <a:cs typeface="+mn-cs"/>
            </a:rPr>
            <a:t>Northwind</a:t>
          </a:r>
        </a:p>
        <a:p>
          <a:pPr algn="ctr"/>
          <a:r>
            <a:rPr lang="en-US" sz="1400" b="1" i="1" cap="none" spc="0">
              <a:ln w="10160">
                <a:solidFill>
                  <a:srgbClr val="E1F0FF"/>
                </a:solidFill>
                <a:prstDash val="solid"/>
              </a:ln>
              <a:solidFill>
                <a:schemeClr val="bg1"/>
              </a:solidFill>
              <a:effectLst>
                <a:outerShdw blurRad="38100" dist="22860" dir="5400000" algn="tl" rotWithShape="0">
                  <a:srgbClr val="000000">
                    <a:alpha val="30000"/>
                  </a:srgbClr>
                </a:outerShdw>
              </a:effectLst>
              <a:latin typeface="+mn-lt"/>
              <a:ea typeface="+mn-ea"/>
              <a:cs typeface="+mn-cs"/>
            </a:rPr>
            <a:t>(Financial Summary)</a:t>
          </a:r>
        </a:p>
      </xdr:txBody>
    </xdr:sp>
    <xdr:clientData/>
  </xdr:twoCellAnchor>
  <xdr:twoCellAnchor editAs="oneCell">
    <xdr:from>
      <xdr:col>0</xdr:col>
      <xdr:colOff>0</xdr:colOff>
      <xdr:row>4</xdr:row>
      <xdr:rowOff>114300</xdr:rowOff>
    </xdr:from>
    <xdr:to>
      <xdr:col>1</xdr:col>
      <xdr:colOff>1000124</xdr:colOff>
      <xdr:row>8</xdr:row>
      <xdr:rowOff>152400</xdr:rowOff>
    </xdr:to>
    <mc:AlternateContent xmlns:mc="http://schemas.openxmlformats.org/markup-compatibility/2006" xmlns:a14="http://schemas.microsoft.com/office/drawing/2010/main">
      <mc:Choice Requires="a14">
        <xdr:graphicFrame macro="">
          <xdr:nvGraphicFramePr>
            <xdr:cNvPr id="33" name="Year 8">
              <a:extLst>
                <a:ext uri="{FF2B5EF4-FFF2-40B4-BE49-F238E27FC236}">
                  <a16:creationId xmlns:a16="http://schemas.microsoft.com/office/drawing/2014/main" id="{00000000-0008-0000-0300-000021000000}"/>
                </a:ext>
              </a:extLst>
            </xdr:cNvPr>
            <xdr:cNvGraphicFramePr/>
          </xdr:nvGraphicFramePr>
          <xdr:xfrm>
            <a:off x="0" y="0"/>
            <a:ext cx="0" cy="0"/>
          </xdr:xfrm>
          <a:graphic>
            <a:graphicData uri="http://schemas.microsoft.com/office/drawing/2010/slicer">
              <sle:slicer xmlns:sle="http://schemas.microsoft.com/office/drawing/2010/slicer" name="Year 8"/>
            </a:graphicData>
          </a:graphic>
        </xdr:graphicFrame>
      </mc:Choice>
      <mc:Fallback xmlns="">
        <xdr:sp macro="" textlink="">
          <xdr:nvSpPr>
            <xdr:cNvPr id="0" name=""/>
            <xdr:cNvSpPr>
              <a:spLocks noTextEdit="1"/>
            </xdr:cNvSpPr>
          </xdr:nvSpPr>
          <xdr:spPr>
            <a:xfrm>
              <a:off x="0" y="876300"/>
              <a:ext cx="2085974" cy="800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19051</xdr:colOff>
      <xdr:row>5</xdr:row>
      <xdr:rowOff>19050</xdr:rowOff>
    </xdr:from>
    <xdr:to>
      <xdr:col>4</xdr:col>
      <xdr:colOff>57150</xdr:colOff>
      <xdr:row>14</xdr:row>
      <xdr:rowOff>28575</xdr:rowOff>
    </xdr:to>
    <xdr:sp macro="" textlink="">
      <xdr:nvSpPr>
        <xdr:cNvPr id="4" name="Rectangle: Rounded Corners 3">
          <a:extLst>
            <a:ext uri="{FF2B5EF4-FFF2-40B4-BE49-F238E27FC236}">
              <a16:creationId xmlns:a16="http://schemas.microsoft.com/office/drawing/2014/main" id="{00000000-0008-0000-0300-000004000000}"/>
            </a:ext>
          </a:extLst>
        </xdr:cNvPr>
        <xdr:cNvSpPr/>
      </xdr:nvSpPr>
      <xdr:spPr>
        <a:xfrm>
          <a:off x="2038351" y="971550"/>
          <a:ext cx="2133599" cy="1724025"/>
        </a:xfrm>
        <a:prstGeom prst="roundRect">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95250</xdr:colOff>
      <xdr:row>17</xdr:row>
      <xdr:rowOff>171450</xdr:rowOff>
    </xdr:from>
    <xdr:to>
      <xdr:col>7</xdr:col>
      <xdr:colOff>71437</xdr:colOff>
      <xdr:row>27</xdr:row>
      <xdr:rowOff>195264</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324350" y="3657600"/>
              <a:ext cx="2662237" cy="20240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100012</xdr:colOff>
      <xdr:row>28</xdr:row>
      <xdr:rowOff>9525</xdr:rowOff>
    </xdr:from>
    <xdr:to>
      <xdr:col>7</xdr:col>
      <xdr:colOff>76199</xdr:colOff>
      <xdr:row>37</xdr:row>
      <xdr:rowOff>233364</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329112" y="5695950"/>
              <a:ext cx="2662237" cy="20240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23812</xdr:colOff>
      <xdr:row>17</xdr:row>
      <xdr:rowOff>180975</xdr:rowOff>
    </xdr:from>
    <xdr:to>
      <xdr:col>9</xdr:col>
      <xdr:colOff>676274</xdr:colOff>
      <xdr:row>28</xdr:row>
      <xdr:rowOff>4764</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938962" y="3667125"/>
              <a:ext cx="2662237" cy="20240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23812</xdr:colOff>
      <xdr:row>28</xdr:row>
      <xdr:rowOff>9525</xdr:rowOff>
    </xdr:from>
    <xdr:to>
      <xdr:col>9</xdr:col>
      <xdr:colOff>676274</xdr:colOff>
      <xdr:row>37</xdr:row>
      <xdr:rowOff>233364</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938962" y="5695950"/>
              <a:ext cx="2662237" cy="20240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314325</xdr:colOff>
      <xdr:row>15</xdr:row>
      <xdr:rowOff>28575</xdr:rowOff>
    </xdr:from>
    <xdr:to>
      <xdr:col>9</xdr:col>
      <xdr:colOff>295275</xdr:colOff>
      <xdr:row>18</xdr:row>
      <xdr:rowOff>66675</xdr:rowOff>
    </xdr:to>
    <xdr:sp macro="" textlink="">
      <xdr:nvSpPr>
        <xdr:cNvPr id="21" name="TextBox 20">
          <a:extLst>
            <a:ext uri="{FF2B5EF4-FFF2-40B4-BE49-F238E27FC236}">
              <a16:creationId xmlns:a16="http://schemas.microsoft.com/office/drawing/2014/main" id="{00000000-0008-0000-0300-000015000000}"/>
            </a:ext>
          </a:extLst>
        </xdr:cNvPr>
        <xdr:cNvSpPr txBox="1"/>
      </xdr:nvSpPr>
      <xdr:spPr>
        <a:xfrm>
          <a:off x="4429125" y="3028950"/>
          <a:ext cx="4676775"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0" i="1" u="none" cap="none" spc="0">
              <a:ln w="0"/>
              <a:solidFill>
                <a:srgbClr val="5E6B91"/>
              </a:solidFill>
              <a:effectLst>
                <a:outerShdw blurRad="38100" dist="19050" dir="2700000" algn="tl" rotWithShape="0">
                  <a:schemeClr val="dk1">
                    <a:alpha val="40000"/>
                  </a:schemeClr>
                </a:outerShdw>
              </a:effectLst>
              <a:latin typeface="+mn-lt"/>
              <a:ea typeface="+mn-ea"/>
              <a:cs typeface="+mn-cs"/>
            </a:rPr>
            <a:t>Performance Summary</a:t>
          </a:r>
        </a:p>
        <a:p>
          <a:pPr marL="0" indent="0" algn="ctr"/>
          <a:r>
            <a:rPr lang="en-US" sz="1800" b="0" i="1" u="none" cap="none" spc="0">
              <a:ln w="0"/>
              <a:solidFill>
                <a:srgbClr val="5E6B91"/>
              </a:solidFill>
              <a:effectLst>
                <a:outerShdw blurRad="38100" dist="19050" dir="2700000" algn="tl" rotWithShape="0">
                  <a:schemeClr val="dk1">
                    <a:alpha val="40000"/>
                  </a:schemeClr>
                </a:outerShdw>
              </a:effectLst>
              <a:latin typeface="+mn-lt"/>
              <a:ea typeface="+mn-ea"/>
              <a:cs typeface="+mn-cs"/>
            </a:rPr>
            <a:t>(Discounts)</a:t>
          </a:r>
        </a:p>
      </xdr:txBody>
    </xdr:sp>
    <xdr:clientData/>
  </xdr:twoCellAnchor>
  <xdr:twoCellAnchor>
    <xdr:from>
      <xdr:col>3</xdr:col>
      <xdr:colOff>66674</xdr:colOff>
      <xdr:row>4</xdr:row>
      <xdr:rowOff>161927</xdr:rowOff>
    </xdr:from>
    <xdr:to>
      <xdr:col>4</xdr:col>
      <xdr:colOff>116204</xdr:colOff>
      <xdr:row>8</xdr:row>
      <xdr:rowOff>40007</xdr:rowOff>
    </xdr:to>
    <xdr:sp macro="" textlink="pvt!$G$134">
      <xdr:nvSpPr>
        <xdr:cNvPr id="32" name="TextBox 31">
          <a:extLst>
            <a:ext uri="{FF2B5EF4-FFF2-40B4-BE49-F238E27FC236}">
              <a16:creationId xmlns:a16="http://schemas.microsoft.com/office/drawing/2014/main" id="{00000000-0008-0000-0300-000020000000}"/>
            </a:ext>
          </a:extLst>
        </xdr:cNvPr>
        <xdr:cNvSpPr txBox="1"/>
      </xdr:nvSpPr>
      <xdr:spPr>
        <a:xfrm>
          <a:off x="3133724" y="923927"/>
          <a:ext cx="1097280"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73D36CC-1F0E-4D97-A9EE-AF91853572B2}" type="TxLink">
            <a:rPr lang="en-US" sz="1400" b="0" i="0" u="none" strike="noStrike">
              <a:solidFill>
                <a:schemeClr val="accent3">
                  <a:lumMod val="75000"/>
                </a:schemeClr>
              </a:solidFill>
              <a:latin typeface="Calibri"/>
              <a:ea typeface="+mn-ea"/>
              <a:cs typeface="Calibri"/>
            </a:rPr>
            <a:pPr marL="0" indent="0" algn="ctr"/>
            <a:t> $1,525.05 </a:t>
          </a:fld>
          <a:endParaRPr lang="en-US" sz="1400" b="0" i="0" u="none" strike="noStrike">
            <a:solidFill>
              <a:schemeClr val="accent3">
                <a:lumMod val="75000"/>
              </a:schemeClr>
            </a:solidFill>
            <a:latin typeface="Calibri"/>
            <a:ea typeface="+mn-ea"/>
            <a:cs typeface="Calibri"/>
          </a:endParaRPr>
        </a:p>
      </xdr:txBody>
    </xdr:sp>
    <xdr:clientData/>
  </xdr:twoCellAnchor>
  <xdr:twoCellAnchor>
    <xdr:from>
      <xdr:col>1</xdr:col>
      <xdr:colOff>1030135</xdr:colOff>
      <xdr:row>4</xdr:row>
      <xdr:rowOff>123823</xdr:rowOff>
    </xdr:from>
    <xdr:to>
      <xdr:col>3</xdr:col>
      <xdr:colOff>219074</xdr:colOff>
      <xdr:row>8</xdr:row>
      <xdr:rowOff>1903</xdr:rowOff>
    </xdr:to>
    <xdr:sp macro="" textlink="">
      <xdr:nvSpPr>
        <xdr:cNvPr id="34" name="TextBox 33">
          <a:extLst>
            <a:ext uri="{FF2B5EF4-FFF2-40B4-BE49-F238E27FC236}">
              <a16:creationId xmlns:a16="http://schemas.microsoft.com/office/drawing/2014/main" id="{00000000-0008-0000-0300-000022000000}"/>
            </a:ext>
          </a:extLst>
        </xdr:cNvPr>
        <xdr:cNvSpPr txBox="1"/>
      </xdr:nvSpPr>
      <xdr:spPr>
        <a:xfrm>
          <a:off x="2001685" y="885823"/>
          <a:ext cx="1284439"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rgbClr val="5E6B91"/>
              </a:solidFill>
            </a:rPr>
            <a:t>Average </a:t>
          </a:r>
        </a:p>
        <a:p>
          <a:pPr algn="ctr"/>
          <a:r>
            <a:rPr lang="en-US" sz="1300" b="1">
              <a:solidFill>
                <a:srgbClr val="5E6B91"/>
              </a:solidFill>
            </a:rPr>
            <a:t>N. Sales/ Order</a:t>
          </a:r>
        </a:p>
      </xdr:txBody>
    </xdr:sp>
    <xdr:clientData/>
  </xdr:twoCellAnchor>
  <xdr:twoCellAnchor>
    <xdr:from>
      <xdr:col>3</xdr:col>
      <xdr:colOff>66674</xdr:colOff>
      <xdr:row>7</xdr:row>
      <xdr:rowOff>152402</xdr:rowOff>
    </xdr:from>
    <xdr:to>
      <xdr:col>4</xdr:col>
      <xdr:colOff>116204</xdr:colOff>
      <xdr:row>11</xdr:row>
      <xdr:rowOff>30482</xdr:rowOff>
    </xdr:to>
    <xdr:sp macro="" textlink="pvt!$G$136">
      <xdr:nvSpPr>
        <xdr:cNvPr id="35" name="TextBox 34">
          <a:extLst>
            <a:ext uri="{FF2B5EF4-FFF2-40B4-BE49-F238E27FC236}">
              <a16:creationId xmlns:a16="http://schemas.microsoft.com/office/drawing/2014/main" id="{00000000-0008-0000-0300-000023000000}"/>
            </a:ext>
          </a:extLst>
        </xdr:cNvPr>
        <xdr:cNvSpPr txBox="1"/>
      </xdr:nvSpPr>
      <xdr:spPr>
        <a:xfrm>
          <a:off x="3133724" y="1485902"/>
          <a:ext cx="1097280"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3551031-9976-4804-8A6A-8612AAF9BAE4}" type="TxLink">
            <a:rPr lang="en-US" sz="1400" b="0" i="0" u="none" strike="noStrike">
              <a:solidFill>
                <a:schemeClr val="accent3">
                  <a:lumMod val="75000"/>
                </a:schemeClr>
              </a:solidFill>
              <a:latin typeface="Calibri"/>
              <a:ea typeface="+mn-ea"/>
              <a:cs typeface="Calibri"/>
            </a:rPr>
            <a:pPr marL="0" indent="0" algn="ctr"/>
            <a:t> $106.75 </a:t>
          </a:fld>
          <a:endParaRPr lang="en-US" sz="1400" b="0" i="0" u="none" strike="noStrike">
            <a:solidFill>
              <a:schemeClr val="accent3">
                <a:lumMod val="75000"/>
              </a:schemeClr>
            </a:solidFill>
            <a:latin typeface="Calibri"/>
            <a:ea typeface="+mn-ea"/>
            <a:cs typeface="Calibri"/>
          </a:endParaRPr>
        </a:p>
      </xdr:txBody>
    </xdr:sp>
    <xdr:clientData/>
  </xdr:twoCellAnchor>
  <xdr:twoCellAnchor>
    <xdr:from>
      <xdr:col>1</xdr:col>
      <xdr:colOff>1020610</xdr:colOff>
      <xdr:row>7</xdr:row>
      <xdr:rowOff>114298</xdr:rowOff>
    </xdr:from>
    <xdr:to>
      <xdr:col>3</xdr:col>
      <xdr:colOff>361949</xdr:colOff>
      <xdr:row>10</xdr:row>
      <xdr:rowOff>182878</xdr:rowOff>
    </xdr:to>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1992160" y="1447798"/>
          <a:ext cx="1436839"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rgbClr val="5E6B91"/>
              </a:solidFill>
            </a:rPr>
            <a:t>Average N.Revenue/Order</a:t>
          </a:r>
        </a:p>
      </xdr:txBody>
    </xdr:sp>
    <xdr:clientData/>
  </xdr:twoCellAnchor>
  <xdr:twoCellAnchor>
    <xdr:from>
      <xdr:col>3</xdr:col>
      <xdr:colOff>76199</xdr:colOff>
      <xdr:row>11</xdr:row>
      <xdr:rowOff>2</xdr:rowOff>
    </xdr:from>
    <xdr:to>
      <xdr:col>4</xdr:col>
      <xdr:colOff>125729</xdr:colOff>
      <xdr:row>14</xdr:row>
      <xdr:rowOff>68582</xdr:rowOff>
    </xdr:to>
    <xdr:sp macro="" textlink="pvt!$G$138">
      <xdr:nvSpPr>
        <xdr:cNvPr id="37" name="TextBox 36">
          <a:extLst>
            <a:ext uri="{FF2B5EF4-FFF2-40B4-BE49-F238E27FC236}">
              <a16:creationId xmlns:a16="http://schemas.microsoft.com/office/drawing/2014/main" id="{00000000-0008-0000-0300-000025000000}"/>
            </a:ext>
          </a:extLst>
        </xdr:cNvPr>
        <xdr:cNvSpPr txBox="1"/>
      </xdr:nvSpPr>
      <xdr:spPr>
        <a:xfrm>
          <a:off x="3143249" y="2095502"/>
          <a:ext cx="1097280"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78EC24-0C39-4534-BDE7-45A9CD258199}" type="TxLink">
            <a:rPr lang="en-US" sz="1400" b="0" i="0" u="none" strike="noStrike">
              <a:solidFill>
                <a:schemeClr val="accent3">
                  <a:lumMod val="75000"/>
                </a:schemeClr>
              </a:solidFill>
              <a:latin typeface="Calibri"/>
              <a:ea typeface="+mn-ea"/>
              <a:cs typeface="Calibri"/>
            </a:rPr>
            <a:pPr marL="0" indent="0" algn="ctr"/>
            <a:t> $106.83 </a:t>
          </a:fld>
          <a:endParaRPr lang="en-US" sz="1400" b="0" i="0" u="none" strike="noStrike">
            <a:solidFill>
              <a:schemeClr val="accent3">
                <a:lumMod val="75000"/>
              </a:schemeClr>
            </a:solidFill>
            <a:latin typeface="Calibri"/>
            <a:ea typeface="+mn-ea"/>
            <a:cs typeface="Calibri"/>
          </a:endParaRPr>
        </a:p>
      </xdr:txBody>
    </xdr:sp>
    <xdr:clientData/>
  </xdr:twoCellAnchor>
  <xdr:twoCellAnchor>
    <xdr:from>
      <xdr:col>2</xdr:col>
      <xdr:colOff>1435</xdr:colOff>
      <xdr:row>11</xdr:row>
      <xdr:rowOff>9523</xdr:rowOff>
    </xdr:from>
    <xdr:to>
      <xdr:col>3</xdr:col>
      <xdr:colOff>257174</xdr:colOff>
      <xdr:row>14</xdr:row>
      <xdr:rowOff>78103</xdr:rowOff>
    </xdr:to>
    <xdr:sp macro="" textlink="">
      <xdr:nvSpPr>
        <xdr:cNvPr id="38" name="TextBox 37">
          <a:extLst>
            <a:ext uri="{FF2B5EF4-FFF2-40B4-BE49-F238E27FC236}">
              <a16:creationId xmlns:a16="http://schemas.microsoft.com/office/drawing/2014/main" id="{00000000-0008-0000-0300-000026000000}"/>
            </a:ext>
          </a:extLst>
        </xdr:cNvPr>
        <xdr:cNvSpPr txBox="1"/>
      </xdr:nvSpPr>
      <xdr:spPr>
        <a:xfrm>
          <a:off x="2020735" y="2105023"/>
          <a:ext cx="1303489"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rgbClr val="5E6B91"/>
              </a:solidFill>
            </a:rPr>
            <a:t>Average</a:t>
          </a:r>
        </a:p>
        <a:p>
          <a:pPr algn="ctr"/>
          <a:r>
            <a:rPr lang="en-US" sz="1300" b="1">
              <a:solidFill>
                <a:srgbClr val="5E6B91"/>
              </a:solidFill>
            </a:rPr>
            <a:t>Discount/Order</a:t>
          </a:r>
        </a:p>
      </xdr:txBody>
    </xdr:sp>
    <xdr:clientData/>
  </xdr:twoCellAnchor>
  <mc:AlternateContent xmlns:mc="http://schemas.openxmlformats.org/markup-compatibility/2006">
    <mc:Choice xmlns:a14="http://schemas.microsoft.com/office/drawing/2010/main" Requires="a14">
      <xdr:twoCellAnchor editAs="oneCell">
        <xdr:from>
          <xdr:col>0</xdr:col>
          <xdr:colOff>257175</xdr:colOff>
          <xdr:row>9</xdr:row>
          <xdr:rowOff>76200</xdr:rowOff>
        </xdr:from>
        <xdr:to>
          <xdr:col>0</xdr:col>
          <xdr:colOff>1076325</xdr:colOff>
          <xdr:row>10</xdr:row>
          <xdr:rowOff>104775</xdr:rowOff>
        </xdr:to>
        <xdr:sp macro="" textlink="">
          <xdr:nvSpPr>
            <xdr:cNvPr id="10275" name="Option Button 35" hidden="1">
              <a:extLst>
                <a:ext uri="{63B3BB69-23CF-44E3-9099-C40C66FF867C}">
                  <a14:compatExt spid="_x0000_s10275"/>
                </a:ext>
                <a:ext uri="{FF2B5EF4-FFF2-40B4-BE49-F238E27FC236}">
                  <a16:creationId xmlns:a16="http://schemas.microsoft.com/office/drawing/2014/main" id="{00000000-0008-0000-0300-000023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Net Sales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257175</xdr:colOff>
          <xdr:row>10</xdr:row>
          <xdr:rowOff>95250</xdr:rowOff>
        </xdr:from>
        <xdr:to>
          <xdr:col>0</xdr:col>
          <xdr:colOff>1076325</xdr:colOff>
          <xdr:row>11</xdr:row>
          <xdr:rowOff>123825</xdr:rowOff>
        </xdr:to>
        <xdr:sp macro="" textlink="">
          <xdr:nvSpPr>
            <xdr:cNvPr id="10276" name="Option Button 36" hidden="1">
              <a:extLst>
                <a:ext uri="{63B3BB69-23CF-44E3-9099-C40C66FF867C}">
                  <a14:compatExt spid="_x0000_s10276"/>
                </a:ext>
                <a:ext uri="{FF2B5EF4-FFF2-40B4-BE49-F238E27FC236}">
                  <a16:creationId xmlns:a16="http://schemas.microsoft.com/office/drawing/2014/main" id="{00000000-0008-0000-0300-000024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Net 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257175</xdr:colOff>
          <xdr:row>11</xdr:row>
          <xdr:rowOff>104775</xdr:rowOff>
        </xdr:from>
        <xdr:to>
          <xdr:col>0</xdr:col>
          <xdr:colOff>1076325</xdr:colOff>
          <xdr:row>12</xdr:row>
          <xdr:rowOff>133350</xdr:rowOff>
        </xdr:to>
        <xdr:sp macro="" textlink="">
          <xdr:nvSpPr>
            <xdr:cNvPr id="10277" name="Option Button 37" hidden="1">
              <a:extLst>
                <a:ext uri="{63B3BB69-23CF-44E3-9099-C40C66FF867C}">
                  <a14:compatExt spid="_x0000_s10277"/>
                </a:ext>
                <a:ext uri="{FF2B5EF4-FFF2-40B4-BE49-F238E27FC236}">
                  <a16:creationId xmlns:a16="http://schemas.microsoft.com/office/drawing/2014/main" id="{00000000-0008-0000-0300-000025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Growth Rate</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7</xdr:col>
      <xdr:colOff>304801</xdr:colOff>
      <xdr:row>0</xdr:row>
      <xdr:rowOff>19050</xdr:rowOff>
    </xdr:from>
    <xdr:to>
      <xdr:col>9</xdr:col>
      <xdr:colOff>1906</xdr:colOff>
      <xdr:row>4</xdr:row>
      <xdr:rowOff>34290</xdr:rowOff>
    </xdr:to>
    <xdr:sp macro="" textlink="">
      <xdr:nvSpPr>
        <xdr:cNvPr id="18" name="Flowchart: Alternate Process 17">
          <a:extLst>
            <a:ext uri="{FF2B5EF4-FFF2-40B4-BE49-F238E27FC236}">
              <a16:creationId xmlns:a16="http://schemas.microsoft.com/office/drawing/2014/main" id="{00000000-0008-0000-0400-000012000000}"/>
            </a:ext>
          </a:extLst>
        </xdr:cNvPr>
        <xdr:cNvSpPr/>
      </xdr:nvSpPr>
      <xdr:spPr>
        <a:xfrm>
          <a:off x="6867526" y="19050"/>
          <a:ext cx="2468880" cy="777240"/>
        </a:xfrm>
        <a:prstGeom prst="flowChartAlternateProcess">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805D87"/>
              </a:solidFill>
            </a:ln>
          </a:endParaRPr>
        </a:p>
      </xdr:txBody>
    </xdr:sp>
    <xdr:clientData/>
  </xdr:twoCellAnchor>
  <xdr:twoCellAnchor>
    <xdr:from>
      <xdr:col>7</xdr:col>
      <xdr:colOff>304801</xdr:colOff>
      <xdr:row>4</xdr:row>
      <xdr:rowOff>66675</xdr:rowOff>
    </xdr:from>
    <xdr:to>
      <xdr:col>9</xdr:col>
      <xdr:colOff>1906</xdr:colOff>
      <xdr:row>8</xdr:row>
      <xdr:rowOff>81915</xdr:rowOff>
    </xdr:to>
    <xdr:sp macro="" textlink="">
      <xdr:nvSpPr>
        <xdr:cNvPr id="36" name="Flowchart: Alternate Process 35">
          <a:extLst>
            <a:ext uri="{FF2B5EF4-FFF2-40B4-BE49-F238E27FC236}">
              <a16:creationId xmlns:a16="http://schemas.microsoft.com/office/drawing/2014/main" id="{00000000-0008-0000-0400-000024000000}"/>
            </a:ext>
          </a:extLst>
        </xdr:cNvPr>
        <xdr:cNvSpPr/>
      </xdr:nvSpPr>
      <xdr:spPr>
        <a:xfrm>
          <a:off x="6867526" y="828675"/>
          <a:ext cx="2468880" cy="777240"/>
        </a:xfrm>
        <a:prstGeom prst="flowChartAlternateProcess">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805D87"/>
              </a:solidFill>
            </a:ln>
          </a:endParaRPr>
        </a:p>
      </xdr:txBody>
    </xdr:sp>
    <xdr:clientData/>
  </xdr:twoCellAnchor>
  <xdr:twoCellAnchor editAs="oneCell">
    <xdr:from>
      <xdr:col>0</xdr:col>
      <xdr:colOff>0</xdr:colOff>
      <xdr:row>5</xdr:row>
      <xdr:rowOff>38101</xdr:rowOff>
    </xdr:from>
    <xdr:to>
      <xdr:col>2</xdr:col>
      <xdr:colOff>85725</xdr:colOff>
      <xdr:row>9</xdr:row>
      <xdr:rowOff>1</xdr:rowOff>
    </xdr:to>
    <mc:AlternateContent xmlns:mc="http://schemas.openxmlformats.org/markup-compatibility/2006" xmlns:a14="http://schemas.microsoft.com/office/drawing/2010/main">
      <mc:Choice Requires="a14">
        <xdr:graphicFrame macro="">
          <xdr:nvGraphicFramePr>
            <xdr:cNvPr id="21" name="Year 9">
              <a:extLst>
                <a:ext uri="{FF2B5EF4-FFF2-40B4-BE49-F238E27FC236}">
                  <a16:creationId xmlns:a16="http://schemas.microsoft.com/office/drawing/2014/main" id="{00000000-0008-0000-0400-000015000000}"/>
                </a:ext>
              </a:extLst>
            </xdr:cNvPr>
            <xdr:cNvGraphicFramePr/>
          </xdr:nvGraphicFramePr>
          <xdr:xfrm>
            <a:off x="0" y="0"/>
            <a:ext cx="0" cy="0"/>
          </xdr:xfrm>
          <a:graphic>
            <a:graphicData uri="http://schemas.microsoft.com/office/drawing/2010/slicer">
              <sle:slicer xmlns:sle="http://schemas.microsoft.com/office/drawing/2010/slicer" name="Year 9"/>
            </a:graphicData>
          </a:graphic>
        </xdr:graphicFrame>
      </mc:Choice>
      <mc:Fallback xmlns="">
        <xdr:sp macro="" textlink="">
          <xdr:nvSpPr>
            <xdr:cNvPr id="0" name=""/>
            <xdr:cNvSpPr>
              <a:spLocks noTextEdit="1"/>
            </xdr:cNvSpPr>
          </xdr:nvSpPr>
          <xdr:spPr>
            <a:xfrm>
              <a:off x="0" y="990601"/>
              <a:ext cx="2000250" cy="72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733426</xdr:colOff>
      <xdr:row>0</xdr:row>
      <xdr:rowOff>28575</xdr:rowOff>
    </xdr:from>
    <xdr:to>
      <xdr:col>7</xdr:col>
      <xdr:colOff>287656</xdr:colOff>
      <xdr:row>4</xdr:row>
      <xdr:rowOff>43815</xdr:rowOff>
    </xdr:to>
    <xdr:sp macro="" textlink="">
      <xdr:nvSpPr>
        <xdr:cNvPr id="3" name="Flowchart: Alternate Process 2">
          <a:extLst>
            <a:ext uri="{FF2B5EF4-FFF2-40B4-BE49-F238E27FC236}">
              <a16:creationId xmlns:a16="http://schemas.microsoft.com/office/drawing/2014/main" id="{00000000-0008-0000-0400-000003000000}"/>
            </a:ext>
          </a:extLst>
        </xdr:cNvPr>
        <xdr:cNvSpPr/>
      </xdr:nvSpPr>
      <xdr:spPr>
        <a:xfrm>
          <a:off x="4381501" y="28575"/>
          <a:ext cx="2468880" cy="777240"/>
        </a:xfrm>
        <a:prstGeom prst="flowChartAlternateProcess">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805D87"/>
              </a:solidFill>
            </a:ln>
          </a:endParaRPr>
        </a:p>
      </xdr:txBody>
    </xdr:sp>
    <xdr:clientData/>
  </xdr:twoCellAnchor>
  <xdr:twoCellAnchor>
    <xdr:from>
      <xdr:col>2</xdr:col>
      <xdr:colOff>76200</xdr:colOff>
      <xdr:row>0</xdr:row>
      <xdr:rowOff>28575</xdr:rowOff>
    </xdr:from>
    <xdr:to>
      <xdr:col>4</xdr:col>
      <xdr:colOff>695325</xdr:colOff>
      <xdr:row>8</xdr:row>
      <xdr:rowOff>104775</xdr:rowOff>
    </xdr:to>
    <xdr:sp macro="" textlink="">
      <xdr:nvSpPr>
        <xdr:cNvPr id="59" name="Flowchart: Alternate Process 58">
          <a:extLst>
            <a:ext uri="{FF2B5EF4-FFF2-40B4-BE49-F238E27FC236}">
              <a16:creationId xmlns:a16="http://schemas.microsoft.com/office/drawing/2014/main" id="{00000000-0008-0000-0400-00003B000000}"/>
            </a:ext>
          </a:extLst>
        </xdr:cNvPr>
        <xdr:cNvSpPr/>
      </xdr:nvSpPr>
      <xdr:spPr>
        <a:xfrm>
          <a:off x="1990725" y="28575"/>
          <a:ext cx="2352675" cy="1600200"/>
        </a:xfrm>
        <a:prstGeom prst="flowChartAlternateProcess">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805D87"/>
              </a:solidFill>
            </a:ln>
          </a:endParaRPr>
        </a:p>
      </xdr:txBody>
    </xdr:sp>
    <xdr:clientData/>
  </xdr:twoCellAnchor>
  <xdr:twoCellAnchor>
    <xdr:from>
      <xdr:col>0</xdr:col>
      <xdr:colOff>76200</xdr:colOff>
      <xdr:row>8</xdr:row>
      <xdr:rowOff>152399</xdr:rowOff>
    </xdr:from>
    <xdr:to>
      <xdr:col>4</xdr:col>
      <xdr:colOff>981075</xdr:colOff>
      <xdr:row>40</xdr:row>
      <xdr:rowOff>180974</xdr:rowOff>
    </xdr:to>
    <xdr:sp macro="" textlink="">
      <xdr:nvSpPr>
        <xdr:cNvPr id="2" name="Rectangle: Rounded Corners 1">
          <a:extLst>
            <a:ext uri="{FF2B5EF4-FFF2-40B4-BE49-F238E27FC236}">
              <a16:creationId xmlns:a16="http://schemas.microsoft.com/office/drawing/2014/main" id="{00000000-0008-0000-0400-000002000000}"/>
            </a:ext>
          </a:extLst>
        </xdr:cNvPr>
        <xdr:cNvSpPr/>
      </xdr:nvSpPr>
      <xdr:spPr>
        <a:xfrm>
          <a:off x="76200" y="1676399"/>
          <a:ext cx="4552950" cy="6238875"/>
        </a:xfrm>
        <a:prstGeom prst="roundRect">
          <a:avLst>
            <a:gd name="adj" fmla="val 8293"/>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209790</xdr:colOff>
      <xdr:row>5</xdr:row>
      <xdr:rowOff>20004</xdr:rowOff>
    </xdr:from>
    <xdr:to>
      <xdr:col>4</xdr:col>
      <xdr:colOff>611441</xdr:colOff>
      <xdr:row>7</xdr:row>
      <xdr:rowOff>24624</xdr:rowOff>
    </xdr:to>
    <xdr:sp macro="" textlink="pvt!$J$29">
      <xdr:nvSpPr>
        <xdr:cNvPr id="5" name="TextBox 4">
          <a:extLst>
            <a:ext uri="{FF2B5EF4-FFF2-40B4-BE49-F238E27FC236}">
              <a16:creationId xmlns:a16="http://schemas.microsoft.com/office/drawing/2014/main" id="{00000000-0008-0000-0400-000005000000}"/>
            </a:ext>
          </a:extLst>
        </xdr:cNvPr>
        <xdr:cNvSpPr txBox="1"/>
      </xdr:nvSpPr>
      <xdr:spPr>
        <a:xfrm>
          <a:off x="2124315" y="972504"/>
          <a:ext cx="2135201" cy="385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D8BF60-551F-4061-9967-27EAC0F9F58C}" type="TxLink">
            <a:rPr lang="en-US" sz="1800" b="1" i="0" u="none" strike="noStrike">
              <a:solidFill>
                <a:schemeClr val="accent3">
                  <a:lumMod val="75000"/>
                </a:schemeClr>
              </a:solidFill>
              <a:latin typeface="Calibri"/>
              <a:ea typeface="+mn-ea"/>
              <a:cs typeface="Calibri"/>
            </a:rPr>
            <a:pPr marL="0" indent="0" algn="ctr"/>
            <a:t>$1,330,735.87</a:t>
          </a:fld>
          <a:endParaRPr lang="en-US" sz="1800" b="1" i="0" u="none" strike="noStrike">
            <a:solidFill>
              <a:schemeClr val="accent3">
                <a:lumMod val="75000"/>
              </a:schemeClr>
            </a:solidFill>
            <a:latin typeface="Calibri"/>
            <a:ea typeface="+mn-ea"/>
            <a:cs typeface="Calibri"/>
          </a:endParaRPr>
        </a:p>
      </xdr:txBody>
    </xdr:sp>
    <xdr:clientData/>
  </xdr:twoCellAnchor>
  <xdr:twoCellAnchor>
    <xdr:from>
      <xdr:col>2</xdr:col>
      <xdr:colOff>36380</xdr:colOff>
      <xdr:row>0</xdr:row>
      <xdr:rowOff>57150</xdr:rowOff>
    </xdr:from>
    <xdr:to>
      <xdr:col>4</xdr:col>
      <xdr:colOff>645620</xdr:colOff>
      <xdr:row>4</xdr:row>
      <xdr:rowOff>64645</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950905" y="57150"/>
          <a:ext cx="2342790" cy="769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a:solidFill>
                <a:srgbClr val="5E6B91"/>
              </a:solidFill>
              <a:latin typeface="+mn-lt"/>
              <a:ea typeface="+mn-ea"/>
              <a:cs typeface="+mn-cs"/>
            </a:rPr>
            <a:t>Amount </a:t>
          </a:r>
        </a:p>
        <a:p>
          <a:pPr marL="0" indent="0" algn="ctr"/>
          <a:r>
            <a:rPr lang="en-US" sz="1800" b="1" i="1">
              <a:solidFill>
                <a:srgbClr val="5E6B91"/>
              </a:solidFill>
              <a:latin typeface="+mn-lt"/>
              <a:ea typeface="+mn-ea"/>
              <a:cs typeface="+mn-cs"/>
            </a:rPr>
            <a:t>(Paid by Customer)</a:t>
          </a:r>
        </a:p>
      </xdr:txBody>
    </xdr:sp>
    <xdr:clientData/>
  </xdr:twoCellAnchor>
  <xdr:twoCellAnchor>
    <xdr:from>
      <xdr:col>8</xdr:col>
      <xdr:colOff>249332</xdr:colOff>
      <xdr:row>0</xdr:row>
      <xdr:rowOff>0</xdr:rowOff>
    </xdr:from>
    <xdr:to>
      <xdr:col>8</xdr:col>
      <xdr:colOff>1503045</xdr:colOff>
      <xdr:row>3</xdr:row>
      <xdr:rowOff>57150</xdr:rowOff>
    </xdr:to>
    <xdr:sp macro="" textlink="pvt!$G$29">
      <xdr:nvSpPr>
        <xdr:cNvPr id="7" name="TextBox 6">
          <a:extLst>
            <a:ext uri="{FF2B5EF4-FFF2-40B4-BE49-F238E27FC236}">
              <a16:creationId xmlns:a16="http://schemas.microsoft.com/office/drawing/2014/main" id="{00000000-0008-0000-0400-000007000000}"/>
            </a:ext>
          </a:extLst>
        </xdr:cNvPr>
        <xdr:cNvSpPr txBox="1"/>
      </xdr:nvSpPr>
      <xdr:spPr>
        <a:xfrm>
          <a:off x="7983632" y="0"/>
          <a:ext cx="1253713"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B392853-BC68-4D8B-9531-C933BE823ED9}" type="TxLink">
            <a:rPr lang="en-US" sz="1400" b="1" i="0" u="none" strike="noStrike">
              <a:solidFill>
                <a:schemeClr val="accent3">
                  <a:lumMod val="75000"/>
                </a:schemeClr>
              </a:solidFill>
              <a:latin typeface="Calibri"/>
              <a:ea typeface="+mn-ea"/>
              <a:cs typeface="Calibri"/>
            </a:rPr>
            <a:pPr marL="0" indent="0" algn="ctr"/>
            <a:t>$88,665.77</a:t>
          </a:fld>
          <a:endParaRPr lang="en-US" sz="1400" b="1" i="0" u="none" strike="noStrike">
            <a:solidFill>
              <a:schemeClr val="accent3">
                <a:lumMod val="75000"/>
              </a:schemeClr>
            </a:solidFill>
            <a:latin typeface="Calibri"/>
            <a:ea typeface="+mn-ea"/>
            <a:cs typeface="Calibri"/>
          </a:endParaRPr>
        </a:p>
      </xdr:txBody>
    </xdr:sp>
    <xdr:clientData/>
  </xdr:twoCellAnchor>
  <xdr:twoCellAnchor>
    <xdr:from>
      <xdr:col>7</xdr:col>
      <xdr:colOff>11319</xdr:colOff>
      <xdr:row>0</xdr:row>
      <xdr:rowOff>76200</xdr:rowOff>
    </xdr:from>
    <xdr:to>
      <xdr:col>8</xdr:col>
      <xdr:colOff>485775</xdr:colOff>
      <xdr:row>3</xdr:row>
      <xdr:rowOff>85725</xdr:rowOff>
    </xdr:to>
    <xdr:sp macro="" textlink="">
      <xdr:nvSpPr>
        <xdr:cNvPr id="8" name="TextBox 7">
          <a:extLst>
            <a:ext uri="{FF2B5EF4-FFF2-40B4-BE49-F238E27FC236}">
              <a16:creationId xmlns:a16="http://schemas.microsoft.com/office/drawing/2014/main" id="{00000000-0008-0000-0400-000008000000}"/>
            </a:ext>
          </a:extLst>
        </xdr:cNvPr>
        <xdr:cNvSpPr txBox="1"/>
      </xdr:nvSpPr>
      <xdr:spPr>
        <a:xfrm>
          <a:off x="6574044" y="76200"/>
          <a:ext cx="1646031"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300" b="1">
              <a:solidFill>
                <a:srgbClr val="5E6B91"/>
              </a:solidFill>
              <a:latin typeface="+mn-lt"/>
              <a:ea typeface="+mn-ea"/>
              <a:cs typeface="+mn-cs"/>
            </a:rPr>
            <a:t>Discount</a:t>
          </a:r>
        </a:p>
        <a:p>
          <a:pPr marL="0" indent="0" algn="ctr"/>
          <a:r>
            <a:rPr lang="en-US" sz="1200" b="1" i="1">
              <a:solidFill>
                <a:srgbClr val="5E6B91"/>
              </a:solidFill>
              <a:latin typeface="+mn-lt"/>
              <a:ea typeface="+mn-ea"/>
              <a:cs typeface="+mn-cs"/>
            </a:rPr>
            <a:t>(Offered)</a:t>
          </a:r>
        </a:p>
      </xdr:txBody>
    </xdr:sp>
    <xdr:clientData/>
  </xdr:twoCellAnchor>
  <xdr:twoCellAnchor>
    <xdr:from>
      <xdr:col>5</xdr:col>
      <xdr:colOff>714152</xdr:colOff>
      <xdr:row>0</xdr:row>
      <xdr:rowOff>123827</xdr:rowOff>
    </xdr:from>
    <xdr:to>
      <xdr:col>7</xdr:col>
      <xdr:colOff>224790</xdr:colOff>
      <xdr:row>3</xdr:row>
      <xdr:rowOff>0</xdr:rowOff>
    </xdr:to>
    <xdr:sp macro="" textlink="pvt!$F$29">
      <xdr:nvSpPr>
        <xdr:cNvPr id="9" name="TextBox 8">
          <a:extLst>
            <a:ext uri="{FF2B5EF4-FFF2-40B4-BE49-F238E27FC236}">
              <a16:creationId xmlns:a16="http://schemas.microsoft.com/office/drawing/2014/main" id="{00000000-0008-0000-0400-000009000000}"/>
            </a:ext>
          </a:extLst>
        </xdr:cNvPr>
        <xdr:cNvSpPr txBox="1"/>
      </xdr:nvSpPr>
      <xdr:spPr>
        <a:xfrm>
          <a:off x="5533802" y="123827"/>
          <a:ext cx="1253713" cy="447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022B3DE-A833-40E1-A0C1-BB6693DF38B8}" type="TxLink">
            <a:rPr lang="en-US" sz="1400" b="1" i="0" u="none" strike="noStrike">
              <a:solidFill>
                <a:schemeClr val="accent3">
                  <a:lumMod val="75000"/>
                </a:schemeClr>
              </a:solidFill>
              <a:latin typeface="Calibri"/>
              <a:ea typeface="+mn-ea"/>
              <a:cs typeface="Calibri"/>
            </a:rPr>
            <a:pPr marL="0" indent="0" algn="ctr"/>
            <a:t>$1,265,793.18</a:t>
          </a:fld>
          <a:endParaRPr lang="en-US" sz="1400" b="1" i="0" u="none" strike="noStrike">
            <a:solidFill>
              <a:schemeClr val="accent3">
                <a:lumMod val="75000"/>
              </a:schemeClr>
            </a:solidFill>
            <a:latin typeface="Calibri"/>
            <a:ea typeface="+mn-ea"/>
            <a:cs typeface="Calibri"/>
          </a:endParaRPr>
        </a:p>
      </xdr:txBody>
    </xdr:sp>
    <xdr:clientData/>
  </xdr:twoCellAnchor>
  <xdr:twoCellAnchor>
    <xdr:from>
      <xdr:col>4</xdr:col>
      <xdr:colOff>704850</xdr:colOff>
      <xdr:row>0</xdr:row>
      <xdr:rowOff>0</xdr:rowOff>
    </xdr:from>
    <xdr:to>
      <xdr:col>5</xdr:col>
      <xdr:colOff>786988</xdr:colOff>
      <xdr:row>3</xdr:row>
      <xdr:rowOff>76200</xdr:rowOff>
    </xdr:to>
    <xdr:sp macro="" textlink="">
      <xdr:nvSpPr>
        <xdr:cNvPr id="10" name="TextBox 9">
          <a:extLst>
            <a:ext uri="{FF2B5EF4-FFF2-40B4-BE49-F238E27FC236}">
              <a16:creationId xmlns:a16="http://schemas.microsoft.com/office/drawing/2014/main" id="{00000000-0008-0000-0400-00000A000000}"/>
            </a:ext>
          </a:extLst>
        </xdr:cNvPr>
        <xdr:cNvSpPr txBox="1"/>
      </xdr:nvSpPr>
      <xdr:spPr>
        <a:xfrm>
          <a:off x="4352925" y="0"/>
          <a:ext cx="1253713"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a:solidFill>
                <a:srgbClr val="5E6B91"/>
              </a:solidFill>
              <a:latin typeface="+mn-lt"/>
              <a:ea typeface="+mn-ea"/>
              <a:cs typeface="+mn-cs"/>
            </a:rPr>
            <a:t>Net Purchases</a:t>
          </a:r>
        </a:p>
        <a:p>
          <a:pPr marL="0" indent="0" algn="ctr"/>
          <a:r>
            <a:rPr lang="en-US" sz="1200" b="1">
              <a:solidFill>
                <a:srgbClr val="5E6B91"/>
              </a:solidFill>
              <a:latin typeface="+mn-lt"/>
              <a:ea typeface="+mn-ea"/>
              <a:cs typeface="+mn-cs"/>
            </a:rPr>
            <a:t>(to Cutomer)</a:t>
          </a:r>
        </a:p>
      </xdr:txBody>
    </xdr:sp>
    <xdr:clientData/>
  </xdr:twoCellAnchor>
  <xdr:twoCellAnchor>
    <xdr:from>
      <xdr:col>8</xdr:col>
      <xdr:colOff>251237</xdr:colOff>
      <xdr:row>3</xdr:row>
      <xdr:rowOff>182880</xdr:rowOff>
    </xdr:from>
    <xdr:to>
      <xdr:col>8</xdr:col>
      <xdr:colOff>1504950</xdr:colOff>
      <xdr:row>8</xdr:row>
      <xdr:rowOff>83820</xdr:rowOff>
    </xdr:to>
    <xdr:sp macro="" textlink="pvt!$I$29">
      <xdr:nvSpPr>
        <xdr:cNvPr id="13" name="TextBox 12">
          <a:extLst>
            <a:ext uri="{FF2B5EF4-FFF2-40B4-BE49-F238E27FC236}">
              <a16:creationId xmlns:a16="http://schemas.microsoft.com/office/drawing/2014/main" id="{00000000-0008-0000-0400-00000D000000}"/>
            </a:ext>
          </a:extLst>
        </xdr:cNvPr>
        <xdr:cNvSpPr txBox="1"/>
      </xdr:nvSpPr>
      <xdr:spPr>
        <a:xfrm>
          <a:off x="7985537" y="754380"/>
          <a:ext cx="1253713" cy="853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6397A14-D8E3-4667-971B-A15EF2ACE46D}" type="TxLink">
            <a:rPr lang="en-US" sz="1400" b="1" i="0" u="none" strike="noStrike">
              <a:solidFill>
                <a:schemeClr val="accent3">
                  <a:lumMod val="75000"/>
                </a:schemeClr>
              </a:solidFill>
              <a:latin typeface="Calibri"/>
              <a:ea typeface="+mn-ea"/>
              <a:cs typeface="Calibri"/>
            </a:rPr>
            <a:pPr marL="0" indent="0" algn="ctr"/>
            <a:t>$88,606.44</a:t>
          </a:fld>
          <a:endParaRPr lang="en-US" sz="1400" b="1" i="0" u="none" strike="noStrike">
            <a:solidFill>
              <a:schemeClr val="accent3">
                <a:lumMod val="75000"/>
              </a:schemeClr>
            </a:solidFill>
            <a:latin typeface="Calibri"/>
            <a:ea typeface="+mn-ea"/>
            <a:cs typeface="Calibri"/>
          </a:endParaRPr>
        </a:p>
      </xdr:txBody>
    </xdr:sp>
    <xdr:clientData/>
  </xdr:twoCellAnchor>
  <xdr:twoCellAnchor>
    <xdr:from>
      <xdr:col>7</xdr:col>
      <xdr:colOff>161924</xdr:colOff>
      <xdr:row>4</xdr:row>
      <xdr:rowOff>0</xdr:rowOff>
    </xdr:from>
    <xdr:to>
      <xdr:col>8</xdr:col>
      <xdr:colOff>638174</xdr:colOff>
      <xdr:row>8</xdr:row>
      <xdr:rowOff>91440</xdr:rowOff>
    </xdr:to>
    <xdr:sp macro="" textlink="">
      <xdr:nvSpPr>
        <xdr:cNvPr id="14" name="TextBox 13">
          <a:extLst>
            <a:ext uri="{FF2B5EF4-FFF2-40B4-BE49-F238E27FC236}">
              <a16:creationId xmlns:a16="http://schemas.microsoft.com/office/drawing/2014/main" id="{00000000-0008-0000-0400-00000E000000}"/>
            </a:ext>
          </a:extLst>
        </xdr:cNvPr>
        <xdr:cNvSpPr txBox="1"/>
      </xdr:nvSpPr>
      <xdr:spPr>
        <a:xfrm>
          <a:off x="6724649" y="762000"/>
          <a:ext cx="1647825" cy="853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a:solidFill>
                <a:srgbClr val="5E6B91"/>
              </a:solidFill>
              <a:latin typeface="+mn-lt"/>
              <a:ea typeface="+mn-ea"/>
              <a:cs typeface="+mn-cs"/>
            </a:rPr>
            <a:t>Net Revenue</a:t>
          </a:r>
        </a:p>
        <a:p>
          <a:pPr marL="0" indent="0" algn="ctr"/>
          <a:r>
            <a:rPr lang="en-US" sz="1200" b="1">
              <a:solidFill>
                <a:srgbClr val="5E6B91"/>
              </a:solidFill>
              <a:latin typeface="+mn-lt"/>
              <a:ea typeface="+mn-ea"/>
              <a:cs typeface="+mn-cs"/>
            </a:rPr>
            <a:t>(Generated </a:t>
          </a:r>
        </a:p>
        <a:p>
          <a:pPr marL="0" indent="0" algn="ctr"/>
          <a:r>
            <a:rPr lang="en-US" sz="1200" b="1">
              <a:solidFill>
                <a:srgbClr val="5E6B91"/>
              </a:solidFill>
              <a:latin typeface="+mn-lt"/>
              <a:ea typeface="+mn-ea"/>
              <a:cs typeface="+mn-cs"/>
            </a:rPr>
            <a:t>from Customer)</a:t>
          </a:r>
        </a:p>
      </xdr:txBody>
    </xdr:sp>
    <xdr:clientData/>
  </xdr:twoCellAnchor>
  <xdr:twoCellAnchor>
    <xdr:from>
      <xdr:col>0</xdr:col>
      <xdr:colOff>0</xdr:colOff>
      <xdr:row>9</xdr:row>
      <xdr:rowOff>38100</xdr:rowOff>
    </xdr:from>
    <xdr:to>
      <xdr:col>4</xdr:col>
      <xdr:colOff>866773</xdr:colOff>
      <xdr:row>18</xdr:row>
      <xdr:rowOff>95250</xdr:rowOff>
    </xdr:to>
    <xdr:graphicFrame macro="">
      <xdr:nvGraphicFramePr>
        <xdr:cNvPr id="20" name="c_ Classification">
          <a:extLst>
            <a:ext uri="{FF2B5EF4-FFF2-40B4-BE49-F238E27FC236}">
              <a16:creationId xmlns:a16="http://schemas.microsoft.com/office/drawing/2014/main" id="{00000000-0008-0000-0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114299</xdr:colOff>
      <xdr:row>28</xdr:row>
      <xdr:rowOff>44536</xdr:rowOff>
    </xdr:from>
    <xdr:to>
      <xdr:col>4</xdr:col>
      <xdr:colOff>1038224</xdr:colOff>
      <xdr:row>40</xdr:row>
      <xdr:rowOff>135976</xdr:rowOff>
    </xdr:to>
    <xdr:graphicFrame macro="">
      <xdr:nvGraphicFramePr>
        <xdr:cNvPr id="22" name="Chart 21">
          <a:extLst>
            <a:ext uri="{FF2B5EF4-FFF2-40B4-BE49-F238E27FC236}">
              <a16:creationId xmlns:a16="http://schemas.microsoft.com/office/drawing/2014/main" id="{00000000-0008-0000-04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47625</xdr:colOff>
      <xdr:row>16</xdr:row>
      <xdr:rowOff>35006</xdr:rowOff>
    </xdr:from>
    <xdr:to>
      <xdr:col>4</xdr:col>
      <xdr:colOff>971550</xdr:colOff>
      <xdr:row>28</xdr:row>
      <xdr:rowOff>12146</xdr:rowOff>
    </xdr:to>
    <xdr:graphicFrame macro="">
      <xdr:nvGraphicFramePr>
        <xdr:cNvPr id="23" name="country customers">
          <a:extLst>
            <a:ext uri="{FF2B5EF4-FFF2-40B4-BE49-F238E27FC236}">
              <a16:creationId xmlns:a16="http://schemas.microsoft.com/office/drawing/2014/main" id="{00000000-0008-0000-04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1028699</xdr:colOff>
      <xdr:row>12</xdr:row>
      <xdr:rowOff>30686</xdr:rowOff>
    </xdr:from>
    <xdr:to>
      <xdr:col>4</xdr:col>
      <xdr:colOff>255545</xdr:colOff>
      <xdr:row>15</xdr:row>
      <xdr:rowOff>156107</xdr:rowOff>
    </xdr:to>
    <xdr:sp macro="" textlink="pvt!$I$39">
      <xdr:nvSpPr>
        <xdr:cNvPr id="24" name="TextBox 23">
          <a:extLst>
            <a:ext uri="{FF2B5EF4-FFF2-40B4-BE49-F238E27FC236}">
              <a16:creationId xmlns:a16="http://schemas.microsoft.com/office/drawing/2014/main" id="{00000000-0008-0000-0400-000018000000}"/>
            </a:ext>
          </a:extLst>
        </xdr:cNvPr>
        <xdr:cNvSpPr txBox="1"/>
      </xdr:nvSpPr>
      <xdr:spPr>
        <a:xfrm>
          <a:off x="2943224" y="2316686"/>
          <a:ext cx="960396" cy="696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14A0A6-2529-47B4-B99F-30EFC381660B}" type="TxLink">
            <a:rPr lang="en-US" sz="2800" b="1" i="0" u="none" strike="noStrike">
              <a:solidFill>
                <a:schemeClr val="accent3">
                  <a:lumMod val="75000"/>
                </a:schemeClr>
              </a:solidFill>
              <a:latin typeface="Calibri"/>
              <a:ea typeface="+mn-ea"/>
              <a:cs typeface="Calibri"/>
            </a:rPr>
            <a:pPr marL="0" indent="0" algn="ctr"/>
            <a:t>89</a:t>
          </a:fld>
          <a:endParaRPr lang="en-US" sz="2800" b="1" i="0" u="none" strike="noStrike">
            <a:solidFill>
              <a:schemeClr val="accent3">
                <a:lumMod val="75000"/>
              </a:schemeClr>
            </a:solidFill>
            <a:latin typeface="Calibri"/>
            <a:ea typeface="+mn-ea"/>
            <a:cs typeface="Calibri"/>
          </a:endParaRPr>
        </a:p>
      </xdr:txBody>
    </xdr:sp>
    <xdr:clientData/>
  </xdr:twoCellAnchor>
  <xdr:twoCellAnchor>
    <xdr:from>
      <xdr:col>0</xdr:col>
      <xdr:colOff>95250</xdr:colOff>
      <xdr:row>9</xdr:row>
      <xdr:rowOff>185247</xdr:rowOff>
    </xdr:from>
    <xdr:to>
      <xdr:col>1</xdr:col>
      <xdr:colOff>733425</xdr:colOff>
      <xdr:row>12</xdr:row>
      <xdr:rowOff>107400</xdr:rowOff>
    </xdr:to>
    <xdr:sp macro="" textlink="">
      <xdr:nvSpPr>
        <xdr:cNvPr id="25" name="TextBox 24">
          <a:extLst>
            <a:ext uri="{FF2B5EF4-FFF2-40B4-BE49-F238E27FC236}">
              <a16:creationId xmlns:a16="http://schemas.microsoft.com/office/drawing/2014/main" id="{00000000-0008-0000-0400-000019000000}"/>
            </a:ext>
          </a:extLst>
        </xdr:cNvPr>
        <xdr:cNvSpPr txBox="1"/>
      </xdr:nvSpPr>
      <xdr:spPr>
        <a:xfrm>
          <a:off x="95250" y="1899747"/>
          <a:ext cx="1638300" cy="4936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1">
              <a:solidFill>
                <a:srgbClr val="5E6B91"/>
              </a:solidFill>
              <a:latin typeface="+mn-lt"/>
              <a:ea typeface="+mn-ea"/>
              <a:cs typeface="+mn-cs"/>
            </a:rPr>
            <a:t># Repeat Customers:</a:t>
          </a:r>
        </a:p>
      </xdr:txBody>
    </xdr:sp>
    <xdr:clientData/>
  </xdr:twoCellAnchor>
  <xdr:twoCellAnchor>
    <xdr:from>
      <xdr:col>0</xdr:col>
      <xdr:colOff>85724</xdr:colOff>
      <xdr:row>13</xdr:row>
      <xdr:rowOff>128097</xdr:rowOff>
    </xdr:from>
    <xdr:to>
      <xdr:col>1</xdr:col>
      <xdr:colOff>733424</xdr:colOff>
      <xdr:row>16</xdr:row>
      <xdr:rowOff>50250</xdr:rowOff>
    </xdr:to>
    <xdr:sp macro="" textlink="">
      <xdr:nvSpPr>
        <xdr:cNvPr id="26" name="TextBox 25">
          <a:extLst>
            <a:ext uri="{FF2B5EF4-FFF2-40B4-BE49-F238E27FC236}">
              <a16:creationId xmlns:a16="http://schemas.microsoft.com/office/drawing/2014/main" id="{00000000-0008-0000-0400-00001A000000}"/>
            </a:ext>
          </a:extLst>
        </xdr:cNvPr>
        <xdr:cNvSpPr txBox="1"/>
      </xdr:nvSpPr>
      <xdr:spPr>
        <a:xfrm>
          <a:off x="85724" y="2604597"/>
          <a:ext cx="1647825" cy="4936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1">
              <a:solidFill>
                <a:srgbClr val="5E6B91"/>
              </a:solidFill>
              <a:latin typeface="+mn-lt"/>
              <a:ea typeface="+mn-ea"/>
              <a:cs typeface="+mn-cs"/>
            </a:rPr>
            <a:t># New Customers:</a:t>
          </a:r>
        </a:p>
      </xdr:txBody>
    </xdr:sp>
    <xdr:clientData/>
  </xdr:twoCellAnchor>
  <xdr:twoCellAnchor>
    <xdr:from>
      <xdr:col>1</xdr:col>
      <xdr:colOff>314324</xdr:colOff>
      <xdr:row>10</xdr:row>
      <xdr:rowOff>28575</xdr:rowOff>
    </xdr:from>
    <xdr:to>
      <xdr:col>2</xdr:col>
      <xdr:colOff>298031</xdr:colOff>
      <xdr:row>12</xdr:row>
      <xdr:rowOff>142875</xdr:rowOff>
    </xdr:to>
    <xdr:sp macro="" textlink="pvt!$J$35">
      <xdr:nvSpPr>
        <xdr:cNvPr id="27" name="TextBox 26">
          <a:extLst>
            <a:ext uri="{FF2B5EF4-FFF2-40B4-BE49-F238E27FC236}">
              <a16:creationId xmlns:a16="http://schemas.microsoft.com/office/drawing/2014/main" id="{00000000-0008-0000-0400-00001B000000}"/>
            </a:ext>
          </a:extLst>
        </xdr:cNvPr>
        <xdr:cNvSpPr txBox="1"/>
      </xdr:nvSpPr>
      <xdr:spPr>
        <a:xfrm>
          <a:off x="1314449" y="1933575"/>
          <a:ext cx="898107"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2ECC535-C1BA-4722-A3C2-153C343573AB}" type="TxLink">
            <a:rPr lang="en-US" sz="1400" b="1" i="0" u="none" strike="noStrike">
              <a:solidFill>
                <a:schemeClr val="accent3">
                  <a:lumMod val="75000"/>
                </a:schemeClr>
              </a:solidFill>
              <a:latin typeface="Calibri"/>
              <a:ea typeface="+mn-ea"/>
              <a:cs typeface="Calibri"/>
            </a:rPr>
            <a:pPr marL="0" indent="0" algn="ctr"/>
            <a:t>88</a:t>
          </a:fld>
          <a:endParaRPr lang="en-US" sz="1400" b="1" i="0" u="none" strike="noStrike">
            <a:solidFill>
              <a:schemeClr val="accent3">
                <a:lumMod val="75000"/>
              </a:schemeClr>
            </a:solidFill>
            <a:latin typeface="Calibri"/>
            <a:ea typeface="+mn-ea"/>
            <a:cs typeface="Calibri"/>
          </a:endParaRPr>
        </a:p>
      </xdr:txBody>
    </xdr:sp>
    <xdr:clientData/>
  </xdr:twoCellAnchor>
  <xdr:twoCellAnchor>
    <xdr:from>
      <xdr:col>1</xdr:col>
      <xdr:colOff>285750</xdr:colOff>
      <xdr:row>13</xdr:row>
      <xdr:rowOff>142875</xdr:rowOff>
    </xdr:from>
    <xdr:to>
      <xdr:col>2</xdr:col>
      <xdr:colOff>298032</xdr:colOff>
      <xdr:row>16</xdr:row>
      <xdr:rowOff>66675</xdr:rowOff>
    </xdr:to>
    <xdr:sp macro="" textlink="pvt!$J$36">
      <xdr:nvSpPr>
        <xdr:cNvPr id="28" name="TextBox 27">
          <a:extLst>
            <a:ext uri="{FF2B5EF4-FFF2-40B4-BE49-F238E27FC236}">
              <a16:creationId xmlns:a16="http://schemas.microsoft.com/office/drawing/2014/main" id="{00000000-0008-0000-0400-00001C000000}"/>
            </a:ext>
          </a:extLst>
        </xdr:cNvPr>
        <xdr:cNvSpPr txBox="1"/>
      </xdr:nvSpPr>
      <xdr:spPr>
        <a:xfrm>
          <a:off x="1285875" y="2619375"/>
          <a:ext cx="926682"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49D485D-0346-495D-A64E-AB42E36E6B00}" type="TxLink">
            <a:rPr lang="en-US" sz="1400" b="1" i="0" u="none" strike="noStrike">
              <a:solidFill>
                <a:schemeClr val="accent3">
                  <a:lumMod val="75000"/>
                </a:schemeClr>
              </a:solidFill>
              <a:latin typeface="Calibri"/>
              <a:ea typeface="+mn-ea"/>
              <a:cs typeface="Calibri"/>
            </a:rPr>
            <a:pPr marL="0" indent="0" algn="ctr"/>
            <a:t>1</a:t>
          </a:fld>
          <a:endParaRPr lang="en-US" sz="1400" b="1" i="0" u="none" strike="noStrike">
            <a:solidFill>
              <a:schemeClr val="accent3">
                <a:lumMod val="75000"/>
              </a:schemeClr>
            </a:solidFill>
            <a:latin typeface="Calibri"/>
            <a:ea typeface="+mn-ea"/>
            <a:cs typeface="Calibri"/>
          </a:endParaRPr>
        </a:p>
      </xdr:txBody>
    </xdr:sp>
    <xdr:clientData/>
  </xdr:twoCellAnchor>
  <xdr:twoCellAnchor>
    <xdr:from>
      <xdr:col>4</xdr:col>
      <xdr:colOff>1028698</xdr:colOff>
      <xdr:row>8</xdr:row>
      <xdr:rowOff>161925</xdr:rowOff>
    </xdr:from>
    <xdr:to>
      <xdr:col>9</xdr:col>
      <xdr:colOff>5713</xdr:colOff>
      <xdr:row>40</xdr:row>
      <xdr:rowOff>171450</xdr:rowOff>
    </xdr:to>
    <xdr:sp macro="" textlink="">
      <xdr:nvSpPr>
        <xdr:cNvPr id="29" name="Rectangle: Rounded Corners 28">
          <a:extLst>
            <a:ext uri="{FF2B5EF4-FFF2-40B4-BE49-F238E27FC236}">
              <a16:creationId xmlns:a16="http://schemas.microsoft.com/office/drawing/2014/main" id="{00000000-0008-0000-0400-00001D000000}"/>
            </a:ext>
          </a:extLst>
        </xdr:cNvPr>
        <xdr:cNvSpPr/>
      </xdr:nvSpPr>
      <xdr:spPr>
        <a:xfrm>
          <a:off x="4676773" y="1685925"/>
          <a:ext cx="4663440" cy="6219825"/>
        </a:xfrm>
        <a:prstGeom prst="roundRect">
          <a:avLst>
            <a:gd name="adj" fmla="val 9723"/>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1086219</xdr:colOff>
      <xdr:row>9</xdr:row>
      <xdr:rowOff>161058</xdr:rowOff>
    </xdr:from>
    <xdr:to>
      <xdr:col>8</xdr:col>
      <xdr:colOff>1526274</xdr:colOff>
      <xdr:row>24</xdr:row>
      <xdr:rowOff>199158</xdr:rowOff>
    </xdr:to>
    <xdr:graphicFrame macro="">
      <xdr:nvGraphicFramePr>
        <xdr:cNvPr id="30" name="Chart 29">
          <a:extLst>
            <a:ext uri="{FF2B5EF4-FFF2-40B4-BE49-F238E27FC236}">
              <a16:creationId xmlns:a16="http://schemas.microsoft.com/office/drawing/2014/main" id="{00000000-0008-0000-04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1104899</xdr:colOff>
      <xdr:row>25</xdr:row>
      <xdr:rowOff>19049</xdr:rowOff>
    </xdr:from>
    <xdr:to>
      <xdr:col>8</xdr:col>
      <xdr:colOff>1544954</xdr:colOff>
      <xdr:row>40</xdr:row>
      <xdr:rowOff>104774</xdr:rowOff>
    </xdr:to>
    <xdr:graphicFrame macro="">
      <xdr:nvGraphicFramePr>
        <xdr:cNvPr id="31" name="Chart 30">
          <a:extLst>
            <a:ext uri="{FF2B5EF4-FFF2-40B4-BE49-F238E27FC236}">
              <a16:creationId xmlns:a16="http://schemas.microsoft.com/office/drawing/2014/main" id="{00000000-0008-0000-04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345896</xdr:colOff>
      <xdr:row>27</xdr:row>
      <xdr:rowOff>173841</xdr:rowOff>
    </xdr:from>
    <xdr:to>
      <xdr:col>7</xdr:col>
      <xdr:colOff>447673</xdr:colOff>
      <xdr:row>29</xdr:row>
      <xdr:rowOff>181661</xdr:rowOff>
    </xdr:to>
    <xdr:sp macro="" textlink="pvt!$H$32">
      <xdr:nvSpPr>
        <xdr:cNvPr id="32" name="TextBox 31">
          <a:extLst>
            <a:ext uri="{FF2B5EF4-FFF2-40B4-BE49-F238E27FC236}">
              <a16:creationId xmlns:a16="http://schemas.microsoft.com/office/drawing/2014/main" id="{00000000-0008-0000-0400-000020000000}"/>
            </a:ext>
          </a:extLst>
        </xdr:cNvPr>
        <xdr:cNvSpPr txBox="1"/>
      </xdr:nvSpPr>
      <xdr:spPr>
        <a:xfrm>
          <a:off x="5165546" y="5422116"/>
          <a:ext cx="1844852" cy="398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40523BF-18A9-4E37-A459-BAB80409472B}" type="TxLink">
            <a:rPr lang="en-US" sz="1200" b="1" i="0" u="none" strike="noStrike">
              <a:solidFill>
                <a:schemeClr val="accent3">
                  <a:lumMod val="75000"/>
                </a:schemeClr>
              </a:solidFill>
              <a:latin typeface="Calibri"/>
              <a:ea typeface="+mn-ea"/>
              <a:cs typeface="Calibri"/>
            </a:rPr>
            <a:pPr marL="0" indent="0" algn="ctr"/>
            <a:t>$996.24</a:t>
          </a:fld>
          <a:endParaRPr lang="en-US" sz="1200" b="1" i="0" u="none" strike="noStrike">
            <a:solidFill>
              <a:schemeClr val="accent3">
                <a:lumMod val="75000"/>
              </a:schemeClr>
            </a:solidFill>
            <a:latin typeface="Calibri"/>
            <a:ea typeface="+mn-ea"/>
            <a:cs typeface="Calibri"/>
          </a:endParaRPr>
        </a:p>
      </xdr:txBody>
    </xdr:sp>
    <xdr:clientData/>
  </xdr:twoCellAnchor>
  <xdr:twoCellAnchor>
    <xdr:from>
      <xdr:col>7</xdr:col>
      <xdr:colOff>422096</xdr:colOff>
      <xdr:row>27</xdr:row>
      <xdr:rowOff>164316</xdr:rowOff>
    </xdr:from>
    <xdr:to>
      <xdr:col>8</xdr:col>
      <xdr:colOff>1095373</xdr:colOff>
      <xdr:row>29</xdr:row>
      <xdr:rowOff>172136</xdr:rowOff>
    </xdr:to>
    <xdr:sp macro="" textlink="pvt!$I$32">
      <xdr:nvSpPr>
        <xdr:cNvPr id="33" name="TextBox 32">
          <a:extLst>
            <a:ext uri="{FF2B5EF4-FFF2-40B4-BE49-F238E27FC236}">
              <a16:creationId xmlns:a16="http://schemas.microsoft.com/office/drawing/2014/main" id="{00000000-0008-0000-0400-000021000000}"/>
            </a:ext>
          </a:extLst>
        </xdr:cNvPr>
        <xdr:cNvSpPr txBox="1"/>
      </xdr:nvSpPr>
      <xdr:spPr>
        <a:xfrm>
          <a:off x="6984821" y="5412591"/>
          <a:ext cx="1844852" cy="398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644E25F-12AD-4C2C-BAE1-9CE7B817C48E}" type="TxLink">
            <a:rPr lang="en-US" sz="1200" b="1" i="0" u="none" strike="noStrike">
              <a:solidFill>
                <a:schemeClr val="accent3">
                  <a:lumMod val="75000"/>
                </a:schemeClr>
              </a:solidFill>
              <a:latin typeface="Calibri"/>
              <a:ea typeface="+mn-ea"/>
              <a:cs typeface="Calibri"/>
            </a:rPr>
            <a:pPr marL="0" indent="0" algn="ctr"/>
            <a:t>$729.69</a:t>
          </a:fld>
          <a:endParaRPr lang="en-US" sz="1200" b="1" i="0" u="none" strike="noStrike">
            <a:solidFill>
              <a:schemeClr val="accent3">
                <a:lumMod val="75000"/>
              </a:schemeClr>
            </a:solidFill>
            <a:latin typeface="Calibri"/>
            <a:ea typeface="+mn-ea"/>
            <a:cs typeface="Calibri"/>
          </a:endParaRPr>
        </a:p>
      </xdr:txBody>
    </xdr:sp>
    <xdr:clientData/>
  </xdr:twoCellAnchor>
  <xdr:twoCellAnchor>
    <xdr:from>
      <xdr:col>7</xdr:col>
      <xdr:colOff>412571</xdr:colOff>
      <xdr:row>11</xdr:row>
      <xdr:rowOff>173841</xdr:rowOff>
    </xdr:from>
    <xdr:to>
      <xdr:col>8</xdr:col>
      <xdr:colOff>1085848</xdr:colOff>
      <xdr:row>14</xdr:row>
      <xdr:rowOff>686</xdr:rowOff>
    </xdr:to>
    <xdr:sp macro="" textlink="pvt!$G$32">
      <xdr:nvSpPr>
        <xdr:cNvPr id="34" name="TextBox 33">
          <a:extLst>
            <a:ext uri="{FF2B5EF4-FFF2-40B4-BE49-F238E27FC236}">
              <a16:creationId xmlns:a16="http://schemas.microsoft.com/office/drawing/2014/main" id="{00000000-0008-0000-0400-000022000000}"/>
            </a:ext>
          </a:extLst>
        </xdr:cNvPr>
        <xdr:cNvSpPr txBox="1"/>
      </xdr:nvSpPr>
      <xdr:spPr>
        <a:xfrm>
          <a:off x="6975296" y="2269341"/>
          <a:ext cx="1844852" cy="398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928FE2E-1BF9-444A-A301-F9D6126490BD}" type="TxLink">
            <a:rPr lang="en-US" sz="1200" b="1" i="0" u="none" strike="noStrike">
              <a:solidFill>
                <a:schemeClr val="accent3">
                  <a:lumMod val="75000"/>
                </a:schemeClr>
              </a:solidFill>
              <a:latin typeface="Calibri"/>
              <a:ea typeface="+mn-ea"/>
              <a:cs typeface="Calibri"/>
            </a:rPr>
            <a:pPr marL="0" indent="0" algn="ctr"/>
            <a:t>$995.58</a:t>
          </a:fld>
          <a:endParaRPr lang="en-US" sz="1200" b="1" i="0" u="none" strike="noStrike">
            <a:solidFill>
              <a:schemeClr val="accent3">
                <a:lumMod val="75000"/>
              </a:schemeClr>
            </a:solidFill>
            <a:latin typeface="Calibri"/>
            <a:ea typeface="+mn-ea"/>
            <a:cs typeface="Calibri"/>
          </a:endParaRPr>
        </a:p>
      </xdr:txBody>
    </xdr:sp>
    <xdr:clientData/>
  </xdr:twoCellAnchor>
  <xdr:twoCellAnchor>
    <xdr:from>
      <xdr:col>5</xdr:col>
      <xdr:colOff>355051</xdr:colOff>
      <xdr:row>12</xdr:row>
      <xdr:rowOff>2391</xdr:rowOff>
    </xdr:from>
    <xdr:to>
      <xdr:col>7</xdr:col>
      <xdr:colOff>476248</xdr:colOff>
      <xdr:row>14</xdr:row>
      <xdr:rowOff>19736</xdr:rowOff>
    </xdr:to>
    <xdr:sp macro="" textlink="pvt!$F$32">
      <xdr:nvSpPr>
        <xdr:cNvPr id="35" name="TextBox 34">
          <a:extLst>
            <a:ext uri="{FF2B5EF4-FFF2-40B4-BE49-F238E27FC236}">
              <a16:creationId xmlns:a16="http://schemas.microsoft.com/office/drawing/2014/main" id="{00000000-0008-0000-0400-000023000000}"/>
            </a:ext>
          </a:extLst>
        </xdr:cNvPr>
        <xdr:cNvSpPr txBox="1"/>
      </xdr:nvSpPr>
      <xdr:spPr>
        <a:xfrm>
          <a:off x="5174701" y="2288391"/>
          <a:ext cx="1864272" cy="398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26C794E-E587-4582-8144-093ED9E0BD7D}" type="TxLink">
            <a:rPr lang="en-US" sz="1200" b="1" i="0" u="none" strike="noStrike">
              <a:solidFill>
                <a:schemeClr val="accent3">
                  <a:lumMod val="75000"/>
                </a:schemeClr>
              </a:solidFill>
              <a:latin typeface="Calibri"/>
              <a:ea typeface="+mn-ea"/>
              <a:cs typeface="Calibri"/>
            </a:rPr>
            <a:pPr marL="0" indent="0" algn="ctr"/>
            <a:t>$14,222.40</a:t>
          </a:fld>
          <a:endParaRPr lang="en-US" sz="1200" b="1" i="0" u="none" strike="noStrike">
            <a:solidFill>
              <a:schemeClr val="accent3">
                <a:lumMod val="75000"/>
              </a:schemeClr>
            </a:solidFill>
            <a:latin typeface="Calibri"/>
            <a:ea typeface="+mn-ea"/>
            <a:cs typeface="Calibri"/>
          </a:endParaRPr>
        </a:p>
      </xdr:txBody>
    </xdr:sp>
    <xdr:clientData/>
  </xdr:twoCellAnchor>
  <xdr:twoCellAnchor>
    <xdr:from>
      <xdr:col>0</xdr:col>
      <xdr:colOff>0</xdr:colOff>
      <xdr:row>0</xdr:row>
      <xdr:rowOff>0</xdr:rowOff>
    </xdr:from>
    <xdr:to>
      <xdr:col>1</xdr:col>
      <xdr:colOff>876300</xdr:colOff>
      <xdr:row>5</xdr:row>
      <xdr:rowOff>38099</xdr:rowOff>
    </xdr:to>
    <xdr:sp macro="" textlink="">
      <xdr:nvSpPr>
        <xdr:cNvPr id="4" name="Rectangle: Rounded Corners 3">
          <a:extLst>
            <a:ext uri="{FF2B5EF4-FFF2-40B4-BE49-F238E27FC236}">
              <a16:creationId xmlns:a16="http://schemas.microsoft.com/office/drawing/2014/main" id="{00000000-0008-0000-0400-000004000000}"/>
            </a:ext>
          </a:extLst>
        </xdr:cNvPr>
        <xdr:cNvSpPr/>
      </xdr:nvSpPr>
      <xdr:spPr>
        <a:xfrm>
          <a:off x="0" y="0"/>
          <a:ext cx="1876425" cy="990599"/>
        </a:xfrm>
        <a:prstGeom prst="roundRect">
          <a:avLst/>
        </a:prstGeom>
        <a:solidFill>
          <a:srgbClr val="805D87"/>
        </a:solidFill>
        <a:ln>
          <a:solidFill>
            <a:schemeClr val="bg1"/>
          </a:solidFill>
        </a:ln>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800">
            <a:solidFill>
              <a:schemeClr val="tx1"/>
            </a:solidFill>
          </a:endParaRPr>
        </a:p>
      </xdr:txBody>
    </xdr:sp>
    <xdr:clientData/>
  </xdr:twoCellAnchor>
  <xdr:twoCellAnchor>
    <xdr:from>
      <xdr:col>0</xdr:col>
      <xdr:colOff>0</xdr:colOff>
      <xdr:row>0</xdr:row>
      <xdr:rowOff>76200</xdr:rowOff>
    </xdr:from>
    <xdr:to>
      <xdr:col>1</xdr:col>
      <xdr:colOff>885825</xdr:colOff>
      <xdr:row>4</xdr:row>
      <xdr:rowOff>171449</xdr:rowOff>
    </xdr:to>
    <xdr:sp macro="" textlink="">
      <xdr:nvSpPr>
        <xdr:cNvPr id="16" name="TextBox 15">
          <a:extLst>
            <a:ext uri="{FF2B5EF4-FFF2-40B4-BE49-F238E27FC236}">
              <a16:creationId xmlns:a16="http://schemas.microsoft.com/office/drawing/2014/main" id="{00000000-0008-0000-0400-000010000000}"/>
            </a:ext>
          </a:extLst>
        </xdr:cNvPr>
        <xdr:cNvSpPr txBox="1"/>
      </xdr:nvSpPr>
      <xdr:spPr>
        <a:xfrm>
          <a:off x="0" y="76200"/>
          <a:ext cx="1885950" cy="857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threePt" dir="t"/>
          </a:scene3d>
          <a:sp3d extrusionH="57150">
            <a:bevelT w="38100" h="38100"/>
          </a:sp3d>
        </a:bodyPr>
        <a:lstStyle/>
        <a:p>
          <a:pPr algn="ctr"/>
          <a:r>
            <a:rPr lang="en-US" sz="2800" b="1" i="1" cap="none" spc="0">
              <a:ln w="10160">
                <a:solidFill>
                  <a:srgbClr val="E1F0FF"/>
                </a:solidFill>
                <a:prstDash val="solid"/>
              </a:ln>
              <a:solidFill>
                <a:schemeClr val="bg1"/>
              </a:solidFill>
              <a:effectLst>
                <a:outerShdw blurRad="38100" dist="22860" dir="5400000" algn="tl" rotWithShape="0">
                  <a:srgbClr val="000000">
                    <a:alpha val="30000"/>
                  </a:srgbClr>
                </a:outerShdw>
              </a:effectLst>
              <a:latin typeface="+mn-lt"/>
              <a:ea typeface="+mn-ea"/>
              <a:cs typeface="+mn-cs"/>
            </a:rPr>
            <a:t>Northwind</a:t>
          </a:r>
        </a:p>
        <a:p>
          <a:pPr algn="ctr"/>
          <a:r>
            <a:rPr lang="en-US" sz="1400" b="1" i="1" cap="none" spc="0">
              <a:ln w="10160">
                <a:solidFill>
                  <a:srgbClr val="E1F0FF"/>
                </a:solidFill>
                <a:prstDash val="solid"/>
              </a:ln>
              <a:solidFill>
                <a:schemeClr val="bg1"/>
              </a:solidFill>
              <a:effectLst>
                <a:outerShdw blurRad="38100" dist="22860" dir="5400000" algn="tl" rotWithShape="0">
                  <a:srgbClr val="000000">
                    <a:alpha val="30000"/>
                  </a:srgbClr>
                </a:outerShdw>
              </a:effectLst>
              <a:latin typeface="+mn-lt"/>
              <a:ea typeface="+mn-ea"/>
              <a:cs typeface="+mn-cs"/>
            </a:rPr>
            <a:t>(Customers)</a:t>
          </a:r>
        </a:p>
      </xdr:txBody>
    </xdr:sp>
    <xdr:clientData/>
  </xdr:twoCellAnchor>
  <xdr:twoCellAnchor>
    <xdr:from>
      <xdr:col>4</xdr:col>
      <xdr:colOff>733426</xdr:colOff>
      <xdr:row>4</xdr:row>
      <xdr:rowOff>76200</xdr:rowOff>
    </xdr:from>
    <xdr:to>
      <xdr:col>7</xdr:col>
      <xdr:colOff>287656</xdr:colOff>
      <xdr:row>8</xdr:row>
      <xdr:rowOff>91440</xdr:rowOff>
    </xdr:to>
    <xdr:sp macro="" textlink="">
      <xdr:nvSpPr>
        <xdr:cNvPr id="19" name="Flowchart: Alternate Process 18">
          <a:extLst>
            <a:ext uri="{FF2B5EF4-FFF2-40B4-BE49-F238E27FC236}">
              <a16:creationId xmlns:a16="http://schemas.microsoft.com/office/drawing/2014/main" id="{00000000-0008-0000-0400-000013000000}"/>
            </a:ext>
          </a:extLst>
        </xdr:cNvPr>
        <xdr:cNvSpPr/>
      </xdr:nvSpPr>
      <xdr:spPr>
        <a:xfrm>
          <a:off x="4381501" y="838200"/>
          <a:ext cx="2468880" cy="777240"/>
        </a:xfrm>
        <a:prstGeom prst="flowChartAlternateProcess">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805D87"/>
              </a:solidFill>
            </a:ln>
          </a:endParaRPr>
        </a:p>
      </xdr:txBody>
    </xdr:sp>
    <xdr:clientData/>
  </xdr:twoCellAnchor>
  <xdr:twoCellAnchor>
    <xdr:from>
      <xdr:col>4</xdr:col>
      <xdr:colOff>735107</xdr:colOff>
      <xdr:row>4</xdr:row>
      <xdr:rowOff>171450</xdr:rowOff>
    </xdr:from>
    <xdr:to>
      <xdr:col>5</xdr:col>
      <xdr:colOff>980852</xdr:colOff>
      <xdr:row>7</xdr:row>
      <xdr:rowOff>102870</xdr:rowOff>
    </xdr:to>
    <xdr:sp macro="" textlink="">
      <xdr:nvSpPr>
        <xdr:cNvPr id="37" name="TextBox 36">
          <a:extLst>
            <a:ext uri="{FF2B5EF4-FFF2-40B4-BE49-F238E27FC236}">
              <a16:creationId xmlns:a16="http://schemas.microsoft.com/office/drawing/2014/main" id="{00000000-0008-0000-0400-000025000000}"/>
            </a:ext>
          </a:extLst>
        </xdr:cNvPr>
        <xdr:cNvSpPr txBox="1"/>
      </xdr:nvSpPr>
      <xdr:spPr>
        <a:xfrm>
          <a:off x="4383182" y="933450"/>
          <a:ext cx="14173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300" b="1">
              <a:solidFill>
                <a:srgbClr val="5E6B91"/>
              </a:solidFill>
              <a:latin typeface="+mn-lt"/>
              <a:ea typeface="+mn-ea"/>
              <a:cs typeface="+mn-cs"/>
            </a:rPr>
            <a:t>Shipping Cost</a:t>
          </a:r>
        </a:p>
        <a:p>
          <a:pPr marL="0" indent="0" algn="ctr"/>
          <a:r>
            <a:rPr lang="en-US" sz="1200" b="1">
              <a:solidFill>
                <a:srgbClr val="5E6B91"/>
              </a:solidFill>
              <a:latin typeface="+mn-lt"/>
              <a:ea typeface="+mn-ea"/>
              <a:cs typeface="+mn-cs"/>
            </a:rPr>
            <a:t>(Paid by Customer)</a:t>
          </a:r>
        </a:p>
      </xdr:txBody>
    </xdr:sp>
    <xdr:clientData/>
  </xdr:twoCellAnchor>
  <xdr:twoCellAnchor>
    <xdr:from>
      <xdr:col>5</xdr:col>
      <xdr:colOff>782732</xdr:colOff>
      <xdr:row>5</xdr:row>
      <xdr:rowOff>47625</xdr:rowOff>
    </xdr:from>
    <xdr:to>
      <xdr:col>7</xdr:col>
      <xdr:colOff>456977</xdr:colOff>
      <xdr:row>7</xdr:row>
      <xdr:rowOff>102870</xdr:rowOff>
    </xdr:to>
    <xdr:sp macro="" textlink="pvt!$H$29">
      <xdr:nvSpPr>
        <xdr:cNvPr id="38" name="TextBox 37">
          <a:extLst>
            <a:ext uri="{FF2B5EF4-FFF2-40B4-BE49-F238E27FC236}">
              <a16:creationId xmlns:a16="http://schemas.microsoft.com/office/drawing/2014/main" id="{00000000-0008-0000-0400-000026000000}"/>
            </a:ext>
          </a:extLst>
        </xdr:cNvPr>
        <xdr:cNvSpPr txBox="1"/>
      </xdr:nvSpPr>
      <xdr:spPr>
        <a:xfrm>
          <a:off x="5602382" y="1000125"/>
          <a:ext cx="1417320" cy="436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4D46A38-6A17-476C-B72C-231503C28288}" type="TxLink">
            <a:rPr lang="en-US" sz="1400" b="1" i="0" u="none" strike="noStrike">
              <a:solidFill>
                <a:schemeClr val="accent3">
                  <a:lumMod val="75000"/>
                </a:schemeClr>
              </a:solidFill>
              <a:latin typeface="Calibri"/>
              <a:ea typeface="+mn-ea"/>
              <a:cs typeface="Calibri"/>
            </a:rPr>
            <a:pPr marL="0" indent="0" algn="ctr"/>
            <a:t>$64,942.69</a:t>
          </a:fld>
          <a:endParaRPr lang="en-US" sz="1400" b="1" i="0" u="none" strike="noStrike">
            <a:solidFill>
              <a:schemeClr val="accent3">
                <a:lumMod val="75000"/>
              </a:schemeClr>
            </a:solidFill>
            <a:latin typeface="Calibri"/>
            <a:ea typeface="+mn-ea"/>
            <a:cs typeface="Calibri"/>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8</xdr:row>
      <xdr:rowOff>657225</xdr:rowOff>
    </xdr:from>
    <xdr:to>
      <xdr:col>9</xdr:col>
      <xdr:colOff>0</xdr:colOff>
      <xdr:row>36</xdr:row>
      <xdr:rowOff>171450</xdr:rowOff>
    </xdr:to>
    <xdr:sp macro="" textlink="">
      <xdr:nvSpPr>
        <xdr:cNvPr id="43" name="Flowchart: Alternate Process 42">
          <a:extLst>
            <a:ext uri="{FF2B5EF4-FFF2-40B4-BE49-F238E27FC236}">
              <a16:creationId xmlns:a16="http://schemas.microsoft.com/office/drawing/2014/main" id="{00000000-0008-0000-0500-00002B000000}"/>
            </a:ext>
          </a:extLst>
        </xdr:cNvPr>
        <xdr:cNvSpPr/>
      </xdr:nvSpPr>
      <xdr:spPr>
        <a:xfrm>
          <a:off x="7962900" y="2181225"/>
          <a:ext cx="2009775" cy="5753100"/>
        </a:xfrm>
        <a:prstGeom prst="flowChartAlternateProcess">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805D87"/>
              </a:solidFill>
            </a:ln>
          </a:endParaRPr>
        </a:p>
      </xdr:txBody>
    </xdr:sp>
    <xdr:clientData/>
  </xdr:twoCellAnchor>
  <xdr:twoCellAnchor editAs="oneCell">
    <xdr:from>
      <xdr:col>0</xdr:col>
      <xdr:colOff>0</xdr:colOff>
      <xdr:row>3</xdr:row>
      <xdr:rowOff>152400</xdr:rowOff>
    </xdr:from>
    <xdr:to>
      <xdr:col>1</xdr:col>
      <xdr:colOff>590549</xdr:colOff>
      <xdr:row>7</xdr:row>
      <xdr:rowOff>133350</xdr:rowOff>
    </xdr:to>
    <mc:AlternateContent xmlns:mc="http://schemas.openxmlformats.org/markup-compatibility/2006" xmlns:a14="http://schemas.microsoft.com/office/drawing/2010/main">
      <mc:Choice Requires="a14">
        <xdr:graphicFrame macro="">
          <xdr:nvGraphicFramePr>
            <xdr:cNvPr id="2" name="Year 12">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microsoft.com/office/drawing/2010/slicer">
              <sle:slicer xmlns:sle="http://schemas.microsoft.com/office/drawing/2010/slicer" name="Year 12"/>
            </a:graphicData>
          </a:graphic>
        </xdr:graphicFrame>
      </mc:Choice>
      <mc:Fallback xmlns="">
        <xdr:sp macro="" textlink="">
          <xdr:nvSpPr>
            <xdr:cNvPr id="0" name=""/>
            <xdr:cNvSpPr>
              <a:spLocks noTextEdit="1"/>
            </xdr:cNvSpPr>
          </xdr:nvSpPr>
          <xdr:spPr>
            <a:xfrm>
              <a:off x="0" y="723900"/>
              <a:ext cx="1990724" cy="809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1152525</xdr:colOff>
      <xdr:row>0</xdr:row>
      <xdr:rowOff>0</xdr:rowOff>
    </xdr:from>
    <xdr:to>
      <xdr:col>8</xdr:col>
      <xdr:colOff>942975</xdr:colOff>
      <xdr:row>8</xdr:row>
      <xdr:rowOff>619125</xdr:rowOff>
    </xdr:to>
    <xdr:sp macro="" textlink="">
      <xdr:nvSpPr>
        <xdr:cNvPr id="6" name="Flowchart: Alternate Process 5">
          <a:extLst>
            <a:ext uri="{FF2B5EF4-FFF2-40B4-BE49-F238E27FC236}">
              <a16:creationId xmlns:a16="http://schemas.microsoft.com/office/drawing/2014/main" id="{00000000-0008-0000-0500-000006000000}"/>
            </a:ext>
          </a:extLst>
        </xdr:cNvPr>
        <xdr:cNvSpPr/>
      </xdr:nvSpPr>
      <xdr:spPr>
        <a:xfrm>
          <a:off x="3600450" y="47625"/>
          <a:ext cx="6353175" cy="2286000"/>
        </a:xfrm>
        <a:prstGeom prst="flowChartAlternateProcess">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805D87"/>
              </a:solidFill>
            </a:ln>
          </a:endParaRPr>
        </a:p>
      </xdr:txBody>
    </xdr:sp>
    <xdr:clientData/>
  </xdr:twoCellAnchor>
  <xdr:twoCellAnchor>
    <xdr:from>
      <xdr:col>0</xdr:col>
      <xdr:colOff>1</xdr:colOff>
      <xdr:row>0</xdr:row>
      <xdr:rowOff>0</xdr:rowOff>
    </xdr:from>
    <xdr:to>
      <xdr:col>1</xdr:col>
      <xdr:colOff>942975</xdr:colOff>
      <xdr:row>4</xdr:row>
      <xdr:rowOff>57150</xdr:rowOff>
    </xdr:to>
    <xdr:sp macro="" textlink="">
      <xdr:nvSpPr>
        <xdr:cNvPr id="7" name="Rectangle: Rounded Corners 6">
          <a:extLst>
            <a:ext uri="{FF2B5EF4-FFF2-40B4-BE49-F238E27FC236}">
              <a16:creationId xmlns:a16="http://schemas.microsoft.com/office/drawing/2014/main" id="{00000000-0008-0000-0500-000007000000}"/>
            </a:ext>
          </a:extLst>
        </xdr:cNvPr>
        <xdr:cNvSpPr/>
      </xdr:nvSpPr>
      <xdr:spPr>
        <a:xfrm>
          <a:off x="1" y="0"/>
          <a:ext cx="2343149" cy="819150"/>
        </a:xfrm>
        <a:prstGeom prst="roundRect">
          <a:avLst/>
        </a:prstGeom>
        <a:solidFill>
          <a:srgbClr val="805D87"/>
        </a:solidFill>
        <a:ln>
          <a:solidFill>
            <a:schemeClr val="bg1"/>
          </a:solidFill>
        </a:ln>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800">
            <a:solidFill>
              <a:schemeClr val="tx1"/>
            </a:solidFill>
          </a:endParaRPr>
        </a:p>
      </xdr:txBody>
    </xdr:sp>
    <xdr:clientData/>
  </xdr:twoCellAnchor>
  <xdr:twoCellAnchor>
    <xdr:from>
      <xdr:col>0</xdr:col>
      <xdr:colOff>0</xdr:colOff>
      <xdr:row>0</xdr:row>
      <xdr:rowOff>0</xdr:rowOff>
    </xdr:from>
    <xdr:to>
      <xdr:col>1</xdr:col>
      <xdr:colOff>1019175</xdr:colOff>
      <xdr:row>4</xdr:row>
      <xdr:rowOff>38100</xdr:rowOff>
    </xdr:to>
    <xdr:sp macro="" textlink="">
      <xdr:nvSpPr>
        <xdr:cNvPr id="8" name="TextBox 7">
          <a:extLst>
            <a:ext uri="{FF2B5EF4-FFF2-40B4-BE49-F238E27FC236}">
              <a16:creationId xmlns:a16="http://schemas.microsoft.com/office/drawing/2014/main" id="{00000000-0008-0000-0500-000008000000}"/>
            </a:ext>
          </a:extLst>
        </xdr:cNvPr>
        <xdr:cNvSpPr txBox="1"/>
      </xdr:nvSpPr>
      <xdr:spPr>
        <a:xfrm>
          <a:off x="0" y="0"/>
          <a:ext cx="2419350" cy="80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threePt" dir="t"/>
          </a:scene3d>
          <a:sp3d extrusionH="57150">
            <a:bevelT w="38100" h="38100"/>
          </a:sp3d>
        </a:bodyPr>
        <a:lstStyle/>
        <a:p>
          <a:pPr algn="ctr"/>
          <a:r>
            <a:rPr lang="en-US" sz="2800" b="1" i="1" cap="none" spc="0">
              <a:ln w="10160">
                <a:solidFill>
                  <a:srgbClr val="E1F0FF"/>
                </a:solidFill>
                <a:prstDash val="solid"/>
              </a:ln>
              <a:solidFill>
                <a:schemeClr val="bg1"/>
              </a:solidFill>
              <a:effectLst>
                <a:outerShdw blurRad="38100" dist="22860" dir="5400000" algn="tl" rotWithShape="0">
                  <a:srgbClr val="000000">
                    <a:alpha val="30000"/>
                  </a:srgbClr>
                </a:outerShdw>
              </a:effectLst>
              <a:latin typeface="+mn-lt"/>
              <a:ea typeface="+mn-ea"/>
              <a:cs typeface="+mn-cs"/>
            </a:rPr>
            <a:t>Northwind</a:t>
          </a:r>
        </a:p>
        <a:p>
          <a:pPr algn="ctr"/>
          <a:r>
            <a:rPr lang="en-US" sz="1400" b="1" i="1" cap="none" spc="0">
              <a:ln w="10160">
                <a:solidFill>
                  <a:srgbClr val="E1F0FF"/>
                </a:solidFill>
                <a:prstDash val="solid"/>
              </a:ln>
              <a:solidFill>
                <a:schemeClr val="bg1"/>
              </a:solidFill>
              <a:effectLst>
                <a:outerShdw blurRad="38100" dist="22860" dir="5400000" algn="tl" rotWithShape="0">
                  <a:srgbClr val="000000">
                    <a:alpha val="30000"/>
                  </a:srgbClr>
                </a:outerShdw>
              </a:effectLst>
              <a:latin typeface="+mn-lt"/>
              <a:ea typeface="+mn-ea"/>
              <a:cs typeface="+mn-cs"/>
            </a:rPr>
            <a:t>(Products)</a:t>
          </a:r>
        </a:p>
      </xdr:txBody>
    </xdr:sp>
    <xdr:clientData/>
  </xdr:twoCellAnchor>
  <xdr:twoCellAnchor>
    <xdr:from>
      <xdr:col>6</xdr:col>
      <xdr:colOff>9525</xdr:colOff>
      <xdr:row>0</xdr:row>
      <xdr:rowOff>0</xdr:rowOff>
    </xdr:from>
    <xdr:to>
      <xdr:col>8</xdr:col>
      <xdr:colOff>889635</xdr:colOff>
      <xdr:row>8</xdr:row>
      <xdr:rowOff>546735</xdr:rowOff>
    </xdr:to>
    <xdr:graphicFrame macro="">
      <xdr:nvGraphicFramePr>
        <xdr:cNvPr id="34" name="Chart 33">
          <a:extLst>
            <a:ext uri="{FF2B5EF4-FFF2-40B4-BE49-F238E27FC236}">
              <a16:creationId xmlns:a16="http://schemas.microsoft.com/office/drawing/2014/main" id="{00000000-0008-0000-05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1181099</xdr:colOff>
      <xdr:row>0</xdr:row>
      <xdr:rowOff>0</xdr:rowOff>
    </xdr:from>
    <xdr:to>
      <xdr:col>5</xdr:col>
      <xdr:colOff>880109</xdr:colOff>
      <xdr:row>8</xdr:row>
      <xdr:rowOff>556260</xdr:rowOff>
    </xdr:to>
    <xdr:graphicFrame macro="">
      <xdr:nvGraphicFramePr>
        <xdr:cNvPr id="35" name="Chart 34">
          <a:extLst>
            <a:ext uri="{FF2B5EF4-FFF2-40B4-BE49-F238E27FC236}">
              <a16:creationId xmlns:a16="http://schemas.microsoft.com/office/drawing/2014/main" id="{00000000-0008-0000-05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76200</xdr:colOff>
          <xdr:row>2</xdr:row>
          <xdr:rowOff>47625</xdr:rowOff>
        </xdr:from>
        <xdr:to>
          <xdr:col>2</xdr:col>
          <xdr:colOff>971550</xdr:colOff>
          <xdr:row>3</xdr:row>
          <xdr:rowOff>114300</xdr:rowOff>
        </xdr:to>
        <xdr:sp macro="" textlink="">
          <xdr:nvSpPr>
            <xdr:cNvPr id="14337" name="Option Button 1" hidden="1">
              <a:extLst>
                <a:ext uri="{63B3BB69-23CF-44E3-9099-C40C66FF867C}">
                  <a14:compatExt spid="_x0000_s14337"/>
                </a:ext>
                <a:ext uri="{FF2B5EF4-FFF2-40B4-BE49-F238E27FC236}">
                  <a16:creationId xmlns:a16="http://schemas.microsoft.com/office/drawing/2014/main" id="{00000000-0008-0000-0500-0000013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Net Sales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3</xdr:row>
          <xdr:rowOff>133350</xdr:rowOff>
        </xdr:from>
        <xdr:to>
          <xdr:col>2</xdr:col>
          <xdr:colOff>962025</xdr:colOff>
          <xdr:row>5</xdr:row>
          <xdr:rowOff>9525</xdr:rowOff>
        </xdr:to>
        <xdr:sp macro="" textlink="">
          <xdr:nvSpPr>
            <xdr:cNvPr id="14338" name="Option Button 2" hidden="1">
              <a:extLst>
                <a:ext uri="{63B3BB69-23CF-44E3-9099-C40C66FF867C}">
                  <a14:compatExt spid="_x0000_s14338"/>
                </a:ext>
                <a:ext uri="{FF2B5EF4-FFF2-40B4-BE49-F238E27FC236}">
                  <a16:creationId xmlns:a16="http://schemas.microsoft.com/office/drawing/2014/main" id="{00000000-0008-0000-0500-0000023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NS%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85725</xdr:colOff>
          <xdr:row>5</xdr:row>
          <xdr:rowOff>38100</xdr:rowOff>
        </xdr:from>
        <xdr:to>
          <xdr:col>2</xdr:col>
          <xdr:colOff>981075</xdr:colOff>
          <xdr:row>6</xdr:row>
          <xdr:rowOff>104775</xdr:rowOff>
        </xdr:to>
        <xdr:sp macro="" textlink="">
          <xdr:nvSpPr>
            <xdr:cNvPr id="14339" name="Option Button 3" hidden="1">
              <a:extLst>
                <a:ext uri="{63B3BB69-23CF-44E3-9099-C40C66FF867C}">
                  <a14:compatExt spid="_x0000_s14339"/>
                </a:ext>
                <a:ext uri="{FF2B5EF4-FFF2-40B4-BE49-F238E27FC236}">
                  <a16:creationId xmlns:a16="http://schemas.microsoft.com/office/drawing/2014/main" id="{00000000-0008-0000-0500-0000033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Growth Rate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6</xdr:row>
          <xdr:rowOff>123825</xdr:rowOff>
        </xdr:from>
        <xdr:to>
          <xdr:col>2</xdr:col>
          <xdr:colOff>971550</xdr:colOff>
          <xdr:row>8</xdr:row>
          <xdr:rowOff>0</xdr:rowOff>
        </xdr:to>
        <xdr:sp macro="" textlink="">
          <xdr:nvSpPr>
            <xdr:cNvPr id="14340" name="Option Button 4" hidden="1">
              <a:extLst>
                <a:ext uri="{63B3BB69-23CF-44E3-9099-C40C66FF867C}">
                  <a14:compatExt spid="_x0000_s14340"/>
                </a:ext>
                <a:ext uri="{FF2B5EF4-FFF2-40B4-BE49-F238E27FC236}">
                  <a16:creationId xmlns:a16="http://schemas.microsoft.com/office/drawing/2014/main" id="{00000000-0008-0000-0500-0000043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SP/Order &amp; SP</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85725</xdr:colOff>
          <xdr:row>8</xdr:row>
          <xdr:rowOff>28575</xdr:rowOff>
        </xdr:from>
        <xdr:to>
          <xdr:col>2</xdr:col>
          <xdr:colOff>981075</xdr:colOff>
          <xdr:row>8</xdr:row>
          <xdr:rowOff>285750</xdr:rowOff>
        </xdr:to>
        <xdr:sp macro="" textlink="">
          <xdr:nvSpPr>
            <xdr:cNvPr id="14341" name="Option Button 5" hidden="1">
              <a:extLst>
                <a:ext uri="{63B3BB69-23CF-44E3-9099-C40C66FF867C}">
                  <a14:compatExt spid="_x0000_s14341"/>
                </a:ext>
                <a:ext uri="{FF2B5EF4-FFF2-40B4-BE49-F238E27FC236}">
                  <a16:creationId xmlns:a16="http://schemas.microsoft.com/office/drawing/2014/main" id="{00000000-0008-0000-0500-0000053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WA Discount</a:t>
              </a:r>
            </a:p>
          </xdr:txBody>
        </xdr:sp>
        <xdr:clientData/>
      </xdr:twoCellAnchor>
    </mc:Choice>
    <mc:Fallback/>
  </mc:AlternateContent>
  <mc:AlternateContent xmlns:mc="http://schemas.openxmlformats.org/markup-compatibility/2006">
    <mc:Choice xmlns:a14="http://schemas.microsoft.com/office/drawing/2010/main" Requires="a14">
      <xdr:twoCellAnchor>
        <xdr:from>
          <xdr:col>1</xdr:col>
          <xdr:colOff>685800</xdr:colOff>
          <xdr:row>5</xdr:row>
          <xdr:rowOff>152400</xdr:rowOff>
        </xdr:from>
        <xdr:to>
          <xdr:col>1</xdr:col>
          <xdr:colOff>904875</xdr:colOff>
          <xdr:row>7</xdr:row>
          <xdr:rowOff>133350</xdr:rowOff>
        </xdr:to>
        <xdr:sp macro="" textlink="">
          <xdr:nvSpPr>
            <xdr:cNvPr id="14342" name="Spinner 6" hidden="1">
              <a:extLst>
                <a:ext uri="{63B3BB69-23CF-44E3-9099-C40C66FF867C}">
                  <a14:compatExt spid="_x0000_s14342"/>
                </a:ext>
                <a:ext uri="{FF2B5EF4-FFF2-40B4-BE49-F238E27FC236}">
                  <a16:creationId xmlns:a16="http://schemas.microsoft.com/office/drawing/2014/main" id="{00000000-0008-0000-0500-0000063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7</xdr:col>
      <xdr:colOff>9527</xdr:colOff>
      <xdr:row>8</xdr:row>
      <xdr:rowOff>628650</xdr:rowOff>
    </xdr:from>
    <xdr:to>
      <xdr:col>8</xdr:col>
      <xdr:colOff>942975</xdr:colOff>
      <xdr:row>36</xdr:row>
      <xdr:rowOff>104775</xdr:rowOff>
    </xdr:to>
    <mc:AlternateContent xmlns:mc="http://schemas.openxmlformats.org/markup-compatibility/2006">
      <mc:Choice xmlns:cx1="http://schemas.microsoft.com/office/drawing/2015/9/8/chartex" Requires="cx1">
        <xdr:graphicFrame macro="">
          <xdr:nvGraphicFramePr>
            <xdr:cNvPr id="42" name="Chart 41">
              <a:extLst>
                <a:ext uri="{FF2B5EF4-FFF2-40B4-BE49-F238E27FC236}">
                  <a16:creationId xmlns:a16="http://schemas.microsoft.com/office/drawing/2014/main" id="{00000000-0008-0000-0500-00002A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972427" y="2152650"/>
              <a:ext cx="1981198" cy="5715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38101</xdr:colOff>
      <xdr:row>0</xdr:row>
      <xdr:rowOff>0</xdr:rowOff>
    </xdr:from>
    <xdr:to>
      <xdr:col>4</xdr:col>
      <xdr:colOff>266700</xdr:colOff>
      <xdr:row>12</xdr:row>
      <xdr:rowOff>85725</xdr:rowOff>
    </xdr:to>
    <xdr:sp macro="" textlink="">
      <xdr:nvSpPr>
        <xdr:cNvPr id="12" name="Rectangle: Rounded Corners 11">
          <a:extLst>
            <a:ext uri="{FF2B5EF4-FFF2-40B4-BE49-F238E27FC236}">
              <a16:creationId xmlns:a16="http://schemas.microsoft.com/office/drawing/2014/main" id="{00000000-0008-0000-0600-00000C000000}"/>
            </a:ext>
          </a:extLst>
        </xdr:cNvPr>
        <xdr:cNvSpPr/>
      </xdr:nvSpPr>
      <xdr:spPr>
        <a:xfrm>
          <a:off x="2114551" y="0"/>
          <a:ext cx="1981199" cy="2438400"/>
        </a:xfrm>
        <a:prstGeom prst="roundRect">
          <a:avLst>
            <a:gd name="adj" fmla="val 5577"/>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805D87"/>
              </a:solidFill>
            </a:ln>
          </a:endParaRPr>
        </a:p>
      </xdr:txBody>
    </xdr:sp>
    <xdr:clientData/>
  </xdr:twoCellAnchor>
  <xdr:twoCellAnchor editAs="oneCell">
    <xdr:from>
      <xdr:col>0</xdr:col>
      <xdr:colOff>0</xdr:colOff>
      <xdr:row>4</xdr:row>
      <xdr:rowOff>133350</xdr:rowOff>
    </xdr:from>
    <xdr:to>
      <xdr:col>1</xdr:col>
      <xdr:colOff>838199</xdr:colOff>
      <xdr:row>8</xdr:row>
      <xdr:rowOff>180975</xdr:rowOff>
    </xdr:to>
    <mc:AlternateContent xmlns:mc="http://schemas.openxmlformats.org/markup-compatibility/2006" xmlns:a14="http://schemas.microsoft.com/office/drawing/2010/main">
      <mc:Choice Requires="a14">
        <xdr:graphicFrame macro="">
          <xdr:nvGraphicFramePr>
            <xdr:cNvPr id="2" name="Year 14">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0/slicer">
              <sle:slicer xmlns:sle="http://schemas.microsoft.com/office/drawing/2010/slicer" name="Year 14"/>
            </a:graphicData>
          </a:graphic>
        </xdr:graphicFrame>
      </mc:Choice>
      <mc:Fallback xmlns="">
        <xdr:sp macro="" textlink="">
          <xdr:nvSpPr>
            <xdr:cNvPr id="0" name=""/>
            <xdr:cNvSpPr>
              <a:spLocks noTextEdit="1"/>
            </xdr:cNvSpPr>
          </xdr:nvSpPr>
          <xdr:spPr>
            <a:xfrm>
              <a:off x="0" y="895350"/>
              <a:ext cx="1990724" cy="809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76201</xdr:colOff>
      <xdr:row>0</xdr:row>
      <xdr:rowOff>47625</xdr:rowOff>
    </xdr:from>
    <xdr:to>
      <xdr:col>4</xdr:col>
      <xdr:colOff>238125</xdr:colOff>
      <xdr:row>12</xdr:row>
      <xdr:rowOff>19050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09826" y="47625"/>
              <a:ext cx="2238374" cy="2324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304801</xdr:colOff>
      <xdr:row>0</xdr:row>
      <xdr:rowOff>0</xdr:rowOff>
    </xdr:from>
    <xdr:to>
      <xdr:col>9</xdr:col>
      <xdr:colOff>838200</xdr:colOff>
      <xdr:row>23</xdr:row>
      <xdr:rowOff>95250</xdr:rowOff>
    </xdr:to>
    <xdr:sp macro="" textlink="">
      <xdr:nvSpPr>
        <xdr:cNvPr id="4" name="Rectangle: Rounded Corners 3">
          <a:extLst>
            <a:ext uri="{FF2B5EF4-FFF2-40B4-BE49-F238E27FC236}">
              <a16:creationId xmlns:a16="http://schemas.microsoft.com/office/drawing/2014/main" id="{00000000-0008-0000-0600-000004000000}"/>
            </a:ext>
          </a:extLst>
        </xdr:cNvPr>
        <xdr:cNvSpPr/>
      </xdr:nvSpPr>
      <xdr:spPr>
        <a:xfrm>
          <a:off x="4133851" y="0"/>
          <a:ext cx="4924424" cy="4895850"/>
        </a:xfrm>
        <a:prstGeom prst="roundRect">
          <a:avLst>
            <a:gd name="adj" fmla="val 5577"/>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805D87"/>
              </a:solidFill>
            </a:ln>
          </a:endParaRPr>
        </a:p>
      </xdr:txBody>
    </xdr:sp>
    <xdr:clientData/>
  </xdr:twoCellAnchor>
  <xdr:twoCellAnchor>
    <xdr:from>
      <xdr:col>0</xdr:col>
      <xdr:colOff>1</xdr:colOff>
      <xdr:row>0</xdr:row>
      <xdr:rowOff>0</xdr:rowOff>
    </xdr:from>
    <xdr:to>
      <xdr:col>1</xdr:col>
      <xdr:colOff>847725</xdr:colOff>
      <xdr:row>4</xdr:row>
      <xdr:rowOff>171449</xdr:rowOff>
    </xdr:to>
    <xdr:sp macro="" textlink="">
      <xdr:nvSpPr>
        <xdr:cNvPr id="5" name="Rectangle: Rounded Corners 4">
          <a:extLst>
            <a:ext uri="{FF2B5EF4-FFF2-40B4-BE49-F238E27FC236}">
              <a16:creationId xmlns:a16="http://schemas.microsoft.com/office/drawing/2014/main" id="{00000000-0008-0000-0600-000005000000}"/>
            </a:ext>
          </a:extLst>
        </xdr:cNvPr>
        <xdr:cNvSpPr/>
      </xdr:nvSpPr>
      <xdr:spPr>
        <a:xfrm>
          <a:off x="1" y="0"/>
          <a:ext cx="2209799" cy="933449"/>
        </a:xfrm>
        <a:prstGeom prst="roundRect">
          <a:avLst/>
        </a:prstGeom>
        <a:solidFill>
          <a:srgbClr val="805D87"/>
        </a:solidFill>
        <a:ln>
          <a:solidFill>
            <a:schemeClr val="bg1"/>
          </a:solidFill>
        </a:ln>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800">
            <a:solidFill>
              <a:schemeClr val="tx1"/>
            </a:solidFill>
          </a:endParaRPr>
        </a:p>
      </xdr:txBody>
    </xdr:sp>
    <xdr:clientData/>
  </xdr:twoCellAnchor>
  <xdr:twoCellAnchor>
    <xdr:from>
      <xdr:col>0</xdr:col>
      <xdr:colOff>0</xdr:colOff>
      <xdr:row>0</xdr:row>
      <xdr:rowOff>9525</xdr:rowOff>
    </xdr:from>
    <xdr:to>
      <xdr:col>1</xdr:col>
      <xdr:colOff>809625</xdr:colOff>
      <xdr:row>4</xdr:row>
      <xdr:rowOff>161925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0" y="9525"/>
          <a:ext cx="220980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threePt" dir="t"/>
          </a:scene3d>
          <a:sp3d extrusionH="57150">
            <a:bevelT w="38100" h="38100"/>
          </a:sp3d>
        </a:bodyPr>
        <a:lstStyle/>
        <a:p>
          <a:pPr algn="ctr"/>
          <a:r>
            <a:rPr lang="en-US" sz="2800" b="1" i="1" cap="none" spc="0">
              <a:ln w="10160">
                <a:solidFill>
                  <a:srgbClr val="E1F0FF"/>
                </a:solidFill>
                <a:prstDash val="solid"/>
              </a:ln>
              <a:solidFill>
                <a:schemeClr val="bg1"/>
              </a:solidFill>
              <a:effectLst>
                <a:outerShdw blurRad="38100" dist="22860" dir="5400000" algn="tl" rotWithShape="0">
                  <a:srgbClr val="000000">
                    <a:alpha val="30000"/>
                  </a:srgbClr>
                </a:outerShdw>
              </a:effectLst>
              <a:latin typeface="+mn-lt"/>
              <a:ea typeface="+mn-ea"/>
              <a:cs typeface="+mn-cs"/>
            </a:rPr>
            <a:t>Northwind</a:t>
          </a:r>
        </a:p>
        <a:p>
          <a:pPr algn="ctr"/>
          <a:r>
            <a:rPr lang="en-US" sz="1400" b="1" i="1" cap="none" spc="0">
              <a:ln w="10160">
                <a:solidFill>
                  <a:srgbClr val="E1F0FF"/>
                </a:solidFill>
                <a:prstDash val="solid"/>
              </a:ln>
              <a:solidFill>
                <a:schemeClr val="bg1"/>
              </a:solidFill>
              <a:effectLst>
                <a:outerShdw blurRad="38100" dist="22860" dir="5400000" algn="tl" rotWithShape="0">
                  <a:srgbClr val="000000">
                    <a:alpha val="30000"/>
                  </a:srgbClr>
                </a:outerShdw>
              </a:effectLst>
              <a:latin typeface="+mn-lt"/>
              <a:ea typeface="+mn-ea"/>
              <a:cs typeface="+mn-cs"/>
            </a:rPr>
            <a:t>(Category Performance)</a:t>
          </a:r>
        </a:p>
      </xdr:txBody>
    </xdr:sp>
    <xdr:clientData/>
  </xdr:twoCellAnchor>
  <xdr:twoCellAnchor>
    <xdr:from>
      <xdr:col>4</xdr:col>
      <xdr:colOff>323847</xdr:colOff>
      <xdr:row>0</xdr:row>
      <xdr:rowOff>38100</xdr:rowOff>
    </xdr:from>
    <xdr:to>
      <xdr:col>7</xdr:col>
      <xdr:colOff>657984</xdr:colOff>
      <xdr:row>11</xdr:row>
      <xdr:rowOff>228600</xdr:rowOff>
    </xdr:to>
    <xdr:graphicFrame macro="">
      <xdr:nvGraphicFramePr>
        <xdr:cNvPr id="7" name="NS/Cat">
          <a:extLst>
            <a:ext uri="{FF2B5EF4-FFF2-40B4-BE49-F238E27FC236}">
              <a16:creationId xmlns:a16="http://schemas.microsoft.com/office/drawing/2014/main" id="{00000000-0008-0000-0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320672</xdr:colOff>
      <xdr:row>12</xdr:row>
      <xdr:rowOff>123825</xdr:rowOff>
    </xdr:from>
    <xdr:to>
      <xdr:col>7</xdr:col>
      <xdr:colOff>654809</xdr:colOff>
      <xdr:row>22</xdr:row>
      <xdr:rowOff>209550</xdr:rowOff>
    </xdr:to>
    <xdr:graphicFrame macro="">
      <xdr:nvGraphicFramePr>
        <xdr:cNvPr id="8" name="Discount/Cat">
          <a:extLst>
            <a:ext uri="{FF2B5EF4-FFF2-40B4-BE49-F238E27FC236}">
              <a16:creationId xmlns:a16="http://schemas.microsoft.com/office/drawing/2014/main" id="{00000000-0008-0000-0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536573</xdr:colOff>
      <xdr:row>0</xdr:row>
      <xdr:rowOff>47625</xdr:rowOff>
    </xdr:from>
    <xdr:to>
      <xdr:col>10</xdr:col>
      <xdr:colOff>111758</xdr:colOff>
      <xdr:row>11</xdr:row>
      <xdr:rowOff>238125</xdr:rowOff>
    </xdr:to>
    <xdr:graphicFrame macro="">
      <xdr:nvGraphicFramePr>
        <xdr:cNvPr id="9" name="Rev/Cat">
          <a:extLst>
            <a:ext uri="{FF2B5EF4-FFF2-40B4-BE49-F238E27FC236}">
              <a16:creationId xmlns:a16="http://schemas.microsoft.com/office/drawing/2014/main" id="{00000000-0008-0000-0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542925</xdr:colOff>
      <xdr:row>12</xdr:row>
      <xdr:rowOff>152400</xdr:rowOff>
    </xdr:from>
    <xdr:to>
      <xdr:col>10</xdr:col>
      <xdr:colOff>342899</xdr:colOff>
      <xdr:row>22</xdr:row>
      <xdr:rowOff>238125</xdr:rowOff>
    </xdr:to>
    <xdr:graphicFrame macro="">
      <xdr:nvGraphicFramePr>
        <xdr:cNvPr id="10" name="Freight/Cat">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95250</xdr:colOff>
          <xdr:row>8</xdr:row>
          <xdr:rowOff>85725</xdr:rowOff>
        </xdr:from>
        <xdr:to>
          <xdr:col>0</xdr:col>
          <xdr:colOff>1133475</xdr:colOff>
          <xdr:row>9</xdr:row>
          <xdr:rowOff>133350</xdr:rowOff>
        </xdr:to>
        <xdr:sp macro="" textlink="">
          <xdr:nvSpPr>
            <xdr:cNvPr id="17409" name="Option Button 1" hidden="1">
              <a:extLst>
                <a:ext uri="{63B3BB69-23CF-44E3-9099-C40C66FF867C}">
                  <a14:compatExt spid="_x0000_s17409"/>
                </a:ext>
                <a:ext uri="{FF2B5EF4-FFF2-40B4-BE49-F238E27FC236}">
                  <a16:creationId xmlns:a16="http://schemas.microsoft.com/office/drawing/2014/main" id="{00000000-0008-0000-0600-000001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Net Sales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85725</xdr:colOff>
          <xdr:row>9</xdr:row>
          <xdr:rowOff>133350</xdr:rowOff>
        </xdr:from>
        <xdr:to>
          <xdr:col>0</xdr:col>
          <xdr:colOff>1123950</xdr:colOff>
          <xdr:row>10</xdr:row>
          <xdr:rowOff>180975</xdr:rowOff>
        </xdr:to>
        <xdr:sp macro="" textlink="">
          <xdr:nvSpPr>
            <xdr:cNvPr id="17410" name="Option Button 2" hidden="1">
              <a:extLst>
                <a:ext uri="{63B3BB69-23CF-44E3-9099-C40C66FF867C}">
                  <a14:compatExt spid="_x0000_s17410"/>
                </a:ext>
                <a:ext uri="{FF2B5EF4-FFF2-40B4-BE49-F238E27FC236}">
                  <a16:creationId xmlns:a16="http://schemas.microsoft.com/office/drawing/2014/main" id="{00000000-0008-0000-0600-000002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Net 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95250</xdr:colOff>
          <xdr:row>10</xdr:row>
          <xdr:rowOff>171450</xdr:rowOff>
        </xdr:from>
        <xdr:to>
          <xdr:col>0</xdr:col>
          <xdr:colOff>1133475</xdr:colOff>
          <xdr:row>11</xdr:row>
          <xdr:rowOff>219075</xdr:rowOff>
        </xdr:to>
        <xdr:sp macro="" textlink="">
          <xdr:nvSpPr>
            <xdr:cNvPr id="17411" name="Option Button 3" hidden="1">
              <a:extLst>
                <a:ext uri="{63B3BB69-23CF-44E3-9099-C40C66FF867C}">
                  <a14:compatExt spid="_x0000_s17411"/>
                </a:ext>
                <a:ext uri="{FF2B5EF4-FFF2-40B4-BE49-F238E27FC236}">
                  <a16:creationId xmlns:a16="http://schemas.microsoft.com/office/drawing/2014/main" id="{00000000-0008-0000-0600-000003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9</xdr:col>
          <xdr:colOff>600075</xdr:colOff>
          <xdr:row>23</xdr:row>
          <xdr:rowOff>180975</xdr:rowOff>
        </xdr:from>
        <xdr:to>
          <xdr:col>9</xdr:col>
          <xdr:colOff>781050</xdr:colOff>
          <xdr:row>26</xdr:row>
          <xdr:rowOff>28575</xdr:rowOff>
        </xdr:to>
        <xdr:sp macro="" textlink="">
          <xdr:nvSpPr>
            <xdr:cNvPr id="17413" name="Spinner 5" hidden="1">
              <a:extLst>
                <a:ext uri="{63B3BB69-23CF-44E3-9099-C40C66FF867C}">
                  <a14:compatExt spid="_x0000_s17413"/>
                </a:ext>
                <a:ext uri="{FF2B5EF4-FFF2-40B4-BE49-F238E27FC236}">
                  <a16:creationId xmlns:a16="http://schemas.microsoft.com/office/drawing/2014/main" id="{00000000-0008-0000-0600-0000054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7</xdr:col>
      <xdr:colOff>514350</xdr:colOff>
      <xdr:row>0</xdr:row>
      <xdr:rowOff>171450</xdr:rowOff>
    </xdr:from>
    <xdr:to>
      <xdr:col>7</xdr:col>
      <xdr:colOff>552450</xdr:colOff>
      <xdr:row>22</xdr:row>
      <xdr:rowOff>171450</xdr:rowOff>
    </xdr:to>
    <xdr:cxnSp macro="">
      <xdr:nvCxnSpPr>
        <xdr:cNvPr id="15" name="Straight Connector 14">
          <a:extLst>
            <a:ext uri="{FF2B5EF4-FFF2-40B4-BE49-F238E27FC236}">
              <a16:creationId xmlns:a16="http://schemas.microsoft.com/office/drawing/2014/main" id="{00000000-0008-0000-0600-00000F000000}"/>
            </a:ext>
          </a:extLst>
        </xdr:cNvPr>
        <xdr:cNvCxnSpPr/>
      </xdr:nvCxnSpPr>
      <xdr:spPr>
        <a:xfrm flipH="1" flipV="1">
          <a:off x="6962775" y="171450"/>
          <a:ext cx="38100" cy="4552950"/>
        </a:xfrm>
        <a:prstGeom prst="line">
          <a:avLst/>
        </a:prstGeom>
        <a:ln>
          <a:solidFill>
            <a:srgbClr val="F9BDC2"/>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19050</xdr:colOff>
      <xdr:row>12</xdr:row>
      <xdr:rowOff>66675</xdr:rowOff>
    </xdr:from>
    <xdr:to>
      <xdr:col>8</xdr:col>
      <xdr:colOff>800100</xdr:colOff>
      <xdr:row>12</xdr:row>
      <xdr:rowOff>66675</xdr:rowOff>
    </xdr:to>
    <xdr:cxnSp macro="">
      <xdr:nvCxnSpPr>
        <xdr:cNvPr id="17" name="Straight Connector 16">
          <a:extLst>
            <a:ext uri="{FF2B5EF4-FFF2-40B4-BE49-F238E27FC236}">
              <a16:creationId xmlns:a16="http://schemas.microsoft.com/office/drawing/2014/main" id="{00000000-0008-0000-0600-000011000000}"/>
            </a:ext>
          </a:extLst>
        </xdr:cNvPr>
        <xdr:cNvCxnSpPr/>
      </xdr:nvCxnSpPr>
      <xdr:spPr>
        <a:xfrm flipH="1">
          <a:off x="5619750" y="2419350"/>
          <a:ext cx="2495550" cy="0"/>
        </a:xfrm>
        <a:prstGeom prst="line">
          <a:avLst/>
        </a:prstGeom>
        <a:ln>
          <a:solidFill>
            <a:srgbClr val="F9BDC2"/>
          </a:solidFill>
        </a:ln>
      </xdr:spPr>
      <xdr:style>
        <a:lnRef idx="1">
          <a:schemeClr val="dk1"/>
        </a:lnRef>
        <a:fillRef idx="0">
          <a:schemeClr val="dk1"/>
        </a:fillRef>
        <a:effectRef idx="0">
          <a:schemeClr val="dk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47625</xdr:colOff>
      <xdr:row>4</xdr:row>
      <xdr:rowOff>161925</xdr:rowOff>
    </xdr:from>
    <xdr:to>
      <xdr:col>3</xdr:col>
      <xdr:colOff>457200</xdr:colOff>
      <xdr:row>8</xdr:row>
      <xdr:rowOff>171450</xdr:rowOff>
    </xdr:to>
    <mc:AlternateContent xmlns:mc="http://schemas.openxmlformats.org/markup-compatibility/2006" xmlns:a14="http://schemas.microsoft.com/office/drawing/2010/main">
      <mc:Choice Requires="a14">
        <xdr:graphicFrame macro="">
          <xdr:nvGraphicFramePr>
            <xdr:cNvPr id="29" name="Year 10">
              <a:extLst>
                <a:ext uri="{FF2B5EF4-FFF2-40B4-BE49-F238E27FC236}">
                  <a16:creationId xmlns:a16="http://schemas.microsoft.com/office/drawing/2014/main" id="{00000000-0008-0000-0700-00001D000000}"/>
                </a:ext>
              </a:extLst>
            </xdr:cNvPr>
            <xdr:cNvGraphicFramePr/>
          </xdr:nvGraphicFramePr>
          <xdr:xfrm>
            <a:off x="0" y="0"/>
            <a:ext cx="0" cy="0"/>
          </xdr:xfrm>
          <a:graphic>
            <a:graphicData uri="http://schemas.microsoft.com/office/drawing/2010/slicer">
              <sle:slicer xmlns:sle="http://schemas.microsoft.com/office/drawing/2010/slicer" name="Year 10"/>
            </a:graphicData>
          </a:graphic>
        </xdr:graphicFrame>
      </mc:Choice>
      <mc:Fallback xmlns="">
        <xdr:sp macro="" textlink="">
          <xdr:nvSpPr>
            <xdr:cNvPr id="0" name=""/>
            <xdr:cNvSpPr>
              <a:spLocks noTextEdit="1"/>
            </xdr:cNvSpPr>
          </xdr:nvSpPr>
          <xdr:spPr>
            <a:xfrm>
              <a:off x="47625" y="923925"/>
              <a:ext cx="2238375" cy="771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8</xdr:row>
      <xdr:rowOff>152400</xdr:rowOff>
    </xdr:from>
    <xdr:to>
      <xdr:col>3</xdr:col>
      <xdr:colOff>466725</xdr:colOff>
      <xdr:row>24</xdr:row>
      <xdr:rowOff>114300</xdr:rowOff>
    </xdr:to>
    <xdr:sp macro="" textlink="">
      <xdr:nvSpPr>
        <xdr:cNvPr id="9" name="Flowchart: Alternate Process 8">
          <a:extLst>
            <a:ext uri="{FF2B5EF4-FFF2-40B4-BE49-F238E27FC236}">
              <a16:creationId xmlns:a16="http://schemas.microsoft.com/office/drawing/2014/main" id="{00000000-0008-0000-0700-000009000000}"/>
            </a:ext>
          </a:extLst>
        </xdr:cNvPr>
        <xdr:cNvSpPr/>
      </xdr:nvSpPr>
      <xdr:spPr>
        <a:xfrm>
          <a:off x="0" y="1676400"/>
          <a:ext cx="2295525" cy="3009900"/>
        </a:xfrm>
        <a:prstGeom prst="flowChartAlternateProcess">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805D87"/>
              </a:solidFill>
            </a:ln>
          </a:endParaRPr>
        </a:p>
      </xdr:txBody>
    </xdr:sp>
    <xdr:clientData/>
  </xdr:twoCellAnchor>
  <xdr:twoCellAnchor>
    <xdr:from>
      <xdr:col>3</xdr:col>
      <xdr:colOff>514350</xdr:colOff>
      <xdr:row>9</xdr:row>
      <xdr:rowOff>171450</xdr:rowOff>
    </xdr:from>
    <xdr:to>
      <xdr:col>14</xdr:col>
      <xdr:colOff>581025</xdr:colOff>
      <xdr:row>24</xdr:row>
      <xdr:rowOff>152400</xdr:rowOff>
    </xdr:to>
    <xdr:sp macro="" textlink="">
      <xdr:nvSpPr>
        <xdr:cNvPr id="11" name="Flowchart: Alternate Process 10">
          <a:extLst>
            <a:ext uri="{FF2B5EF4-FFF2-40B4-BE49-F238E27FC236}">
              <a16:creationId xmlns:a16="http://schemas.microsoft.com/office/drawing/2014/main" id="{00000000-0008-0000-0700-00000B000000}"/>
            </a:ext>
          </a:extLst>
        </xdr:cNvPr>
        <xdr:cNvSpPr/>
      </xdr:nvSpPr>
      <xdr:spPr>
        <a:xfrm>
          <a:off x="2343150" y="1885950"/>
          <a:ext cx="6772275" cy="2838450"/>
        </a:xfrm>
        <a:prstGeom prst="flowChartAlternateProcess">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805D87"/>
              </a:solidFill>
            </a:ln>
          </a:endParaRPr>
        </a:p>
      </xdr:txBody>
    </xdr:sp>
    <xdr:clientData/>
  </xdr:twoCellAnchor>
  <xdr:twoCellAnchor>
    <xdr:from>
      <xdr:col>3</xdr:col>
      <xdr:colOff>504825</xdr:colOff>
      <xdr:row>0</xdr:row>
      <xdr:rowOff>19051</xdr:rowOff>
    </xdr:from>
    <xdr:to>
      <xdr:col>14</xdr:col>
      <xdr:colOff>590550</xdr:colOff>
      <xdr:row>9</xdr:row>
      <xdr:rowOff>133350</xdr:rowOff>
    </xdr:to>
    <xdr:sp macro="" textlink="">
      <xdr:nvSpPr>
        <xdr:cNvPr id="12" name="Flowchart: Alternate Process 11">
          <a:extLst>
            <a:ext uri="{FF2B5EF4-FFF2-40B4-BE49-F238E27FC236}">
              <a16:creationId xmlns:a16="http://schemas.microsoft.com/office/drawing/2014/main" id="{00000000-0008-0000-0700-00000C000000}"/>
            </a:ext>
          </a:extLst>
        </xdr:cNvPr>
        <xdr:cNvSpPr/>
      </xdr:nvSpPr>
      <xdr:spPr>
        <a:xfrm>
          <a:off x="2333625" y="19051"/>
          <a:ext cx="6791325" cy="1828799"/>
        </a:xfrm>
        <a:prstGeom prst="flowChartAlternateProcess">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805D87"/>
              </a:solidFill>
            </a:ln>
          </a:endParaRPr>
        </a:p>
      </xdr:txBody>
    </xdr:sp>
    <xdr:clientData/>
  </xdr:twoCellAnchor>
  <xdr:twoCellAnchor>
    <xdr:from>
      <xdr:col>0</xdr:col>
      <xdr:colOff>19050</xdr:colOff>
      <xdr:row>25</xdr:row>
      <xdr:rowOff>0</xdr:rowOff>
    </xdr:from>
    <xdr:to>
      <xdr:col>14</xdr:col>
      <xdr:colOff>561975</xdr:colOff>
      <xdr:row>41</xdr:row>
      <xdr:rowOff>161925</xdr:rowOff>
    </xdr:to>
    <xdr:sp macro="" textlink="">
      <xdr:nvSpPr>
        <xdr:cNvPr id="10" name="Flowchart: Alternate Process 9">
          <a:extLst>
            <a:ext uri="{FF2B5EF4-FFF2-40B4-BE49-F238E27FC236}">
              <a16:creationId xmlns:a16="http://schemas.microsoft.com/office/drawing/2014/main" id="{00000000-0008-0000-0700-00000A000000}"/>
            </a:ext>
          </a:extLst>
        </xdr:cNvPr>
        <xdr:cNvSpPr/>
      </xdr:nvSpPr>
      <xdr:spPr>
        <a:xfrm>
          <a:off x="19050" y="4762500"/>
          <a:ext cx="9077325" cy="3209925"/>
        </a:xfrm>
        <a:prstGeom prst="flowChartAlternateProcess">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805D87"/>
              </a:solidFill>
            </a:ln>
          </a:endParaRPr>
        </a:p>
      </xdr:txBody>
    </xdr:sp>
    <xdr:clientData/>
  </xdr:twoCellAnchor>
  <xdr:twoCellAnchor>
    <xdr:from>
      <xdr:col>0</xdr:col>
      <xdr:colOff>0</xdr:colOff>
      <xdr:row>0</xdr:row>
      <xdr:rowOff>0</xdr:rowOff>
    </xdr:from>
    <xdr:to>
      <xdr:col>3</xdr:col>
      <xdr:colOff>438150</xdr:colOff>
      <xdr:row>4</xdr:row>
      <xdr:rowOff>104775</xdr:rowOff>
    </xdr:to>
    <xdr:sp macro="" textlink="">
      <xdr:nvSpPr>
        <xdr:cNvPr id="2" name="Rectangle: Rounded Corners 1">
          <a:extLst>
            <a:ext uri="{FF2B5EF4-FFF2-40B4-BE49-F238E27FC236}">
              <a16:creationId xmlns:a16="http://schemas.microsoft.com/office/drawing/2014/main" id="{00000000-0008-0000-0700-000002000000}"/>
            </a:ext>
          </a:extLst>
        </xdr:cNvPr>
        <xdr:cNvSpPr/>
      </xdr:nvSpPr>
      <xdr:spPr>
        <a:xfrm>
          <a:off x="0" y="0"/>
          <a:ext cx="2266950" cy="866775"/>
        </a:xfrm>
        <a:prstGeom prst="roundRect">
          <a:avLst/>
        </a:prstGeom>
        <a:solidFill>
          <a:srgbClr val="805D87"/>
        </a:solidFill>
        <a:ln>
          <a:solidFill>
            <a:schemeClr val="bg1"/>
          </a:solidFill>
        </a:ln>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800">
            <a:solidFill>
              <a:schemeClr val="tx1"/>
            </a:solidFill>
          </a:endParaRPr>
        </a:p>
      </xdr:txBody>
    </xdr:sp>
    <xdr:clientData/>
  </xdr:twoCellAnchor>
  <xdr:twoCellAnchor>
    <xdr:from>
      <xdr:col>0</xdr:col>
      <xdr:colOff>71915</xdr:colOff>
      <xdr:row>0</xdr:row>
      <xdr:rowOff>38100</xdr:rowOff>
    </xdr:from>
    <xdr:to>
      <xdr:col>3</xdr:col>
      <xdr:colOff>390525</xdr:colOff>
      <xdr:row>4</xdr:row>
      <xdr:rowOff>114300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71915" y="38100"/>
          <a:ext cx="214741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threePt" dir="t"/>
          </a:scene3d>
          <a:sp3d extrusionH="57150">
            <a:bevelT w="38100" h="38100"/>
          </a:sp3d>
        </a:bodyPr>
        <a:lstStyle/>
        <a:p>
          <a:pPr algn="ctr"/>
          <a:r>
            <a:rPr lang="en-US" sz="2800" b="1" i="1" cap="none" spc="0">
              <a:ln w="10160">
                <a:solidFill>
                  <a:srgbClr val="E1F0FF"/>
                </a:solidFill>
                <a:prstDash val="solid"/>
              </a:ln>
              <a:solidFill>
                <a:schemeClr val="bg1"/>
              </a:solidFill>
              <a:effectLst>
                <a:outerShdw blurRad="38100" dist="22860" dir="5400000" algn="tl" rotWithShape="0">
                  <a:srgbClr val="000000">
                    <a:alpha val="30000"/>
                  </a:srgbClr>
                </a:outerShdw>
              </a:effectLst>
              <a:latin typeface="+mn-lt"/>
              <a:ea typeface="+mn-ea"/>
              <a:cs typeface="+mn-cs"/>
            </a:rPr>
            <a:t>Northwind</a:t>
          </a:r>
        </a:p>
        <a:p>
          <a:pPr algn="ctr"/>
          <a:r>
            <a:rPr lang="en-US" sz="1400" b="1" i="1" cap="none" spc="0">
              <a:ln w="10160">
                <a:solidFill>
                  <a:srgbClr val="E1F0FF"/>
                </a:solidFill>
                <a:prstDash val="solid"/>
              </a:ln>
              <a:solidFill>
                <a:schemeClr val="bg1"/>
              </a:solidFill>
              <a:effectLst>
                <a:outerShdw blurRad="38100" dist="22860" dir="5400000" algn="tl" rotWithShape="0">
                  <a:srgbClr val="000000">
                    <a:alpha val="30000"/>
                  </a:srgbClr>
                </a:outerShdw>
              </a:effectLst>
              <a:latin typeface="+mn-lt"/>
              <a:ea typeface="+mn-ea"/>
              <a:cs typeface="+mn-cs"/>
            </a:rPr>
            <a:t>(Employees Performance)</a:t>
          </a:r>
        </a:p>
      </xdr:txBody>
    </xdr:sp>
    <xdr:clientData/>
  </xdr:twoCellAnchor>
  <xdr:twoCellAnchor>
    <xdr:from>
      <xdr:col>3</xdr:col>
      <xdr:colOff>495300</xdr:colOff>
      <xdr:row>0</xdr:row>
      <xdr:rowOff>19049</xdr:rowOff>
    </xdr:from>
    <xdr:to>
      <xdr:col>14</xdr:col>
      <xdr:colOff>561975</xdr:colOff>
      <xdr:row>9</xdr:row>
      <xdr:rowOff>66675</xdr:rowOff>
    </xdr:to>
    <xdr:graphicFrame macro="">
      <xdr:nvGraphicFramePr>
        <xdr:cNvPr id="4" name="Chart 3">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114299</xdr:colOff>
      <xdr:row>25</xdr:row>
      <xdr:rowOff>47625</xdr:rowOff>
    </xdr:from>
    <xdr:to>
      <xdr:col>14</xdr:col>
      <xdr:colOff>523874</xdr:colOff>
      <xdr:row>41</xdr:row>
      <xdr:rowOff>128588</xdr:rowOff>
    </xdr:to>
    <xdr:graphicFrame macro="">
      <xdr:nvGraphicFramePr>
        <xdr:cNvPr id="6" name="Chart 5">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10</xdr:row>
      <xdr:rowOff>76201</xdr:rowOff>
    </xdr:from>
    <xdr:to>
      <xdr:col>9</xdr:col>
      <xdr:colOff>152400</xdr:colOff>
      <xdr:row>25</xdr:row>
      <xdr:rowOff>1</xdr:rowOff>
    </xdr:to>
    <xdr:graphicFrame macro="">
      <xdr:nvGraphicFramePr>
        <xdr:cNvPr id="7" name="Chart 6">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95250</xdr:colOff>
      <xdr:row>10</xdr:row>
      <xdr:rowOff>57150</xdr:rowOff>
    </xdr:from>
    <xdr:to>
      <xdr:col>14</xdr:col>
      <xdr:colOff>495299</xdr:colOff>
      <xdr:row>24</xdr:row>
      <xdr:rowOff>142875</xdr:rowOff>
    </xdr:to>
    <xdr:graphicFrame macro="">
      <xdr:nvGraphicFramePr>
        <xdr:cNvPr id="8" name="Chart 7">
          <a:extLst>
            <a:ext uri="{FF2B5EF4-FFF2-40B4-BE49-F238E27FC236}">
              <a16:creationId xmlns:a16="http://schemas.microsoft.com/office/drawing/2014/main" id="{00000000-0008-0000-07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9526</xdr:colOff>
      <xdr:row>10</xdr:row>
      <xdr:rowOff>60631</xdr:rowOff>
    </xdr:from>
    <xdr:to>
      <xdr:col>2</xdr:col>
      <xdr:colOff>428626</xdr:colOff>
      <xdr:row>12</xdr:row>
      <xdr:rowOff>74553</xdr:rowOff>
    </xdr:to>
    <xdr:sp macro="" textlink="pvt!$B$158">
      <xdr:nvSpPr>
        <xdr:cNvPr id="13" name="TextBox 12">
          <a:extLst>
            <a:ext uri="{FF2B5EF4-FFF2-40B4-BE49-F238E27FC236}">
              <a16:creationId xmlns:a16="http://schemas.microsoft.com/office/drawing/2014/main" id="{00000000-0008-0000-0700-00000D000000}"/>
            </a:ext>
          </a:extLst>
        </xdr:cNvPr>
        <xdr:cNvSpPr txBox="1"/>
      </xdr:nvSpPr>
      <xdr:spPr>
        <a:xfrm>
          <a:off x="9526" y="1965631"/>
          <a:ext cx="1638300" cy="394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367FB8-722C-4F06-8ADD-FF31D5308B61}" type="TxLink">
            <a:rPr lang="en-US" sz="1600" b="1" i="1">
              <a:solidFill>
                <a:srgbClr val="5E6B91"/>
              </a:solidFill>
              <a:latin typeface="+mn-lt"/>
              <a:ea typeface="+mn-ea"/>
              <a:cs typeface="+mn-cs"/>
            </a:rPr>
            <a:pPr marL="0" indent="0" algn="ctr"/>
            <a:t>Manager</a:t>
          </a:fld>
          <a:endParaRPr lang="en-US" sz="1600" b="1" i="1">
            <a:solidFill>
              <a:srgbClr val="5E6B91"/>
            </a:solidFill>
            <a:latin typeface="+mn-lt"/>
            <a:ea typeface="+mn-ea"/>
            <a:cs typeface="+mn-cs"/>
          </a:endParaRPr>
        </a:p>
      </xdr:txBody>
    </xdr:sp>
    <xdr:clientData/>
  </xdr:twoCellAnchor>
  <xdr:twoCellAnchor>
    <xdr:from>
      <xdr:col>0</xdr:col>
      <xdr:colOff>52388</xdr:colOff>
      <xdr:row>13</xdr:row>
      <xdr:rowOff>51106</xdr:rowOff>
    </xdr:from>
    <xdr:to>
      <xdr:col>2</xdr:col>
      <xdr:colOff>481013</xdr:colOff>
      <xdr:row>15</xdr:row>
      <xdr:rowOff>65028</xdr:rowOff>
    </xdr:to>
    <xdr:sp macro="" textlink="pvt!$B$159">
      <xdr:nvSpPr>
        <xdr:cNvPr id="14" name="TextBox 13">
          <a:extLst>
            <a:ext uri="{FF2B5EF4-FFF2-40B4-BE49-F238E27FC236}">
              <a16:creationId xmlns:a16="http://schemas.microsoft.com/office/drawing/2014/main" id="{00000000-0008-0000-0700-00000E000000}"/>
            </a:ext>
          </a:extLst>
        </xdr:cNvPr>
        <xdr:cNvSpPr txBox="1"/>
      </xdr:nvSpPr>
      <xdr:spPr>
        <a:xfrm>
          <a:off x="52388" y="2527606"/>
          <a:ext cx="1647825" cy="394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4251F28-9429-4B8B-B216-07AEF166698E}" type="TxLink">
            <a:rPr lang="en-US" sz="1600" b="1" i="1">
              <a:solidFill>
                <a:srgbClr val="5E6B91"/>
              </a:solidFill>
              <a:latin typeface="+mn-lt"/>
              <a:ea typeface="+mn-ea"/>
              <a:cs typeface="+mn-cs"/>
            </a:rPr>
            <a:pPr marL="0" indent="0" algn="ctr"/>
            <a:t>Supervisor</a:t>
          </a:fld>
          <a:endParaRPr lang="en-US" sz="1600" b="1" i="1">
            <a:solidFill>
              <a:srgbClr val="5E6B91"/>
            </a:solidFill>
            <a:latin typeface="+mn-lt"/>
            <a:ea typeface="+mn-ea"/>
            <a:cs typeface="+mn-cs"/>
          </a:endParaRPr>
        </a:p>
      </xdr:txBody>
    </xdr:sp>
    <xdr:clientData/>
  </xdr:twoCellAnchor>
  <xdr:twoCellAnchor>
    <xdr:from>
      <xdr:col>2</xdr:col>
      <xdr:colOff>452439</xdr:colOff>
      <xdr:row>10</xdr:row>
      <xdr:rowOff>37638</xdr:rowOff>
    </xdr:from>
    <xdr:to>
      <xdr:col>4</xdr:col>
      <xdr:colOff>131346</xdr:colOff>
      <xdr:row>12</xdr:row>
      <xdr:rowOff>52878</xdr:rowOff>
    </xdr:to>
    <xdr:sp macro="" textlink="pvt!$C$158">
      <xdr:nvSpPr>
        <xdr:cNvPr id="15" name="TextBox 14">
          <a:extLst>
            <a:ext uri="{FF2B5EF4-FFF2-40B4-BE49-F238E27FC236}">
              <a16:creationId xmlns:a16="http://schemas.microsoft.com/office/drawing/2014/main" id="{00000000-0008-0000-0700-00000F000000}"/>
            </a:ext>
          </a:extLst>
        </xdr:cNvPr>
        <xdr:cNvSpPr txBox="1"/>
      </xdr:nvSpPr>
      <xdr:spPr>
        <a:xfrm>
          <a:off x="1671639" y="1942638"/>
          <a:ext cx="898107"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F8A71A4-4394-44CA-BDA2-0D57E6D4DFB6}" type="TxLink">
            <a:rPr lang="en-US" sz="1600" b="1" i="0" u="none" strike="noStrike">
              <a:solidFill>
                <a:schemeClr val="accent3">
                  <a:lumMod val="75000"/>
                </a:schemeClr>
              </a:solidFill>
              <a:latin typeface="Calibri"/>
              <a:ea typeface="+mn-ea"/>
              <a:cs typeface="Calibri"/>
            </a:rPr>
            <a:pPr marL="0" indent="0" algn="l"/>
            <a:t>1</a:t>
          </a:fld>
          <a:endParaRPr lang="en-US" sz="1600" b="1" i="0" u="none" strike="noStrike">
            <a:solidFill>
              <a:schemeClr val="accent3">
                <a:lumMod val="75000"/>
              </a:schemeClr>
            </a:solidFill>
            <a:latin typeface="Calibri"/>
            <a:ea typeface="+mn-ea"/>
            <a:cs typeface="Calibri"/>
          </a:endParaRPr>
        </a:p>
      </xdr:txBody>
    </xdr:sp>
    <xdr:clientData/>
  </xdr:twoCellAnchor>
  <xdr:twoCellAnchor>
    <xdr:from>
      <xdr:col>2</xdr:col>
      <xdr:colOff>466726</xdr:colOff>
      <xdr:row>13</xdr:row>
      <xdr:rowOff>56688</xdr:rowOff>
    </xdr:from>
    <xdr:to>
      <xdr:col>4</xdr:col>
      <xdr:colOff>174208</xdr:colOff>
      <xdr:row>15</xdr:row>
      <xdr:rowOff>71928</xdr:rowOff>
    </xdr:to>
    <xdr:sp macro="" textlink="pvt!$C$159">
      <xdr:nvSpPr>
        <xdr:cNvPr id="16" name="TextBox 15">
          <a:extLst>
            <a:ext uri="{FF2B5EF4-FFF2-40B4-BE49-F238E27FC236}">
              <a16:creationId xmlns:a16="http://schemas.microsoft.com/office/drawing/2014/main" id="{00000000-0008-0000-0700-000010000000}"/>
            </a:ext>
          </a:extLst>
        </xdr:cNvPr>
        <xdr:cNvSpPr txBox="1"/>
      </xdr:nvSpPr>
      <xdr:spPr>
        <a:xfrm>
          <a:off x="1685926" y="2533188"/>
          <a:ext cx="926682"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0083846-28D7-4AB1-AE5D-D70BE86E2A5E}" type="TxLink">
            <a:rPr lang="en-US" sz="1600" b="1" i="0" u="none" strike="noStrike">
              <a:solidFill>
                <a:schemeClr val="accent3">
                  <a:lumMod val="75000"/>
                </a:schemeClr>
              </a:solidFill>
              <a:latin typeface="Calibri"/>
              <a:ea typeface="+mn-ea"/>
              <a:cs typeface="Calibri"/>
            </a:rPr>
            <a:pPr marL="0" indent="0" algn="l"/>
            <a:t>1</a:t>
          </a:fld>
          <a:endParaRPr lang="en-US" sz="1600" b="1" i="0" u="none" strike="noStrike">
            <a:solidFill>
              <a:schemeClr val="accent3">
                <a:lumMod val="75000"/>
              </a:schemeClr>
            </a:solidFill>
            <a:latin typeface="Calibri"/>
            <a:ea typeface="+mn-ea"/>
            <a:cs typeface="Calibri"/>
          </a:endParaRPr>
        </a:p>
      </xdr:txBody>
    </xdr:sp>
    <xdr:clientData/>
  </xdr:twoCellAnchor>
  <xdr:twoCellAnchor>
    <xdr:from>
      <xdr:col>0</xdr:col>
      <xdr:colOff>0</xdr:colOff>
      <xdr:row>16</xdr:row>
      <xdr:rowOff>89206</xdr:rowOff>
    </xdr:from>
    <xdr:to>
      <xdr:col>2</xdr:col>
      <xdr:colOff>428625</xdr:colOff>
      <xdr:row>18</xdr:row>
      <xdr:rowOff>103128</xdr:rowOff>
    </xdr:to>
    <xdr:sp macro="" textlink="pvt!$B$157">
      <xdr:nvSpPr>
        <xdr:cNvPr id="17" name="TextBox 16">
          <a:extLst>
            <a:ext uri="{FF2B5EF4-FFF2-40B4-BE49-F238E27FC236}">
              <a16:creationId xmlns:a16="http://schemas.microsoft.com/office/drawing/2014/main" id="{00000000-0008-0000-0700-000011000000}"/>
            </a:ext>
          </a:extLst>
        </xdr:cNvPr>
        <xdr:cNvSpPr txBox="1"/>
      </xdr:nvSpPr>
      <xdr:spPr>
        <a:xfrm>
          <a:off x="0" y="3137206"/>
          <a:ext cx="1647825" cy="394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FD14D75-2F99-4BA9-B26E-5C913E1EE094}" type="TxLink">
            <a:rPr lang="en-US" sz="1600" b="1" i="1">
              <a:solidFill>
                <a:srgbClr val="5E6B91"/>
              </a:solidFill>
              <a:latin typeface="+mn-lt"/>
              <a:ea typeface="+mn-ea"/>
              <a:cs typeface="+mn-cs"/>
            </a:rPr>
            <a:pPr marL="0" indent="0" algn="ctr"/>
            <a:t>Employee</a:t>
          </a:fld>
          <a:endParaRPr lang="en-US" sz="1600" b="1" i="1">
            <a:solidFill>
              <a:srgbClr val="5E6B91"/>
            </a:solidFill>
            <a:latin typeface="+mn-lt"/>
            <a:ea typeface="+mn-ea"/>
            <a:cs typeface="+mn-cs"/>
          </a:endParaRPr>
        </a:p>
      </xdr:txBody>
    </xdr:sp>
    <xdr:clientData/>
  </xdr:twoCellAnchor>
  <xdr:twoCellAnchor>
    <xdr:from>
      <xdr:col>2</xdr:col>
      <xdr:colOff>476251</xdr:colOff>
      <xdr:row>16</xdr:row>
      <xdr:rowOff>85263</xdr:rowOff>
    </xdr:from>
    <xdr:to>
      <xdr:col>4</xdr:col>
      <xdr:colOff>183733</xdr:colOff>
      <xdr:row>18</xdr:row>
      <xdr:rowOff>100503</xdr:rowOff>
    </xdr:to>
    <xdr:sp macro="" textlink="pvt!$C$157">
      <xdr:nvSpPr>
        <xdr:cNvPr id="18" name="TextBox 17">
          <a:extLst>
            <a:ext uri="{FF2B5EF4-FFF2-40B4-BE49-F238E27FC236}">
              <a16:creationId xmlns:a16="http://schemas.microsoft.com/office/drawing/2014/main" id="{00000000-0008-0000-0700-000012000000}"/>
            </a:ext>
          </a:extLst>
        </xdr:cNvPr>
        <xdr:cNvSpPr txBox="1"/>
      </xdr:nvSpPr>
      <xdr:spPr>
        <a:xfrm>
          <a:off x="1695451" y="3133263"/>
          <a:ext cx="926682"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28D2A2D-7224-41F7-8238-0BFC5704102D}" type="TxLink">
            <a:rPr lang="en-US" sz="1600" b="1" i="0" u="none" strike="noStrike">
              <a:solidFill>
                <a:schemeClr val="accent3">
                  <a:lumMod val="75000"/>
                </a:schemeClr>
              </a:solidFill>
              <a:latin typeface="Calibri"/>
              <a:ea typeface="+mn-ea"/>
              <a:cs typeface="Calibri"/>
            </a:rPr>
            <a:pPr marL="0" indent="0" algn="l"/>
            <a:t>7</a:t>
          </a:fld>
          <a:endParaRPr lang="en-US" sz="1600" b="1" i="0" u="none" strike="noStrike">
            <a:solidFill>
              <a:schemeClr val="accent3">
                <a:lumMod val="75000"/>
              </a:schemeClr>
            </a:solidFill>
            <a:latin typeface="Calibri"/>
            <a:ea typeface="+mn-ea"/>
            <a:cs typeface="Calibri"/>
          </a:endParaRPr>
        </a:p>
      </xdr:txBody>
    </xdr:sp>
    <xdr:clientData/>
  </xdr:twoCellAnchor>
  <xdr:twoCellAnchor>
    <xdr:from>
      <xdr:col>0</xdr:col>
      <xdr:colOff>180975</xdr:colOff>
      <xdr:row>20</xdr:row>
      <xdr:rowOff>9525</xdr:rowOff>
    </xdr:from>
    <xdr:to>
      <xdr:col>3</xdr:col>
      <xdr:colOff>219075</xdr:colOff>
      <xdr:row>20</xdr:row>
      <xdr:rowOff>28575</xdr:rowOff>
    </xdr:to>
    <xdr:cxnSp macro="">
      <xdr:nvCxnSpPr>
        <xdr:cNvPr id="20" name="Straight Connector 19">
          <a:extLst>
            <a:ext uri="{FF2B5EF4-FFF2-40B4-BE49-F238E27FC236}">
              <a16:creationId xmlns:a16="http://schemas.microsoft.com/office/drawing/2014/main" id="{00000000-0008-0000-0700-000014000000}"/>
            </a:ext>
          </a:extLst>
        </xdr:cNvPr>
        <xdr:cNvCxnSpPr/>
      </xdr:nvCxnSpPr>
      <xdr:spPr>
        <a:xfrm flipV="1">
          <a:off x="180975" y="3819525"/>
          <a:ext cx="1866900" cy="19050"/>
        </a:xfrm>
        <a:prstGeom prst="line">
          <a:avLst/>
        </a:prstGeom>
        <a:ln>
          <a:solidFill>
            <a:srgbClr val="F9BDC2"/>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457200</xdr:colOff>
      <xdr:row>21</xdr:row>
      <xdr:rowOff>13006</xdr:rowOff>
    </xdr:from>
    <xdr:to>
      <xdr:col>4</xdr:col>
      <xdr:colOff>0</xdr:colOff>
      <xdr:row>23</xdr:row>
      <xdr:rowOff>26928</xdr:rowOff>
    </xdr:to>
    <xdr:sp macro="" textlink="pvt!$D$2">
      <xdr:nvSpPr>
        <xdr:cNvPr id="26" name="TextBox 25">
          <a:extLst>
            <a:ext uri="{FF2B5EF4-FFF2-40B4-BE49-F238E27FC236}">
              <a16:creationId xmlns:a16="http://schemas.microsoft.com/office/drawing/2014/main" id="{00000000-0008-0000-0700-00001A000000}"/>
            </a:ext>
          </a:extLst>
        </xdr:cNvPr>
        <xdr:cNvSpPr txBox="1"/>
      </xdr:nvSpPr>
      <xdr:spPr>
        <a:xfrm>
          <a:off x="1066800" y="4013506"/>
          <a:ext cx="1371600" cy="394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93F2256-3E13-45F5-969B-AF736934AF68}" type="TxLink">
            <a:rPr lang="en-US" sz="2400" b="1" i="0" u="none" strike="noStrike">
              <a:solidFill>
                <a:schemeClr val="accent3">
                  <a:lumMod val="75000"/>
                </a:schemeClr>
              </a:solidFill>
              <a:latin typeface="Calibri"/>
              <a:ea typeface="+mn-ea"/>
              <a:cs typeface="Calibri"/>
            </a:rPr>
            <a:pPr marL="0" indent="0" algn="ctr"/>
            <a:t>9</a:t>
          </a:fld>
          <a:endParaRPr lang="en-US" sz="2400" b="1" i="0" u="none" strike="noStrike">
            <a:solidFill>
              <a:schemeClr val="accent3">
                <a:lumMod val="75000"/>
              </a:schemeClr>
            </a:solidFill>
            <a:latin typeface="Calibri"/>
            <a:ea typeface="+mn-ea"/>
            <a:cs typeface="Calibri"/>
          </a:endParaRPr>
        </a:p>
      </xdr:txBody>
    </xdr:sp>
    <xdr:clientData/>
  </xdr:twoCellAnchor>
  <xdr:twoCellAnchor>
    <xdr:from>
      <xdr:col>0</xdr:col>
      <xdr:colOff>190500</xdr:colOff>
      <xdr:row>21</xdr:row>
      <xdr:rowOff>13006</xdr:rowOff>
    </xdr:from>
    <xdr:to>
      <xdr:col>1</xdr:col>
      <xdr:colOff>561975</xdr:colOff>
      <xdr:row>23</xdr:row>
      <xdr:rowOff>26928</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190500" y="4013506"/>
          <a:ext cx="981075" cy="394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1">
              <a:solidFill>
                <a:srgbClr val="5E6B91"/>
              </a:solidFill>
              <a:latin typeface="+mn-lt"/>
              <a:ea typeface="+mn-ea"/>
              <a:cs typeface="+mn-cs"/>
            </a:rPr>
            <a:t>#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361950</xdr:colOff>
      <xdr:row>11</xdr:row>
      <xdr:rowOff>76200</xdr:rowOff>
    </xdr:from>
    <xdr:to>
      <xdr:col>6</xdr:col>
      <xdr:colOff>1238250</xdr:colOff>
      <xdr:row>25</xdr:row>
      <xdr:rowOff>9525</xdr:rowOff>
    </xdr:to>
    <xdr:sp macro="" textlink="">
      <xdr:nvSpPr>
        <xdr:cNvPr id="10" name="Flowchart: Alternate Process 9">
          <a:extLst>
            <a:ext uri="{FF2B5EF4-FFF2-40B4-BE49-F238E27FC236}">
              <a16:creationId xmlns:a16="http://schemas.microsoft.com/office/drawing/2014/main" id="{00000000-0008-0000-0800-00000A000000}"/>
            </a:ext>
          </a:extLst>
        </xdr:cNvPr>
        <xdr:cNvSpPr/>
      </xdr:nvSpPr>
      <xdr:spPr>
        <a:xfrm>
          <a:off x="5734050" y="2171700"/>
          <a:ext cx="3429000" cy="2600325"/>
        </a:xfrm>
        <a:prstGeom prst="flowChartAlternateProcess">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805D87"/>
              </a:solidFill>
            </a:ln>
          </a:endParaRPr>
        </a:p>
      </xdr:txBody>
    </xdr:sp>
    <xdr:clientData/>
  </xdr:twoCellAnchor>
  <xdr:twoCellAnchor editAs="oneCell">
    <xdr:from>
      <xdr:col>0</xdr:col>
      <xdr:colOff>47625</xdr:colOff>
      <xdr:row>4</xdr:row>
      <xdr:rowOff>161925</xdr:rowOff>
    </xdr:from>
    <xdr:to>
      <xdr:col>1</xdr:col>
      <xdr:colOff>742950</xdr:colOff>
      <xdr:row>8</xdr:row>
      <xdr:rowOff>171450</xdr:rowOff>
    </xdr:to>
    <mc:AlternateContent xmlns:mc="http://schemas.openxmlformats.org/markup-compatibility/2006" xmlns:a14="http://schemas.microsoft.com/office/drawing/2010/main">
      <mc:Choice Requires="a14">
        <xdr:graphicFrame macro="">
          <xdr:nvGraphicFramePr>
            <xdr:cNvPr id="2" name="Year 1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0/slicer">
              <sle:slicer xmlns:sle="http://schemas.microsoft.com/office/drawing/2010/slicer" name="Year 11"/>
            </a:graphicData>
          </a:graphic>
        </xdr:graphicFrame>
      </mc:Choice>
      <mc:Fallback xmlns="">
        <xdr:sp macro="" textlink="">
          <xdr:nvSpPr>
            <xdr:cNvPr id="0" name=""/>
            <xdr:cNvSpPr>
              <a:spLocks noTextEdit="1"/>
            </xdr:cNvSpPr>
          </xdr:nvSpPr>
          <xdr:spPr>
            <a:xfrm>
              <a:off x="47625" y="923925"/>
              <a:ext cx="2238375" cy="771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xdr:colOff>
      <xdr:row>8</xdr:row>
      <xdr:rowOff>152400</xdr:rowOff>
    </xdr:from>
    <xdr:to>
      <xdr:col>1</xdr:col>
      <xdr:colOff>666751</xdr:colOff>
      <xdr:row>24</xdr:row>
      <xdr:rowOff>114300</xdr:rowOff>
    </xdr:to>
    <xdr:sp macro="" textlink="">
      <xdr:nvSpPr>
        <xdr:cNvPr id="3" name="Flowchart: Alternate Process 2">
          <a:extLst>
            <a:ext uri="{FF2B5EF4-FFF2-40B4-BE49-F238E27FC236}">
              <a16:creationId xmlns:a16="http://schemas.microsoft.com/office/drawing/2014/main" id="{00000000-0008-0000-0800-000003000000}"/>
            </a:ext>
          </a:extLst>
        </xdr:cNvPr>
        <xdr:cNvSpPr/>
      </xdr:nvSpPr>
      <xdr:spPr>
        <a:xfrm>
          <a:off x="1" y="1676400"/>
          <a:ext cx="2209800" cy="3009900"/>
        </a:xfrm>
        <a:prstGeom prst="flowChartAlternateProcess">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805D87"/>
              </a:solidFill>
            </a:ln>
          </a:endParaRPr>
        </a:p>
      </xdr:txBody>
    </xdr:sp>
    <xdr:clientData/>
  </xdr:twoCellAnchor>
  <xdr:twoCellAnchor>
    <xdr:from>
      <xdr:col>1</xdr:col>
      <xdr:colOff>723901</xdr:colOff>
      <xdr:row>11</xdr:row>
      <xdr:rowOff>66675</xdr:rowOff>
    </xdr:from>
    <xdr:to>
      <xdr:col>4</xdr:col>
      <xdr:colOff>323851</xdr:colOff>
      <xdr:row>25</xdr:row>
      <xdr:rowOff>0</xdr:rowOff>
    </xdr:to>
    <xdr:sp macro="" textlink="">
      <xdr:nvSpPr>
        <xdr:cNvPr id="4" name="Flowchart: Alternate Process 3">
          <a:extLst>
            <a:ext uri="{FF2B5EF4-FFF2-40B4-BE49-F238E27FC236}">
              <a16:creationId xmlns:a16="http://schemas.microsoft.com/office/drawing/2014/main" id="{00000000-0008-0000-0800-000004000000}"/>
            </a:ext>
          </a:extLst>
        </xdr:cNvPr>
        <xdr:cNvSpPr/>
      </xdr:nvSpPr>
      <xdr:spPr>
        <a:xfrm>
          <a:off x="2266951" y="2162175"/>
          <a:ext cx="3429000" cy="2600325"/>
        </a:xfrm>
        <a:prstGeom prst="flowChartAlternateProcess">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805D87"/>
              </a:solidFill>
            </a:ln>
          </a:endParaRPr>
        </a:p>
      </xdr:txBody>
    </xdr:sp>
    <xdr:clientData/>
  </xdr:twoCellAnchor>
  <xdr:twoCellAnchor>
    <xdr:from>
      <xdr:col>1</xdr:col>
      <xdr:colOff>685800</xdr:colOff>
      <xdr:row>0</xdr:row>
      <xdr:rowOff>19051</xdr:rowOff>
    </xdr:from>
    <xdr:to>
      <xdr:col>6</xdr:col>
      <xdr:colOff>1247775</xdr:colOff>
      <xdr:row>11</xdr:row>
      <xdr:rowOff>9525</xdr:rowOff>
    </xdr:to>
    <xdr:sp macro="" textlink="">
      <xdr:nvSpPr>
        <xdr:cNvPr id="5" name="Flowchart: Alternate Process 4">
          <a:extLst>
            <a:ext uri="{FF2B5EF4-FFF2-40B4-BE49-F238E27FC236}">
              <a16:creationId xmlns:a16="http://schemas.microsoft.com/office/drawing/2014/main" id="{00000000-0008-0000-0800-000005000000}"/>
            </a:ext>
          </a:extLst>
        </xdr:cNvPr>
        <xdr:cNvSpPr/>
      </xdr:nvSpPr>
      <xdr:spPr>
        <a:xfrm>
          <a:off x="2228850" y="19051"/>
          <a:ext cx="6943725" cy="2085974"/>
        </a:xfrm>
        <a:prstGeom prst="flowChartAlternateProcess">
          <a:avLst/>
        </a:prstGeom>
        <a:solidFill>
          <a:schemeClr val="bg1"/>
        </a:solidFill>
        <a:ln>
          <a:solidFill>
            <a:srgbClr val="805D87"/>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805D87"/>
              </a:solidFill>
            </a:ln>
          </a:endParaRPr>
        </a:p>
      </xdr:txBody>
    </xdr:sp>
    <xdr:clientData/>
  </xdr:twoCellAnchor>
  <xdr:twoCellAnchor>
    <xdr:from>
      <xdr:col>0</xdr:col>
      <xdr:colOff>0</xdr:colOff>
      <xdr:row>0</xdr:row>
      <xdr:rowOff>0</xdr:rowOff>
    </xdr:from>
    <xdr:to>
      <xdr:col>1</xdr:col>
      <xdr:colOff>662511</xdr:colOff>
      <xdr:row>4</xdr:row>
      <xdr:rowOff>104775</xdr:rowOff>
    </xdr:to>
    <xdr:sp macro="" textlink="">
      <xdr:nvSpPr>
        <xdr:cNvPr id="7" name="Rectangle: Rounded Corners 6">
          <a:extLst>
            <a:ext uri="{FF2B5EF4-FFF2-40B4-BE49-F238E27FC236}">
              <a16:creationId xmlns:a16="http://schemas.microsoft.com/office/drawing/2014/main" id="{00000000-0008-0000-0800-000007000000}"/>
            </a:ext>
          </a:extLst>
        </xdr:cNvPr>
        <xdr:cNvSpPr/>
      </xdr:nvSpPr>
      <xdr:spPr>
        <a:xfrm>
          <a:off x="0" y="0"/>
          <a:ext cx="2205561" cy="866775"/>
        </a:xfrm>
        <a:prstGeom prst="roundRect">
          <a:avLst/>
        </a:prstGeom>
        <a:solidFill>
          <a:srgbClr val="805D87"/>
        </a:solidFill>
        <a:ln>
          <a:solidFill>
            <a:schemeClr val="bg1"/>
          </a:solidFill>
        </a:ln>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800">
            <a:solidFill>
              <a:schemeClr val="tx1"/>
            </a:solidFill>
          </a:endParaRPr>
        </a:p>
      </xdr:txBody>
    </xdr:sp>
    <xdr:clientData/>
  </xdr:twoCellAnchor>
  <xdr:twoCellAnchor>
    <xdr:from>
      <xdr:col>0</xdr:col>
      <xdr:colOff>71915</xdr:colOff>
      <xdr:row>0</xdr:row>
      <xdr:rowOff>38100</xdr:rowOff>
    </xdr:from>
    <xdr:to>
      <xdr:col>1</xdr:col>
      <xdr:colOff>676275</xdr:colOff>
      <xdr:row>4</xdr:row>
      <xdr:rowOff>114300</xdr:rowOff>
    </xdr:to>
    <xdr:sp macro="" textlink="">
      <xdr:nvSpPr>
        <xdr:cNvPr id="8" name="TextBox 7">
          <a:extLst>
            <a:ext uri="{FF2B5EF4-FFF2-40B4-BE49-F238E27FC236}">
              <a16:creationId xmlns:a16="http://schemas.microsoft.com/office/drawing/2014/main" id="{00000000-0008-0000-0800-000008000000}"/>
            </a:ext>
          </a:extLst>
        </xdr:cNvPr>
        <xdr:cNvSpPr txBox="1"/>
      </xdr:nvSpPr>
      <xdr:spPr>
        <a:xfrm>
          <a:off x="71915" y="38100"/>
          <a:ext cx="214741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threePt" dir="t"/>
          </a:scene3d>
          <a:sp3d extrusionH="57150">
            <a:bevelT w="38100" h="38100"/>
          </a:sp3d>
        </a:bodyPr>
        <a:lstStyle/>
        <a:p>
          <a:pPr algn="ctr"/>
          <a:r>
            <a:rPr lang="en-US" sz="2800" b="1" i="1" cap="none" spc="0">
              <a:ln w="10160">
                <a:solidFill>
                  <a:srgbClr val="E1F0FF"/>
                </a:solidFill>
                <a:prstDash val="solid"/>
              </a:ln>
              <a:solidFill>
                <a:schemeClr val="bg1"/>
              </a:solidFill>
              <a:effectLst>
                <a:outerShdw blurRad="38100" dist="22860" dir="5400000" algn="tl" rotWithShape="0">
                  <a:srgbClr val="000000">
                    <a:alpha val="30000"/>
                  </a:srgbClr>
                </a:outerShdw>
              </a:effectLst>
              <a:latin typeface="+mn-lt"/>
              <a:ea typeface="+mn-ea"/>
              <a:cs typeface="+mn-cs"/>
            </a:rPr>
            <a:t>Northwind</a:t>
          </a:r>
        </a:p>
        <a:p>
          <a:pPr algn="ctr"/>
          <a:r>
            <a:rPr lang="en-US" sz="1400" b="1" i="1" cap="none" spc="0">
              <a:ln w="10160">
                <a:solidFill>
                  <a:srgbClr val="E1F0FF"/>
                </a:solidFill>
                <a:prstDash val="solid"/>
              </a:ln>
              <a:solidFill>
                <a:schemeClr val="bg1"/>
              </a:solidFill>
              <a:effectLst>
                <a:outerShdw blurRad="38100" dist="22860" dir="5400000" algn="tl" rotWithShape="0">
                  <a:srgbClr val="000000">
                    <a:alpha val="30000"/>
                  </a:srgbClr>
                </a:outerShdw>
              </a:effectLst>
              <a:latin typeface="+mn-lt"/>
              <a:ea typeface="+mn-ea"/>
              <a:cs typeface="+mn-cs"/>
            </a:rPr>
            <a:t>(Shipping</a:t>
          </a:r>
          <a:r>
            <a:rPr lang="en-US" sz="1400" b="1" i="1" cap="none" spc="0" baseline="0">
              <a:ln w="10160">
                <a:solidFill>
                  <a:srgbClr val="E1F0FF"/>
                </a:solidFill>
                <a:prstDash val="solid"/>
              </a:ln>
              <a:solidFill>
                <a:schemeClr val="bg1"/>
              </a:solidFill>
              <a:effectLst>
                <a:outerShdw blurRad="38100" dist="22860" dir="5400000" algn="tl" rotWithShape="0">
                  <a:srgbClr val="000000">
                    <a:alpha val="30000"/>
                  </a:srgbClr>
                </a:outerShdw>
              </a:effectLst>
              <a:latin typeface="+mn-lt"/>
              <a:ea typeface="+mn-ea"/>
              <a:cs typeface="+mn-cs"/>
            </a:rPr>
            <a:t> Companies</a:t>
          </a:r>
          <a:r>
            <a:rPr lang="en-US" sz="1400" b="1" i="1" cap="none" spc="0">
              <a:ln w="10160">
                <a:solidFill>
                  <a:srgbClr val="E1F0FF"/>
                </a:solidFill>
                <a:prstDash val="solid"/>
              </a:ln>
              <a:solidFill>
                <a:schemeClr val="bg1"/>
              </a:solidFill>
              <a:effectLst>
                <a:outerShdw blurRad="38100" dist="22860" dir="5400000" algn="tl" rotWithShape="0">
                  <a:srgbClr val="000000">
                    <a:alpha val="30000"/>
                  </a:srgbClr>
                </a:outerShdw>
              </a:effectLst>
              <a:latin typeface="+mn-lt"/>
              <a:ea typeface="+mn-ea"/>
              <a:cs typeface="+mn-cs"/>
            </a:rPr>
            <a:t>)</a:t>
          </a:r>
        </a:p>
      </xdr:txBody>
    </xdr:sp>
    <xdr:clientData/>
  </xdr:twoCellAnchor>
  <xdr:twoCellAnchor>
    <xdr:from>
      <xdr:col>0</xdr:col>
      <xdr:colOff>28575</xdr:colOff>
      <xdr:row>19</xdr:row>
      <xdr:rowOff>0</xdr:rowOff>
    </xdr:from>
    <xdr:to>
      <xdr:col>1</xdr:col>
      <xdr:colOff>676275</xdr:colOff>
      <xdr:row>22</xdr:row>
      <xdr:rowOff>171450</xdr:rowOff>
    </xdr:to>
    <xdr:sp macro="" textlink="pvt!$B$158">
      <xdr:nvSpPr>
        <xdr:cNvPr id="13" name="TextBox 12">
          <a:extLst>
            <a:ext uri="{FF2B5EF4-FFF2-40B4-BE49-F238E27FC236}">
              <a16:creationId xmlns:a16="http://schemas.microsoft.com/office/drawing/2014/main" id="{00000000-0008-0000-0800-00000D000000}"/>
            </a:ext>
          </a:extLst>
        </xdr:cNvPr>
        <xdr:cNvSpPr txBox="1"/>
      </xdr:nvSpPr>
      <xdr:spPr>
        <a:xfrm>
          <a:off x="28575" y="3619500"/>
          <a:ext cx="2190750"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1">
              <a:solidFill>
                <a:srgbClr val="5E6B91"/>
              </a:solidFill>
              <a:latin typeface="+mn-lt"/>
              <a:ea typeface="+mn-ea"/>
              <a:cs typeface="+mn-cs"/>
            </a:rPr>
            <a:t>Average Days</a:t>
          </a:r>
          <a:r>
            <a:rPr lang="en-US" sz="1600" b="1" i="1" baseline="0">
              <a:solidFill>
                <a:srgbClr val="5E6B91"/>
              </a:solidFill>
              <a:latin typeface="+mn-lt"/>
              <a:ea typeface="+mn-ea"/>
              <a:cs typeface="+mn-cs"/>
            </a:rPr>
            <a:t> to Ship </a:t>
          </a:r>
          <a:endParaRPr lang="en-US" sz="1600" b="1" i="1">
            <a:solidFill>
              <a:srgbClr val="5E6B91"/>
            </a:solidFill>
            <a:latin typeface="+mn-lt"/>
            <a:ea typeface="+mn-ea"/>
            <a:cs typeface="+mn-cs"/>
          </a:endParaRPr>
        </a:p>
      </xdr:txBody>
    </xdr:sp>
    <xdr:clientData/>
  </xdr:twoCellAnchor>
  <xdr:twoCellAnchor>
    <xdr:from>
      <xdr:col>0</xdr:col>
      <xdr:colOff>21430</xdr:colOff>
      <xdr:row>9</xdr:row>
      <xdr:rowOff>28575</xdr:rowOff>
    </xdr:from>
    <xdr:to>
      <xdr:col>1</xdr:col>
      <xdr:colOff>647699</xdr:colOff>
      <xdr:row>12</xdr:row>
      <xdr:rowOff>5715</xdr:rowOff>
    </xdr:to>
    <xdr:sp macro="" textlink="pvt!$B$159">
      <xdr:nvSpPr>
        <xdr:cNvPr id="14" name="TextBox 13">
          <a:extLst>
            <a:ext uri="{FF2B5EF4-FFF2-40B4-BE49-F238E27FC236}">
              <a16:creationId xmlns:a16="http://schemas.microsoft.com/office/drawing/2014/main" id="{00000000-0008-0000-0800-00000E000000}"/>
            </a:ext>
          </a:extLst>
        </xdr:cNvPr>
        <xdr:cNvSpPr txBox="1"/>
      </xdr:nvSpPr>
      <xdr:spPr>
        <a:xfrm>
          <a:off x="21430" y="1743075"/>
          <a:ext cx="216931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1">
              <a:solidFill>
                <a:srgbClr val="5E6B91"/>
              </a:solidFill>
              <a:latin typeface="+mn-lt"/>
              <a:ea typeface="+mn-ea"/>
              <a:cs typeface="+mn-cs"/>
            </a:rPr>
            <a:t>Shipping Cost</a:t>
          </a:r>
        </a:p>
      </xdr:txBody>
    </xdr:sp>
    <xdr:clientData/>
  </xdr:twoCellAnchor>
  <xdr:twoCellAnchor>
    <xdr:from>
      <xdr:col>0</xdr:col>
      <xdr:colOff>95251</xdr:colOff>
      <xdr:row>21</xdr:row>
      <xdr:rowOff>104313</xdr:rowOff>
    </xdr:from>
    <xdr:to>
      <xdr:col>1</xdr:col>
      <xdr:colOff>381001</xdr:colOff>
      <xdr:row>24</xdr:row>
      <xdr:rowOff>81453</xdr:rowOff>
    </xdr:to>
    <xdr:sp macro="" textlink="pvt!$G$5">
      <xdr:nvSpPr>
        <xdr:cNvPr id="15" name="TextBox 14">
          <a:extLst>
            <a:ext uri="{FF2B5EF4-FFF2-40B4-BE49-F238E27FC236}">
              <a16:creationId xmlns:a16="http://schemas.microsoft.com/office/drawing/2014/main" id="{00000000-0008-0000-0800-00000F000000}"/>
            </a:ext>
          </a:extLst>
        </xdr:cNvPr>
        <xdr:cNvSpPr txBox="1"/>
      </xdr:nvSpPr>
      <xdr:spPr>
        <a:xfrm>
          <a:off x="95251" y="4104813"/>
          <a:ext cx="182880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8585DB2-5B44-46D0-A3DC-25FAA2A40966}" type="TxLink">
            <a:rPr lang="en-US" sz="1600" b="1" i="0" u="none" strike="noStrike">
              <a:solidFill>
                <a:schemeClr val="accent3">
                  <a:lumMod val="75000"/>
                </a:schemeClr>
              </a:solidFill>
              <a:latin typeface="Calibri"/>
              <a:ea typeface="+mn-ea"/>
              <a:cs typeface="Calibri"/>
            </a:rPr>
            <a:pPr marL="0" indent="0" algn="ctr"/>
            <a:t> 8.48 </a:t>
          </a:fld>
          <a:endParaRPr lang="en-US" sz="1600" b="1" i="0" u="none" strike="noStrike">
            <a:solidFill>
              <a:schemeClr val="accent3">
                <a:lumMod val="75000"/>
              </a:schemeClr>
            </a:solidFill>
            <a:latin typeface="Calibri"/>
            <a:ea typeface="+mn-ea"/>
            <a:cs typeface="Calibri"/>
          </a:endParaRPr>
        </a:p>
      </xdr:txBody>
    </xdr:sp>
    <xdr:clientData/>
  </xdr:twoCellAnchor>
  <xdr:twoCellAnchor>
    <xdr:from>
      <xdr:col>0</xdr:col>
      <xdr:colOff>0</xdr:colOff>
      <xdr:row>11</xdr:row>
      <xdr:rowOff>45244</xdr:rowOff>
    </xdr:from>
    <xdr:to>
      <xdr:col>1</xdr:col>
      <xdr:colOff>626269</xdr:colOff>
      <xdr:row>14</xdr:row>
      <xdr:rowOff>22384</xdr:rowOff>
    </xdr:to>
    <xdr:sp macro="" textlink="pvt!$E$5">
      <xdr:nvSpPr>
        <xdr:cNvPr id="16" name="TextBox 15">
          <a:extLst>
            <a:ext uri="{FF2B5EF4-FFF2-40B4-BE49-F238E27FC236}">
              <a16:creationId xmlns:a16="http://schemas.microsoft.com/office/drawing/2014/main" id="{00000000-0008-0000-0800-000010000000}"/>
            </a:ext>
          </a:extLst>
        </xdr:cNvPr>
        <xdr:cNvSpPr txBox="1"/>
      </xdr:nvSpPr>
      <xdr:spPr>
        <a:xfrm>
          <a:off x="0" y="2140744"/>
          <a:ext cx="216931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54BFBB5-4B6B-4FEA-AB68-5071E7E1FE04}" type="TxLink">
            <a:rPr lang="en-US" sz="1600" b="1" i="0" u="none" strike="noStrike">
              <a:solidFill>
                <a:schemeClr val="accent3">
                  <a:lumMod val="75000"/>
                </a:schemeClr>
              </a:solidFill>
              <a:latin typeface="Calibri"/>
              <a:ea typeface="+mn-ea"/>
              <a:cs typeface="Calibri"/>
            </a:rPr>
            <a:pPr marL="0" indent="0" algn="ctr"/>
            <a:t>$64,942.69</a:t>
          </a:fld>
          <a:endParaRPr lang="en-US" sz="1600" b="1" i="0" u="none" strike="noStrike">
            <a:solidFill>
              <a:schemeClr val="accent3">
                <a:lumMod val="75000"/>
              </a:schemeClr>
            </a:solidFill>
            <a:latin typeface="Calibri"/>
            <a:ea typeface="+mn-ea"/>
            <a:cs typeface="Calibri"/>
          </a:endParaRPr>
        </a:p>
      </xdr:txBody>
    </xdr:sp>
    <xdr:clientData/>
  </xdr:twoCellAnchor>
  <xdr:twoCellAnchor>
    <xdr:from>
      <xdr:col>0</xdr:col>
      <xdr:colOff>0</xdr:colOff>
      <xdr:row>14</xdr:row>
      <xdr:rowOff>4762</xdr:rowOff>
    </xdr:from>
    <xdr:to>
      <xdr:col>1</xdr:col>
      <xdr:colOff>626269</xdr:colOff>
      <xdr:row>17</xdr:row>
      <xdr:rowOff>38099</xdr:rowOff>
    </xdr:to>
    <xdr:sp macro="" textlink="pvt!$B$157">
      <xdr:nvSpPr>
        <xdr:cNvPr id="17" name="TextBox 16">
          <a:extLst>
            <a:ext uri="{FF2B5EF4-FFF2-40B4-BE49-F238E27FC236}">
              <a16:creationId xmlns:a16="http://schemas.microsoft.com/office/drawing/2014/main" id="{00000000-0008-0000-0800-000011000000}"/>
            </a:ext>
          </a:extLst>
        </xdr:cNvPr>
        <xdr:cNvSpPr txBox="1"/>
      </xdr:nvSpPr>
      <xdr:spPr>
        <a:xfrm>
          <a:off x="0" y="2671762"/>
          <a:ext cx="2169319" cy="604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1">
              <a:solidFill>
                <a:srgbClr val="5E6B91"/>
              </a:solidFill>
              <a:latin typeface="+mn-lt"/>
              <a:ea typeface="+mn-ea"/>
              <a:cs typeface="+mn-cs"/>
            </a:rPr>
            <a:t>Avg Shipping Cost/</a:t>
          </a:r>
          <a:r>
            <a:rPr lang="en-US" sz="1600" b="1" i="1" baseline="0">
              <a:solidFill>
                <a:srgbClr val="5E6B91"/>
              </a:solidFill>
              <a:latin typeface="+mn-lt"/>
              <a:ea typeface="+mn-ea"/>
              <a:cs typeface="+mn-cs"/>
            </a:rPr>
            <a:t> Order</a:t>
          </a:r>
          <a:endParaRPr lang="en-US" sz="1600" b="1" i="1">
            <a:solidFill>
              <a:srgbClr val="5E6B91"/>
            </a:solidFill>
            <a:latin typeface="+mn-lt"/>
            <a:ea typeface="+mn-ea"/>
            <a:cs typeface="+mn-cs"/>
          </a:endParaRPr>
        </a:p>
      </xdr:txBody>
    </xdr:sp>
    <xdr:clientData/>
  </xdr:twoCellAnchor>
  <xdr:twoCellAnchor>
    <xdr:from>
      <xdr:col>0</xdr:col>
      <xdr:colOff>0</xdr:colOff>
      <xdr:row>16</xdr:row>
      <xdr:rowOff>59532</xdr:rowOff>
    </xdr:from>
    <xdr:to>
      <xdr:col>1</xdr:col>
      <xdr:colOff>626269</xdr:colOff>
      <xdr:row>19</xdr:row>
      <xdr:rowOff>36672</xdr:rowOff>
    </xdr:to>
    <xdr:sp macro="" textlink="pvt!$F$9">
      <xdr:nvSpPr>
        <xdr:cNvPr id="18" name="TextBox 17">
          <a:extLst>
            <a:ext uri="{FF2B5EF4-FFF2-40B4-BE49-F238E27FC236}">
              <a16:creationId xmlns:a16="http://schemas.microsoft.com/office/drawing/2014/main" id="{00000000-0008-0000-0800-000012000000}"/>
            </a:ext>
          </a:extLst>
        </xdr:cNvPr>
        <xdr:cNvSpPr txBox="1"/>
      </xdr:nvSpPr>
      <xdr:spPr>
        <a:xfrm>
          <a:off x="0" y="3107532"/>
          <a:ext cx="216931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11F3AD4-37F1-40CD-A7CB-211868A02DCE}" type="TxLink">
            <a:rPr lang="en-US" sz="1600" b="1" i="0" u="none" strike="noStrike">
              <a:solidFill>
                <a:schemeClr val="accent3">
                  <a:lumMod val="75000"/>
                </a:schemeClr>
              </a:solidFill>
              <a:latin typeface="Calibri"/>
              <a:ea typeface="+mn-ea"/>
              <a:cs typeface="Calibri"/>
            </a:rPr>
            <a:pPr marL="0" indent="0" algn="ctr"/>
            <a:t> $78.24 </a:t>
          </a:fld>
          <a:endParaRPr lang="en-US" sz="1600" b="1" i="0" u="none" strike="noStrike">
            <a:solidFill>
              <a:schemeClr val="accent3">
                <a:lumMod val="75000"/>
              </a:schemeClr>
            </a:solidFill>
            <a:latin typeface="Calibri"/>
            <a:ea typeface="+mn-ea"/>
            <a:cs typeface="Calibri"/>
          </a:endParaRPr>
        </a:p>
      </xdr:txBody>
    </xdr:sp>
    <xdr:clientData/>
  </xdr:twoCellAnchor>
  <xdr:twoCellAnchor>
    <xdr:from>
      <xdr:col>0</xdr:col>
      <xdr:colOff>114300</xdr:colOff>
      <xdr:row>18</xdr:row>
      <xdr:rowOff>152400</xdr:rowOff>
    </xdr:from>
    <xdr:to>
      <xdr:col>1</xdr:col>
      <xdr:colOff>573449</xdr:colOff>
      <xdr:row>18</xdr:row>
      <xdr:rowOff>180975</xdr:rowOff>
    </xdr:to>
    <xdr:cxnSp macro="">
      <xdr:nvCxnSpPr>
        <xdr:cNvPr id="19" name="Straight Connector 18">
          <a:extLst>
            <a:ext uri="{FF2B5EF4-FFF2-40B4-BE49-F238E27FC236}">
              <a16:creationId xmlns:a16="http://schemas.microsoft.com/office/drawing/2014/main" id="{00000000-0008-0000-0800-000013000000}"/>
            </a:ext>
          </a:extLst>
        </xdr:cNvPr>
        <xdr:cNvCxnSpPr/>
      </xdr:nvCxnSpPr>
      <xdr:spPr>
        <a:xfrm flipV="1">
          <a:off x="114300" y="3581400"/>
          <a:ext cx="2002199" cy="28575"/>
        </a:xfrm>
        <a:prstGeom prst="line">
          <a:avLst/>
        </a:prstGeom>
        <a:ln>
          <a:solidFill>
            <a:srgbClr val="F9BDC2"/>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723899</xdr:colOff>
      <xdr:row>11</xdr:row>
      <xdr:rowOff>47626</xdr:rowOff>
    </xdr:from>
    <xdr:to>
      <xdr:col>4</xdr:col>
      <xdr:colOff>352424</xdr:colOff>
      <xdr:row>24</xdr:row>
      <xdr:rowOff>171450</xdr:rowOff>
    </xdr:to>
    <xdr:graphicFrame macro="">
      <xdr:nvGraphicFramePr>
        <xdr:cNvPr id="24" name="Chart 23">
          <a:extLst>
            <a:ext uri="{FF2B5EF4-FFF2-40B4-BE49-F238E27FC236}">
              <a16:creationId xmlns:a16="http://schemas.microsoft.com/office/drawing/2014/main" id="{00000000-0008-0000-08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857250</xdr:colOff>
      <xdr:row>0</xdr:row>
      <xdr:rowOff>0</xdr:rowOff>
    </xdr:from>
    <xdr:to>
      <xdr:col>4</xdr:col>
      <xdr:colOff>1047750</xdr:colOff>
      <xdr:row>11</xdr:row>
      <xdr:rowOff>0</xdr:rowOff>
    </xdr:to>
    <xdr:graphicFrame macro="">
      <xdr:nvGraphicFramePr>
        <xdr:cNvPr id="25" name="Chart 24">
          <a:extLst>
            <a:ext uri="{FF2B5EF4-FFF2-40B4-BE49-F238E27FC236}">
              <a16:creationId xmlns:a16="http://schemas.microsoft.com/office/drawing/2014/main" id="{00000000-0008-0000-08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447674</xdr:colOff>
      <xdr:row>2</xdr:row>
      <xdr:rowOff>190499</xdr:rowOff>
    </xdr:from>
    <xdr:to>
      <xdr:col>4</xdr:col>
      <xdr:colOff>247649</xdr:colOff>
      <xdr:row>6</xdr:row>
      <xdr:rowOff>28575</xdr:rowOff>
    </xdr:to>
    <xdr:sp macro="" textlink="pvt!$A$300">
      <xdr:nvSpPr>
        <xdr:cNvPr id="26" name="TextBox 25">
          <a:extLst>
            <a:ext uri="{FF2B5EF4-FFF2-40B4-BE49-F238E27FC236}">
              <a16:creationId xmlns:a16="http://schemas.microsoft.com/office/drawing/2014/main" id="{00000000-0008-0000-0800-00001A000000}"/>
            </a:ext>
          </a:extLst>
        </xdr:cNvPr>
        <xdr:cNvSpPr txBox="1"/>
      </xdr:nvSpPr>
      <xdr:spPr>
        <a:xfrm>
          <a:off x="4543424" y="571499"/>
          <a:ext cx="1076325"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rgbClr val="5E6B91"/>
              </a:solidFill>
              <a:latin typeface="+mn-lt"/>
              <a:ea typeface="+mn-ea"/>
              <a:cs typeface="+mn-cs"/>
            </a:rPr>
            <a:t># </a:t>
          </a:r>
          <a:fld id="{B66EEF54-C7BB-4DEC-9B2F-3646B3F12417}" type="TxLink">
            <a:rPr lang="en-US" sz="1400" b="1">
              <a:solidFill>
                <a:srgbClr val="5E6B91"/>
              </a:solidFill>
              <a:latin typeface="+mn-lt"/>
              <a:ea typeface="+mn-ea"/>
              <a:cs typeface="+mn-cs"/>
            </a:rPr>
            <a:pPr marL="0" indent="0" algn="ctr"/>
            <a:t>Shipped Order</a:t>
          </a:fld>
          <a:r>
            <a:rPr lang="en-US" sz="1400" b="1">
              <a:solidFill>
                <a:srgbClr val="5E6B91"/>
              </a:solidFill>
              <a:latin typeface="+mn-lt"/>
              <a:ea typeface="+mn-ea"/>
              <a:cs typeface="+mn-cs"/>
            </a:rPr>
            <a:t>s</a:t>
          </a:r>
        </a:p>
      </xdr:txBody>
    </xdr:sp>
    <xdr:clientData/>
  </xdr:twoCellAnchor>
  <xdr:twoCellAnchor>
    <xdr:from>
      <xdr:col>3</xdr:col>
      <xdr:colOff>600075</xdr:colOff>
      <xdr:row>5</xdr:row>
      <xdr:rowOff>171449</xdr:rowOff>
    </xdr:from>
    <xdr:to>
      <xdr:col>4</xdr:col>
      <xdr:colOff>66675</xdr:colOff>
      <xdr:row>7</xdr:row>
      <xdr:rowOff>180974</xdr:rowOff>
    </xdr:to>
    <xdr:sp macro="" textlink="pvt!$B$300">
      <xdr:nvSpPr>
        <xdr:cNvPr id="27" name="TextBox 26">
          <a:extLst>
            <a:ext uri="{FF2B5EF4-FFF2-40B4-BE49-F238E27FC236}">
              <a16:creationId xmlns:a16="http://schemas.microsoft.com/office/drawing/2014/main" id="{00000000-0008-0000-0800-00001B000000}"/>
            </a:ext>
          </a:extLst>
        </xdr:cNvPr>
        <xdr:cNvSpPr txBox="1"/>
      </xdr:nvSpPr>
      <xdr:spPr>
        <a:xfrm>
          <a:off x="4695825" y="1123949"/>
          <a:ext cx="7429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397FD64-D443-4D2F-96E6-E4954FB18257}" type="TxLink">
            <a:rPr lang="en-US" sz="1800" b="0" i="0" u="none" strike="noStrike">
              <a:solidFill>
                <a:schemeClr val="accent3">
                  <a:lumMod val="75000"/>
                </a:schemeClr>
              </a:solidFill>
              <a:latin typeface="Calibri"/>
              <a:ea typeface="+mn-ea"/>
              <a:cs typeface="Calibri"/>
            </a:rPr>
            <a:pPr marL="0" indent="0" algn="ctr"/>
            <a:t>809</a:t>
          </a:fld>
          <a:endParaRPr lang="en-US" sz="1800" b="0" i="0" u="none" strike="noStrike">
            <a:solidFill>
              <a:schemeClr val="accent3">
                <a:lumMod val="75000"/>
              </a:schemeClr>
            </a:solidFill>
            <a:latin typeface="Calibri"/>
            <a:ea typeface="+mn-ea"/>
            <a:cs typeface="Calibri"/>
          </a:endParaRPr>
        </a:p>
      </xdr:txBody>
    </xdr:sp>
    <xdr:clientData/>
  </xdr:twoCellAnchor>
  <xdr:twoCellAnchor>
    <xdr:from>
      <xdr:col>4</xdr:col>
      <xdr:colOff>990599</xdr:colOff>
      <xdr:row>0</xdr:row>
      <xdr:rowOff>0</xdr:rowOff>
    </xdr:from>
    <xdr:to>
      <xdr:col>6</xdr:col>
      <xdr:colOff>1181099</xdr:colOff>
      <xdr:row>11</xdr:row>
      <xdr:rowOff>0</xdr:rowOff>
    </xdr:to>
    <xdr:graphicFrame macro="">
      <xdr:nvGraphicFramePr>
        <xdr:cNvPr id="28" name="Chart 27">
          <a:extLst>
            <a:ext uri="{FF2B5EF4-FFF2-40B4-BE49-F238E27FC236}">
              <a16:creationId xmlns:a16="http://schemas.microsoft.com/office/drawing/2014/main" id="{00000000-0008-0000-08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457200</xdr:colOff>
      <xdr:row>3</xdr:row>
      <xdr:rowOff>0</xdr:rowOff>
    </xdr:from>
    <xdr:to>
      <xdr:col>6</xdr:col>
      <xdr:colOff>361950</xdr:colOff>
      <xdr:row>5</xdr:row>
      <xdr:rowOff>180975</xdr:rowOff>
    </xdr:to>
    <xdr:sp macro="" textlink="pvt!$A$305">
      <xdr:nvSpPr>
        <xdr:cNvPr id="29" name="TextBox 28">
          <a:extLst>
            <a:ext uri="{FF2B5EF4-FFF2-40B4-BE49-F238E27FC236}">
              <a16:creationId xmlns:a16="http://schemas.microsoft.com/office/drawing/2014/main" id="{00000000-0008-0000-0800-00001D000000}"/>
            </a:ext>
          </a:extLst>
        </xdr:cNvPr>
        <xdr:cNvSpPr txBox="1"/>
      </xdr:nvSpPr>
      <xdr:spPr>
        <a:xfrm>
          <a:off x="7105650" y="571500"/>
          <a:ext cx="118110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rgbClr val="5E6B91"/>
              </a:solidFill>
              <a:latin typeface="+mn-lt"/>
              <a:ea typeface="+mn-ea"/>
              <a:cs typeface="+mn-cs"/>
            </a:rPr>
            <a:t># </a:t>
          </a:r>
          <a:fld id="{1C2CA2FF-95F0-41B5-8E80-4583AC1C07E5}" type="TxLink">
            <a:rPr lang="en-US" sz="1400" b="1">
              <a:solidFill>
                <a:srgbClr val="5E6B91"/>
              </a:solidFill>
              <a:latin typeface="+mn-lt"/>
              <a:ea typeface="+mn-ea"/>
              <a:cs typeface="+mn-cs"/>
            </a:rPr>
            <a:pPr marL="0" indent="0" algn="ctr"/>
            <a:t>On-Time Delivery</a:t>
          </a:fld>
          <a:endParaRPr lang="en-US" sz="1400" b="1">
            <a:solidFill>
              <a:srgbClr val="5E6B91"/>
            </a:solidFill>
            <a:latin typeface="+mn-lt"/>
            <a:ea typeface="+mn-ea"/>
            <a:cs typeface="+mn-cs"/>
          </a:endParaRPr>
        </a:p>
      </xdr:txBody>
    </xdr:sp>
    <xdr:clientData/>
  </xdr:twoCellAnchor>
  <xdr:twoCellAnchor>
    <xdr:from>
      <xdr:col>5</xdr:col>
      <xdr:colOff>695325</xdr:colOff>
      <xdr:row>5</xdr:row>
      <xdr:rowOff>171450</xdr:rowOff>
    </xdr:from>
    <xdr:to>
      <xdr:col>6</xdr:col>
      <xdr:colOff>161925</xdr:colOff>
      <xdr:row>7</xdr:row>
      <xdr:rowOff>154499</xdr:rowOff>
    </xdr:to>
    <xdr:sp macro="" textlink="pvt!$B$305">
      <xdr:nvSpPr>
        <xdr:cNvPr id="30" name="TextBox 29">
          <a:extLst>
            <a:ext uri="{FF2B5EF4-FFF2-40B4-BE49-F238E27FC236}">
              <a16:creationId xmlns:a16="http://schemas.microsoft.com/office/drawing/2014/main" id="{00000000-0008-0000-0800-00001E000000}"/>
            </a:ext>
          </a:extLst>
        </xdr:cNvPr>
        <xdr:cNvSpPr txBox="1"/>
      </xdr:nvSpPr>
      <xdr:spPr>
        <a:xfrm>
          <a:off x="7343775" y="1123950"/>
          <a:ext cx="742950" cy="364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802C0D3-09C4-436A-BA12-B54827CF7130}" type="TxLink">
            <a:rPr lang="en-US" sz="1800" b="0" i="0" u="none" strike="noStrike">
              <a:solidFill>
                <a:schemeClr val="accent3">
                  <a:lumMod val="75000"/>
                </a:schemeClr>
              </a:solidFill>
              <a:latin typeface="Calibri"/>
              <a:ea typeface="+mn-ea"/>
              <a:cs typeface="Calibri"/>
            </a:rPr>
            <a:pPr marL="0" indent="0" algn="ctr"/>
            <a:t>772</a:t>
          </a:fld>
          <a:endParaRPr lang="en-US" sz="1800" b="0" i="0" u="none" strike="noStrike">
            <a:solidFill>
              <a:schemeClr val="accent3">
                <a:lumMod val="75000"/>
              </a:schemeClr>
            </a:solidFill>
            <a:latin typeface="Calibri"/>
            <a:ea typeface="+mn-ea"/>
            <a:cs typeface="Calibri"/>
          </a:endParaRPr>
        </a:p>
      </xdr:txBody>
    </xdr:sp>
    <xdr:clientData/>
  </xdr:twoCellAnchor>
  <xdr:twoCellAnchor>
    <xdr:from>
      <xdr:col>4</xdr:col>
      <xdr:colOff>361949</xdr:colOff>
      <xdr:row>11</xdr:row>
      <xdr:rowOff>38100</xdr:rowOff>
    </xdr:from>
    <xdr:to>
      <xdr:col>7</xdr:col>
      <xdr:colOff>114300</xdr:colOff>
      <xdr:row>25</xdr:row>
      <xdr:rowOff>19050</xdr:rowOff>
    </xdr:to>
    <xdr:graphicFrame macro="">
      <xdr:nvGraphicFramePr>
        <xdr:cNvPr id="31" name="Chart 30">
          <a:extLst>
            <a:ext uri="{FF2B5EF4-FFF2-40B4-BE49-F238E27FC236}">
              <a16:creationId xmlns:a16="http://schemas.microsoft.com/office/drawing/2014/main" id="{00000000-0008-0000-08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704849</xdr:colOff>
      <xdr:row>6</xdr:row>
      <xdr:rowOff>38102</xdr:rowOff>
    </xdr:from>
    <xdr:to>
      <xdr:col>2</xdr:col>
      <xdr:colOff>819149</xdr:colOff>
      <xdr:row>8</xdr:row>
      <xdr:rowOff>22862</xdr:rowOff>
    </xdr:to>
    <xdr:sp macro="" textlink="pvt!$B$2">
      <xdr:nvSpPr>
        <xdr:cNvPr id="34" name="TextBox 33">
          <a:extLst>
            <a:ext uri="{FF2B5EF4-FFF2-40B4-BE49-F238E27FC236}">
              <a16:creationId xmlns:a16="http://schemas.microsoft.com/office/drawing/2014/main" id="{00000000-0008-0000-0800-000022000000}"/>
            </a:ext>
          </a:extLst>
        </xdr:cNvPr>
        <xdr:cNvSpPr txBox="1"/>
      </xdr:nvSpPr>
      <xdr:spPr>
        <a:xfrm>
          <a:off x="2247899" y="1181102"/>
          <a:ext cx="139065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32B5C6A-CADE-4408-A5C0-A7AAD6CE040D}" type="TxLink">
            <a:rPr lang="en-US" sz="2000" b="1" i="0" u="none" strike="noStrike">
              <a:solidFill>
                <a:schemeClr val="accent3">
                  <a:lumMod val="75000"/>
                </a:schemeClr>
              </a:solidFill>
              <a:latin typeface="Calibri"/>
              <a:cs typeface="Calibri"/>
            </a:rPr>
            <a:pPr algn="ctr"/>
            <a:t>830</a:t>
          </a:fld>
          <a:endParaRPr lang="en-US" sz="2000" b="1">
            <a:solidFill>
              <a:schemeClr val="accent3">
                <a:lumMod val="75000"/>
              </a:schemeClr>
            </a:solidFill>
          </a:endParaRPr>
        </a:p>
      </xdr:txBody>
    </xdr:sp>
    <xdr:clientData/>
  </xdr:twoCellAnchor>
  <xdr:twoCellAnchor>
    <xdr:from>
      <xdr:col>1</xdr:col>
      <xdr:colOff>704850</xdr:colOff>
      <xdr:row>0</xdr:row>
      <xdr:rowOff>104775</xdr:rowOff>
    </xdr:from>
    <xdr:to>
      <xdr:col>2</xdr:col>
      <xdr:colOff>819150</xdr:colOff>
      <xdr:row>5</xdr:row>
      <xdr:rowOff>9525</xdr:rowOff>
    </xdr:to>
    <xdr:sp macro="" textlink="">
      <xdr:nvSpPr>
        <xdr:cNvPr id="35" name="TextBox 34">
          <a:extLst>
            <a:ext uri="{FF2B5EF4-FFF2-40B4-BE49-F238E27FC236}">
              <a16:creationId xmlns:a16="http://schemas.microsoft.com/office/drawing/2014/main" id="{00000000-0008-0000-0800-000023000000}"/>
            </a:ext>
          </a:extLst>
        </xdr:cNvPr>
        <xdr:cNvSpPr txBox="1"/>
      </xdr:nvSpPr>
      <xdr:spPr>
        <a:xfrm>
          <a:off x="2247900" y="104775"/>
          <a:ext cx="139065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5E6B91"/>
              </a:solidFill>
            </a:rPr>
            <a:t># Assigned Orders</a:t>
          </a:r>
        </a:p>
      </xdr:txBody>
    </xdr:sp>
    <xdr:clientData/>
  </xdr:twoCellAnchor>
  <mc:AlternateContent xmlns:mc="http://schemas.openxmlformats.org/markup-compatibility/2006">
    <mc:Choice xmlns:a14="http://schemas.microsoft.com/office/drawing/2010/main" Requires="a14">
      <xdr:twoCellAnchor editAs="oneCell">
        <xdr:from>
          <xdr:col>0</xdr:col>
          <xdr:colOff>47625</xdr:colOff>
          <xdr:row>25</xdr:row>
          <xdr:rowOff>47625</xdr:rowOff>
        </xdr:from>
        <xdr:to>
          <xdr:col>0</xdr:col>
          <xdr:colOff>1323975</xdr:colOff>
          <xdr:row>26</xdr:row>
          <xdr:rowOff>76200</xdr:rowOff>
        </xdr:to>
        <xdr:sp macro="" textlink="">
          <xdr:nvSpPr>
            <xdr:cNvPr id="18437" name="Option Button 5" hidden="1">
              <a:extLst>
                <a:ext uri="{63B3BB69-23CF-44E3-9099-C40C66FF867C}">
                  <a14:compatExt spid="_x0000_s18437"/>
                </a:ext>
                <a:ext uri="{FF2B5EF4-FFF2-40B4-BE49-F238E27FC236}">
                  <a16:creationId xmlns:a16="http://schemas.microsoft.com/office/drawing/2014/main" id="{00000000-0008-0000-0800-0000054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 Orders &amp; Quantities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57150</xdr:colOff>
          <xdr:row>26</xdr:row>
          <xdr:rowOff>104775</xdr:rowOff>
        </xdr:from>
        <xdr:to>
          <xdr:col>0</xdr:col>
          <xdr:colOff>1333500</xdr:colOff>
          <xdr:row>27</xdr:row>
          <xdr:rowOff>133350</xdr:rowOff>
        </xdr:to>
        <xdr:sp macro="" textlink="">
          <xdr:nvSpPr>
            <xdr:cNvPr id="18438" name="Option Button 6" hidden="1">
              <a:extLst>
                <a:ext uri="{63B3BB69-23CF-44E3-9099-C40C66FF867C}">
                  <a14:compatExt spid="_x0000_s18438"/>
                </a:ext>
                <a:ext uri="{FF2B5EF4-FFF2-40B4-BE49-F238E27FC236}">
                  <a16:creationId xmlns:a16="http://schemas.microsoft.com/office/drawing/2014/main" id="{00000000-0008-0000-0800-0000064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Net Sales &amp; Freigt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66675</xdr:colOff>
          <xdr:row>27</xdr:row>
          <xdr:rowOff>161925</xdr:rowOff>
        </xdr:from>
        <xdr:to>
          <xdr:col>0</xdr:col>
          <xdr:colOff>1343025</xdr:colOff>
          <xdr:row>29</xdr:row>
          <xdr:rowOff>0</xdr:rowOff>
        </xdr:to>
        <xdr:sp macro="" textlink="">
          <xdr:nvSpPr>
            <xdr:cNvPr id="18439" name="Option Button 7" hidden="1">
              <a:extLst>
                <a:ext uri="{63B3BB69-23CF-44E3-9099-C40C66FF867C}">
                  <a14:compatExt spid="_x0000_s18439"/>
                </a:ext>
                <a:ext uri="{FF2B5EF4-FFF2-40B4-BE49-F238E27FC236}">
                  <a16:creationId xmlns:a16="http://schemas.microsoft.com/office/drawing/2014/main" id="{00000000-0008-0000-0800-0000074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Percentages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76200</xdr:colOff>
          <xdr:row>29</xdr:row>
          <xdr:rowOff>28575</xdr:rowOff>
        </xdr:from>
        <xdr:to>
          <xdr:col>0</xdr:col>
          <xdr:colOff>1352550</xdr:colOff>
          <xdr:row>30</xdr:row>
          <xdr:rowOff>57150</xdr:rowOff>
        </xdr:to>
        <xdr:sp macro="" textlink="">
          <xdr:nvSpPr>
            <xdr:cNvPr id="18440" name="Option Button 8" hidden="1">
              <a:extLst>
                <a:ext uri="{63B3BB69-23CF-44E3-9099-C40C66FF867C}">
                  <a14:compatExt spid="_x0000_s18440"/>
                </a:ext>
                <a:ext uri="{FF2B5EF4-FFF2-40B4-BE49-F238E27FC236}">
                  <a16:creationId xmlns:a16="http://schemas.microsoft.com/office/drawing/2014/main" id="{00000000-0008-0000-0800-0000084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Averages</a:t>
              </a:r>
            </a:p>
          </xdr:txBody>
        </xdr:sp>
        <xdr:clientData/>
      </xdr:twoCellAnchor>
    </mc:Choice>
    <mc:Fallback/>
  </mc:AlternateContent>
  <xdr:twoCellAnchor>
    <xdr:from>
      <xdr:col>2</xdr:col>
      <xdr:colOff>104775</xdr:colOff>
      <xdr:row>25</xdr:row>
      <xdr:rowOff>66675</xdr:rowOff>
    </xdr:from>
    <xdr:to>
      <xdr:col>6</xdr:col>
      <xdr:colOff>1247775</xdr:colOff>
      <xdr:row>33</xdr:row>
      <xdr:rowOff>28575</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55787039" createdVersion="5" refreshedVersion="8" minRefreshableVersion="3" recordCount="0" supportSubquery="1" supportAdvancedDrill="1" xr:uid="{209A5D51-EE6C-451B-A533-D243369B74E1}">
  <cacheSource type="external" connectionId="21"/>
  <cacheFields count="8">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Product_Details].[Stock_Status].[Stock_Status]" caption="Stock_Status" numFmtId="0" hierarchy="156" level="1">
      <sharedItems count="4">
        <s v="No_Restock"/>
        <s v="Restock"/>
        <s v="Safe_Stock"/>
        <s v="Stopped"/>
      </sharedItems>
    </cacheField>
    <cacheField name="[Product_Details].[Discontinued].[Discontinued]" caption="Discontinued" numFmtId="0" hierarchy="155"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Product_Details].[Discontinued].&amp;[0]"/>
            <x15:cachedUniqueName index="1" name="[Product_Details].[Discontinued].&amp;[1]"/>
          </x15:cachedUniqueNames>
        </ext>
      </extLst>
    </cacheField>
    <cacheField name="[Measures].[Count of Discontinued]" caption="Count of Discontinued" numFmtId="0" hierarchy="391"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2" memberValueDatatype="20" unbalanced="0">
      <fieldsUsage count="2">
        <fieldUsage x="-1"/>
        <fieldUsage x="5"/>
      </fieldsUsage>
    </cacheHierarchy>
    <cacheHierarchy uniqueName="[Product_Details].[Stock_Status]" caption="Stock_Status" attribute="1" defaultMemberUniqueName="[Product_Details].[Stock_Status].[All]" allUniqueName="[Product_Details].[Stock_Status].[All]" dimensionUniqueName="[Product_Details]" displayFolder="" count="2" memberValueDatatype="130" unbalanced="0">
      <fieldsUsage count="2">
        <fieldUsage x="-1"/>
        <fieldUsage x="4"/>
      </fieldsUsage>
    </cacheHierarchy>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7"/>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oneField="1" hidden="1">
      <fieldsUsage count="1">
        <fieldUsage x="6"/>
      </fieldsUsage>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56250001" createdVersion="5" refreshedVersion="8" minRefreshableVersion="3" recordCount="0" supportSubquery="1" supportAdvancedDrill="1" xr:uid="{2467F0C2-B316-487F-99EE-B512DEF647D2}">
  <cacheSource type="external" connectionId="21"/>
  <cacheFields count="7">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Product_Details].[Stock_Status].[Stock_Status]" caption="Stock_Status" numFmtId="0" hierarchy="156" level="1">
      <sharedItems count="4">
        <s v="No_Restock"/>
        <s v="Restock"/>
        <s v="Safe_Stock"/>
        <s v="Stopped"/>
      </sharedItems>
    </cacheField>
    <cacheField name="[Measures].[Count of Stock_Status]" caption="Count of Stock_Status" numFmtId="0" hierarchy="389"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2" memberValueDatatype="130" unbalanced="0">
      <fieldsUsage count="2">
        <fieldUsage x="-1"/>
        <fieldUsage x="4"/>
      </fieldsUsage>
    </cacheHierarchy>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6"/>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oneField="1" hidden="1">
      <fieldsUsage count="1">
        <fieldUsage x="5"/>
      </fieldsUsage>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56828701" createdVersion="5" refreshedVersion="8" minRefreshableVersion="3" recordCount="0" supportSubquery="1" supportAdvancedDrill="1" xr:uid="{E26928BA-0BDD-4CA3-B9D0-9667A4FD0FD4}">
  <cacheSource type="external" connectionId="21"/>
  <cacheFields count="7">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Product_Details].[Supplier_Name].[Supplier_Name]" caption="Supplier_Name" numFmtId="0" hierarchy="142" level="1">
      <sharedItems count="29">
        <s v="Aux joyeux eccl"/>
        <s v="Bigfoot Breweri"/>
        <s v="Cooperativa de"/>
        <s v="Escargots Nouve"/>
        <s v="Exotic Liquids"/>
        <s v="Forêts d'érable"/>
        <s v="Formaggi Fortin"/>
        <s v="Gai pâturage"/>
        <s v="G'day, Mate"/>
        <s v="Grandma Kelly's"/>
        <s v="Heli Süßwaren G"/>
        <s v="Karkki Oy"/>
        <s v="Leka Trading"/>
        <s v="Lyngbysild"/>
        <s v="Ma Maison"/>
        <s v="Mayumi's"/>
        <s v="New England Sea"/>
        <s v="New Orleans Caj"/>
        <s v="Nord-Ost-Fisch"/>
        <s v="Norske Meierier"/>
        <s v="Pasta Buttini s"/>
        <s v="Pavlova, Ltd."/>
        <s v="PB Knäckebröd A"/>
        <s v="Plutzer Lebensm"/>
        <s v="Refrescos Ameri"/>
        <s v="Specialty Biscu"/>
        <s v="Svensk Sjöföda"/>
        <s v="Tokyo Traders"/>
        <s v="Zaanse Snoepfab"/>
      </sharedItems>
    </cacheField>
    <cacheField name="[Measures].[Distinct Count of P_ID]" caption="Distinct Count of P_ID" numFmtId="0" hierarchy="388"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2" memberValueDatatype="130" unbalanced="0">
      <fieldsUsage count="2">
        <fieldUsage x="-1"/>
        <fieldUsage x="4"/>
      </fieldsUsage>
    </cacheHierarchy>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6"/>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oneField="1" hidden="1">
      <fieldsUsage count="1">
        <fieldUsage x="5"/>
      </fieldsUsage>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57407409" createdVersion="5" refreshedVersion="8" minRefreshableVersion="3" recordCount="0" supportSubquery="1" supportAdvancedDrill="1" xr:uid="{E6294BE0-92D0-43D8-B978-B3287AE3F888}">
  <cacheSource type="external" connectionId="21"/>
  <cacheFields count="7">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Allocation].[Category].[Category]" caption="Category" numFmtId="0" hierarchy="15" level="1">
      <sharedItems count="8">
        <s v="Beverages"/>
        <s v="Condiments"/>
        <s v="Confections"/>
        <s v="Dairy Products"/>
        <s v="Grains/Cereals"/>
        <s v="Meat/Poultry"/>
        <s v="Produce"/>
        <s v="Seafood"/>
      </sharedItems>
    </cacheField>
    <cacheField name="[Measures].[Sum of Allocated_Freight]" caption="Sum of Allocated_Freight" numFmtId="0" hierarchy="379"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2" memberValueDatatype="130" unbalanced="0">
      <fieldsUsage count="2">
        <fieldUsage x="-1"/>
        <fieldUsage x="4"/>
      </fieldsUsage>
    </cacheHierarchy>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6"/>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oneField="1" hidden="1">
      <fieldsUsage count="1">
        <fieldUsage x="5"/>
      </fieldsUsage>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5798611" createdVersion="5" refreshedVersion="8" minRefreshableVersion="3" recordCount="0" supportSubquery="1" supportAdvancedDrill="1" xr:uid="{5DDE6F5C-8EE9-44F0-81B6-633E09BD439B}">
  <cacheSource type="external" connectionId="21"/>
  <cacheFields count="7">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Allocation].[Category].[Category]" caption="Category" numFmtId="0" hierarchy="15" level="1">
      <sharedItems count="8">
        <s v="Beverages"/>
        <s v="Condiments"/>
        <s v="Confections"/>
        <s v="Dairy Products"/>
        <s v="Grains/Cereals"/>
        <s v="Meat/Poultry"/>
        <s v="Produce"/>
        <s v="Seafood"/>
      </sharedItems>
    </cacheField>
    <cacheField name="[Measures].[Sum of Q]" caption="Sum of Q" numFmtId="0" hierarchy="385"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2" memberValueDatatype="130" unbalanced="0">
      <fieldsUsage count="2">
        <fieldUsage x="-1"/>
        <fieldUsage x="4"/>
      </fieldsUsage>
    </cacheHierarchy>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6"/>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oneField="1" hidden="1">
      <fieldsUsage count="1">
        <fieldUsage x="5"/>
      </fieldsUsage>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58449072" createdVersion="5" refreshedVersion="8" minRefreshableVersion="3" recordCount="0" supportSubquery="1" supportAdvancedDrill="1" xr:uid="{884AA456-D512-4997-8879-2E51504B8B27}">
  <cacheSource type="external" connectionId="21"/>
  <cacheFields count="7">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Allocation].[Category].[Category]" caption="Category" numFmtId="0" hierarchy="15" level="1">
      <sharedItems count="8">
        <s v="Beverages"/>
        <s v="Condiments"/>
        <s v="Confections"/>
        <s v="Dairy Products"/>
        <s v="Grains/Cereals"/>
        <s v="Meat/Poultry"/>
        <s v="Produce"/>
        <s v="Seafood"/>
      </sharedItems>
    </cacheField>
    <cacheField name="[Measures].[Sum of Detailed_Net_Profit]" caption="Sum of Detailed_Net_Profit" numFmtId="0" hierarchy="381"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2" memberValueDatatype="130" unbalanced="0">
      <fieldsUsage count="2">
        <fieldUsage x="-1"/>
        <fieldUsage x="4"/>
      </fieldsUsage>
    </cacheHierarchy>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6"/>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oneField="1" hidden="1">
      <fieldsUsage count="1">
        <fieldUsage x="5"/>
      </fieldsUsage>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5902778" createdVersion="5" refreshedVersion="8" minRefreshableVersion="3" recordCount="0" supportSubquery="1" supportAdvancedDrill="1" xr:uid="{9BC05FC5-C3F8-41BD-9E35-F29B4681ED69}">
  <cacheSource type="external" connectionId="21"/>
  <cacheFields count="7">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Allocation].[Category].[Category]" caption="Category" numFmtId="0" hierarchy="15" level="1">
      <sharedItems count="8">
        <s v="Beverages"/>
        <s v="Condiments"/>
        <s v="Confections"/>
        <s v="Dairy Products"/>
        <s v="Grains/Cereals"/>
        <s v="Meat/Poultry"/>
        <s v="Produce"/>
        <s v="Seafood"/>
      </sharedItems>
    </cacheField>
    <cacheField name="[Measures].[Sum of Detailed_Net_Sales]" caption="Sum of Detailed_Net_Sales" numFmtId="0" hierarchy="380"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2" memberValueDatatype="130" unbalanced="0">
      <fieldsUsage count="2">
        <fieldUsage x="-1"/>
        <fieldUsage x="4"/>
      </fieldsUsage>
    </cacheHierarchy>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6"/>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oneField="1" hidden="1">
      <fieldsUsage count="1">
        <fieldUsage x="5"/>
      </fieldsUsage>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5960648" createdVersion="5" refreshedVersion="8" minRefreshableVersion="3" recordCount="0" supportSubquery="1" supportAdvancedDrill="1" xr:uid="{71D97226-BF3D-4D90-823C-36724F96255A}">
  <cacheSource type="external" connectionId="21"/>
  <cacheFields count="7">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Allocation].[Category].[Category]" caption="Category" numFmtId="0" hierarchy="15" level="1">
      <sharedItems count="8">
        <s v="Beverages"/>
        <s v="Condiments"/>
        <s v="Confections"/>
        <s v="Dairy Products"/>
        <s v="Grains/Cereals"/>
        <s v="Meat/Poultry"/>
        <s v="Produce"/>
        <s v="Seafood"/>
      </sharedItems>
    </cacheField>
    <cacheField name="[Measures].[Sum of Discount_Amount]" caption="Sum of Discount_Amount" numFmtId="0" hierarchy="378"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2" memberValueDatatype="130" unbalanced="0">
      <fieldsUsage count="2">
        <fieldUsage x="-1"/>
        <fieldUsage x="4"/>
      </fieldsUsage>
    </cacheHierarchy>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6"/>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oneField="1" hidden="1">
      <fieldsUsage count="1">
        <fieldUsage x="5"/>
      </fieldsUsage>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60069442" createdVersion="5" refreshedVersion="8" minRefreshableVersion="3" recordCount="0" supportSubquery="1" supportAdvancedDrill="1" xr:uid="{3737DCB6-4DD4-467C-8ADA-DD7EBE28087C}">
  <cacheSource type="external" connectionId="21"/>
  <cacheFields count="9">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Employee_Transactions].[per_Year].[per_Year]" caption="per_Year" numFmtId="0" hierarchy="94" level="1">
      <sharedItems containsSemiMixedTypes="0" containsString="0" containsNumber="1" containsInteger="1" minValue="1996" maxValue="1996" count="1">
        <n v="1996"/>
      </sharedItems>
      <extLst>
        <ext xmlns:x15="http://schemas.microsoft.com/office/spreadsheetml/2010/11/main" uri="{4F2E5C28-24EA-4eb8-9CBF-B6C8F9C3D259}">
          <x15:cachedUniqueNames>
            <x15:cachedUniqueName index="0" name="[Employee_Transactions].[per_Year].&amp;[1996]"/>
          </x15:cachedUniqueNames>
        </ext>
      </extLst>
    </cacheField>
    <cacheField name="[Employee_performance].[Full_Name].[Full_Name]" caption="Full_Name" numFmtId="0" hierarchy="85" level="1">
      <sharedItems count="9">
        <s v="Dr. A. Fuller"/>
        <s v="Mr. M. Suyama"/>
        <s v="Mr. R. King"/>
        <s v="Mr. S. Buchanan"/>
        <s v="Mrs. M. Peacock"/>
        <s v="Ms. A. Dodsworth"/>
        <s v="Ms. J. Leverling"/>
        <s v="Ms. L. Callahan"/>
        <s v="Ms. N. Davolio"/>
      </sharedItems>
    </cacheField>
    <cacheField name="[Measures].[Sum of Delivered_Orders]" caption="Sum of Delivered_Orders" numFmtId="0" hierarchy="369" level="32767"/>
    <cacheField name="[Measures].[Sum of Delayed_Orders]" caption="Sum of Delayed_Orders" numFmtId="0" hierarchy="370"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2" memberValueDatatype="130" unbalanced="0">
      <fieldsUsage count="2">
        <fieldUsage x="-1"/>
        <fieldUsage x="5"/>
      </fieldsUsage>
    </cacheHierarchy>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2" memberValueDatatype="20" unbalanced="0">
      <fieldsUsage count="2">
        <fieldUsage x="-1"/>
        <fieldUsage x="4"/>
      </fieldsUsage>
    </cacheHierarchy>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8"/>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oneField="1" hidden="1">
      <fieldsUsage count="1">
        <fieldUsage x="6"/>
      </fieldsUsage>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oneField="1" hidden="1">
      <fieldsUsage count="1">
        <fieldUsage x="7"/>
      </fieldsUsage>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60300927" createdVersion="5" refreshedVersion="8" minRefreshableVersion="3" recordCount="0" supportSubquery="1" supportAdvancedDrill="1" xr:uid="{4A5B4B7A-1904-4207-B3D4-74B62B069533}">
  <cacheSource type="external" connectionId="21"/>
  <cacheFields count="7">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Employee_Transactions].[per_Year].[per_Year]" caption="per_Year" numFmtId="0" hierarchy="94" level="1">
      <sharedItems containsSemiMixedTypes="0" containsString="0" containsNumber="1" containsInteger="1" minValue="1996" maxValue="1996" count="1">
        <n v="1996"/>
      </sharedItems>
      <extLst>
        <ext xmlns:x15="http://schemas.microsoft.com/office/spreadsheetml/2010/11/main" uri="{4F2E5C28-24EA-4eb8-9CBF-B6C8F9C3D259}">
          <x15:cachedUniqueNames>
            <x15:cachedUniqueName index="0" name="[Employee_Transactions].[per_Year].&amp;[1996]"/>
          </x15:cachedUniqueNames>
        </ext>
      </extLst>
    </cacheField>
    <cacheField name="[Measures].[Avg N. Sales / order]" caption="Avg N. Sales / order" numFmtId="0" hierarchy="306"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2" memberValueDatatype="20" unbalanced="0">
      <fieldsUsage count="2">
        <fieldUsage x="-1"/>
        <fieldUsage x="4"/>
      </fieldsUsage>
    </cacheHierarchy>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6"/>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oneField="1">
      <fieldsUsage count="1">
        <fieldUsage x="5"/>
      </fieldsUsage>
    </cacheHierarchy>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61574074" createdVersion="5" refreshedVersion="8" minRefreshableVersion="3" recordCount="0" supportSubquery="1" supportAdvancedDrill="1" xr:uid="{37FA18DE-E08B-48A8-A331-7F61C8D905D7}">
  <cacheSource type="external" connectionId="21"/>
  <cacheFields count="9">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Employee_Transactions].[per_Year].[per_Year]" caption="per_Year" numFmtId="0" hierarchy="94" level="1">
      <sharedItems containsSemiMixedTypes="0" containsString="0" containsNumber="1" containsInteger="1" minValue="1996" maxValue="1996" count="1">
        <n v="1996"/>
      </sharedItems>
      <extLst>
        <ext xmlns:x15="http://schemas.microsoft.com/office/spreadsheetml/2010/11/main" uri="{4F2E5C28-24EA-4eb8-9CBF-B6C8F9C3D259}">
          <x15:cachedUniqueNames>
            <x15:cachedUniqueName index="0" name="[Employee_Transactions].[per_Year].&amp;[1996]"/>
          </x15:cachedUniqueNames>
        </ext>
      </extLst>
    </cacheField>
    <cacheField name="[Employee_Transactions].[Full_Name].[Full_Name]" caption="Full_Name" numFmtId="0" hierarchy="96" level="1">
      <sharedItems count="9">
        <s v="Dr. A. Fuller"/>
        <s v="Mr. M. Suyama"/>
        <s v="Mr. R. King"/>
        <s v="Mr. S. Buchanan"/>
        <s v="Mrs. M. Peacock"/>
        <s v="Ms. A. Dodsworth"/>
        <s v="Ms. J. Leverling"/>
        <s v="Ms. L. Callahan"/>
        <s v="Ms. N. Davolio"/>
      </sharedItems>
    </cacheField>
    <cacheField name="[Measures].[Sum of Orders_Made]" caption="Sum of Orders_Made" numFmtId="0" hierarchy="366" level="32767"/>
    <cacheField name="[Measures].[Sum of Net_Sales_Achieved 2]" caption="Sum of Net_Sales_Achieved 2" numFmtId="0" hierarchy="368"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2" memberValueDatatype="20" unbalanced="0">
      <fieldsUsage count="2">
        <fieldUsage x="-1"/>
        <fieldUsage x="4"/>
      </fieldsUsage>
    </cacheHierarchy>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2" memberValueDatatype="130" unbalanced="0">
      <fieldsUsage count="2">
        <fieldUsage x="-1"/>
        <fieldUsage x="5"/>
      </fieldsUsage>
    </cacheHierarchy>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8"/>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oneField="1" hidden="1">
      <fieldsUsage count="1">
        <fieldUsage x="6"/>
      </fieldsUsage>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oneField="1" hidden="1">
      <fieldsUsage count="1">
        <fieldUsage x="7"/>
      </fieldsUsage>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62037036" createdVersion="5" refreshedVersion="8" minRefreshableVersion="3" recordCount="0" supportSubquery="1" supportAdvancedDrill="1" xr:uid="{36212338-1EB1-4781-81B0-8209B451962B}">
  <cacheSource type="external" connectionId="21"/>
  <cacheFields count="8">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Employee_Transactions].[per_Year].[per_Year]" caption="per_Year" numFmtId="0" hierarchy="94" level="1">
      <sharedItems containsSemiMixedTypes="0" containsString="0" containsNumber="1" containsInteger="1" minValue="1996" maxValue="1996" count="1">
        <n v="1996"/>
      </sharedItems>
      <extLst>
        <ext xmlns:x15="http://schemas.microsoft.com/office/spreadsheetml/2010/11/main" uri="{4F2E5C28-24EA-4eb8-9CBF-B6C8F9C3D259}">
          <x15:cachedUniqueNames>
            <x15:cachedUniqueName index="0" name="[Employee_Transactions].[per_Year].&amp;[1996]"/>
          </x15:cachedUniqueNames>
        </ext>
      </extLst>
    </cacheField>
    <cacheField name="[Employee_performance].[Full_Name].[Full_Name]" caption="Full_Name" numFmtId="0" hierarchy="85" level="1">
      <sharedItems count="9">
        <s v="Dr. A. Fuller"/>
        <s v="Mr. M. Suyama"/>
        <s v="Mr. R. King"/>
        <s v="Mr. S. Buchanan"/>
        <s v="Mrs. M. Peacock"/>
        <s v="Ms. A. Dodsworth"/>
        <s v="Ms. J. Leverling"/>
        <s v="Ms. L. Callahan"/>
        <s v="Ms. N. Davolio"/>
      </sharedItems>
    </cacheField>
    <cacheField name="[Measures].[Average of Net_Sales_Achieved]" caption="Average of Net_Sales_Achieved" numFmtId="0" hierarchy="365"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2" memberValueDatatype="130" unbalanced="0">
      <fieldsUsage count="2">
        <fieldUsage x="-1"/>
        <fieldUsage x="5"/>
      </fieldsUsage>
    </cacheHierarchy>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2" memberValueDatatype="20" unbalanced="0">
      <fieldsUsage count="2">
        <fieldUsage x="-1"/>
        <fieldUsage x="4"/>
      </fieldsUsage>
    </cacheHierarchy>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7"/>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oneField="1" hidden="1">
      <fieldsUsage count="1">
        <fieldUsage x="6"/>
      </fieldsUsage>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62615743" createdVersion="5" refreshedVersion="8" minRefreshableVersion="3" recordCount="0" supportSubquery="1" supportAdvancedDrill="1" xr:uid="{F89EC7CB-2CF8-4352-BC41-0220285C0881}">
  <cacheSource type="external" connectionId="21"/>
  <cacheFields count="8">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Employee_Transactions].[per_Year].[per_Year]" caption="per_Year" numFmtId="0" hierarchy="94" level="1">
      <sharedItems containsSemiMixedTypes="0" containsString="0" containsNumber="1" containsInteger="1" minValue="1996" maxValue="1996" count="1">
        <n v="1996"/>
      </sharedItems>
      <extLst>
        <ext xmlns:x15="http://schemas.microsoft.com/office/spreadsheetml/2010/11/main" uri="{4F2E5C28-24EA-4eb8-9CBF-B6C8F9C3D259}">
          <x15:cachedUniqueNames>
            <x15:cachedUniqueName index="0" name="[Employee_Transactions].[per_Year].&amp;[1996]"/>
          </x15:cachedUniqueNames>
        </ext>
      </extLst>
    </cacheField>
    <cacheField name="[Employee_performance].[Full_Name].[Full_Name]" caption="Full_Name" numFmtId="0" hierarchy="85" level="1">
      <sharedItems count="9">
        <s v="Dr. A. Fuller"/>
        <s v="Mr. M. Suyama"/>
        <s v="Mr. R. King"/>
        <s v="Mr. S. Buchanan"/>
        <s v="Mrs. M. Peacock"/>
        <s v="Ms. A. Dodsworth"/>
        <s v="Ms. J. Leverling"/>
        <s v="Ms. L. Callahan"/>
        <s v="Ms. N. Davolio"/>
      </sharedItems>
    </cacheField>
    <cacheField name="[Measures].[Sum of Net_Sales_Achieved]" caption="Sum of Net_Sales_Achieved" numFmtId="0" hierarchy="360"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2" memberValueDatatype="130" unbalanced="0">
      <fieldsUsage count="2">
        <fieldUsage x="-1"/>
        <fieldUsage x="5"/>
      </fieldsUsage>
    </cacheHierarchy>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2" memberValueDatatype="20" unbalanced="0">
      <fieldsUsage count="2">
        <fieldUsage x="-1"/>
        <fieldUsage x="4"/>
      </fieldsUsage>
    </cacheHierarchy>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7"/>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oneField="1" hidden="1">
      <fieldsUsage count="1">
        <fieldUsage x="6"/>
      </fieldsUsage>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63194444" createdVersion="5" refreshedVersion="8" minRefreshableVersion="3" recordCount="0" supportSubquery="1" supportAdvancedDrill="1" xr:uid="{9236A4BA-E7CC-4C8C-B52E-A861CB62855D}">
  <cacheSource type="external" connectionId="21"/>
  <cacheFields count="8">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Employee_Transactions].[Position].[Position]" caption="Position" numFmtId="0" hierarchy="105" level="1">
      <sharedItems count="3">
        <s v="Employee"/>
        <s v="Manager"/>
        <s v="Supervisor"/>
      </sharedItems>
    </cacheField>
    <cacheField name="[Measures].[Count of Position]" caption="Count of Position" numFmtId="0" hierarchy="363" level="32767"/>
    <cacheField name="[Employee_Transactions].[per_Year].[per_Year]" caption="per_Year" numFmtId="0" hierarchy="94"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Employee_Transactions].[per_Year].&amp;[1996]"/>
            <x15:cachedUniqueName index="1" name="[Employee_Transactions].[per_Year].&amp;[1997]"/>
            <x15:cachedUniqueName index="2" name="[Employee_Transactions].[per_Year].&amp;[1998]"/>
          </x15:cachedUniqueNames>
        </ext>
      </extLst>
    </cacheField>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2" memberValueDatatype="20" unbalanced="0">
      <fieldsUsage count="2">
        <fieldUsage x="-1"/>
        <fieldUsage x="6"/>
      </fieldsUsage>
    </cacheHierarchy>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2" memberValueDatatype="130" unbalanced="0">
      <fieldsUsage count="2">
        <fieldUsage x="-1"/>
        <fieldUsage x="4"/>
      </fieldsUsage>
    </cacheHierarchy>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7"/>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oneField="1" hidden="1">
      <fieldsUsage count="1">
        <fieldUsage x="5"/>
      </fieldsUsage>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63310183" createdVersion="5" refreshedVersion="8" minRefreshableVersion="3" recordCount="0" supportSubquery="1" supportAdvancedDrill="1" xr:uid="{0230850C-C547-4C6F-B48F-7F421B57BE97}">
  <cacheSource type="external" connectionId="21"/>
  <cacheFields count="6">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Summary].[C_Classification].[C_Classification]" caption="C_Classification" numFmtId="0" hierarchy="67" level="1">
      <sharedItems count="2">
        <s v="New_Customer"/>
        <s v="Old_Customer"/>
      </sharedItems>
    </cacheField>
    <cacheField name="[Measures].[# C]" caption="# C" numFmtId="0" hierarchy="265"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2" memberValueDatatype="130" unbalanced="0">
      <fieldsUsage count="2">
        <fieldUsage x="-1"/>
        <fieldUsage x="3"/>
      </fieldsUsage>
    </cacheHierarchy>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5"/>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oneField="1">
      <fieldsUsage count="1">
        <fieldUsage x="4"/>
      </fieldsUsage>
    </cacheHierarchy>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63888891" createdVersion="5" refreshedVersion="8" minRefreshableVersion="3" recordCount="0" supportSubquery="1" supportAdvancedDrill="1" xr:uid="{A0DE6C99-7289-4142-9C50-FE25A40D7688}">
  <cacheSource type="external" connectionId="21"/>
  <cacheFields count="9">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Measures].[Total Net Purchases]" caption="Total Net Purchases" numFmtId="0" hierarchy="270" level="32767"/>
    <cacheField name="[Measures].[Deductions]" caption="Deductions" numFmtId="0" hierarchy="269" level="32767"/>
    <cacheField name="[Measures].[Freight Paid]" caption="Freight Paid" numFmtId="0" hierarchy="272" level="32767"/>
    <cacheField name="[Measures].[Profits_Generated]" caption="Profits_Generated" numFmtId="0" hierarchy="271" level="32767"/>
    <cacheField name="[Measures].[Total Amount Paid]" caption="Total Amount Paid" numFmtId="0" hierarchy="273"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8"/>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oneField="1">
      <fieldsUsage count="1">
        <fieldUsage x="4"/>
      </fieldsUsage>
    </cacheHierarchy>
    <cacheHierarchy uniqueName="[Measures].[Total Net Purchases]" caption="Total Net Purchases" measure="1" displayFolder="" measureGroup="Customer_Summary" count="0" oneField="1">
      <fieldsUsage count="1">
        <fieldUsage x="3"/>
      </fieldsUsage>
    </cacheHierarchy>
    <cacheHierarchy uniqueName="[Measures].[Profits_Generated]" caption="Profits_Generated" measure="1" displayFolder="" measureGroup="Customer_Summary" count="0" oneField="1">
      <fieldsUsage count="1">
        <fieldUsage x="6"/>
      </fieldsUsage>
    </cacheHierarchy>
    <cacheHierarchy uniqueName="[Measures].[Freight Paid]" caption="Freight Paid" measure="1" displayFolder="" measureGroup="Customer_Summary" count="0" oneField="1">
      <fieldsUsage count="1">
        <fieldUsage x="5"/>
      </fieldsUsage>
    </cacheHierarchy>
    <cacheHierarchy uniqueName="[Measures].[Total Amount Paid]" caption="Total Amount Paid" measure="1" displayFolder="" measureGroup="Customer_Summary" count="0" oneField="1">
      <fieldsUsage count="1">
        <fieldUsage x="7"/>
      </fieldsUsage>
    </cacheHierarchy>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64467591" createdVersion="5" refreshedVersion="8" minRefreshableVersion="3" recordCount="0" supportSubquery="1" supportAdvancedDrill="1" xr:uid="{1DBE36BC-98C3-4214-B8A2-3107F236BB00}">
  <cacheSource type="external" connectionId="21"/>
  <cacheFields count="6">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Customer_Summary].[C_Country].[C_Country]" caption="C_Country" numFmtId="0" hierarchy="58" level="1">
      <sharedItems count="21">
        <s v="Argentina"/>
        <s v="Austria"/>
        <s v="Belgium"/>
        <s v="Brazil"/>
        <s v="Canada"/>
        <s v="Denmark"/>
        <s v="Finland"/>
        <s v="France"/>
        <s v="Germany"/>
        <s v="Ireland"/>
        <s v="Italy"/>
        <s v="Mexico"/>
        <s v="Norway"/>
        <s v="Poland"/>
        <s v="Portugal"/>
        <s v="Spain"/>
        <s v="Sweden"/>
        <s v="Switzerland"/>
        <s v="UK"/>
        <s v="USA"/>
        <s v="Venezuela"/>
      </sharedItems>
    </cacheField>
    <cacheField name="[Product_Details].[Category].[Category]" caption="Category" numFmtId="0" hierarchy="140" level="1">
      <sharedItems count="5">
        <s v="Beverages"/>
        <s v="Confections"/>
        <s v="Dairy Products"/>
        <s v="Meat/Poultry"/>
        <s v="Seafood"/>
      </sharedItems>
    </cacheField>
    <cacheField name="[Measures].[Sum of P_Discount]" caption="Sum of P_Discount" numFmtId="0" hierarchy="398"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2" memberValueDatatype="130" unbalanced="0">
      <fieldsUsage count="2">
        <fieldUsage x="-1"/>
        <fieldUsage x="2"/>
      </fieldsUsage>
    </cacheHierarchy>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2" memberValueDatatype="130" unbalanced="0">
      <fieldsUsage count="2">
        <fieldUsage x="-1"/>
        <fieldUsage x="3"/>
      </fieldsUsage>
    </cacheHierarchy>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0" memberValueDatatype="130" unbalanced="0"/>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5"/>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oneField="1" hidden="1">
      <fieldsUsage count="1">
        <fieldUsage x="4"/>
      </fieldsUsage>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64930553" createdVersion="5" refreshedVersion="8" minRefreshableVersion="3" recordCount="0" supportSubquery="1" supportAdvancedDrill="1" xr:uid="{471B11C6-FE00-4FD6-A318-DD6A586D8A98}">
  <cacheSource type="external" connectionId="21"/>
  <cacheFields count="10">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Customer_Transactions].[CO_Name].[CO_Name]" caption="CO_Name" numFmtId="0" hierarchy="70" level="1">
      <sharedItems count="5">
        <s v="Ernst Handel"/>
        <s v="Hungry Owl All-"/>
        <s v="QUICK-Stop"/>
        <s v="Rattlesnake Can"/>
        <s v="Save-a-lot Mark"/>
      </sharedItems>
    </cacheField>
    <cacheField name="[Product_Transactions].[P_Name].[P_Name]" caption="P_Name" numFmtId="0" hierarchy="165" level="1">
      <sharedItems count="5">
        <s v="Camembert Pierr"/>
        <s v="Côte de Blaye"/>
        <s v="Raclette Courda"/>
        <s v="Tarte au sucre"/>
        <s v="Thüringer Rostb"/>
      </sharedItems>
    </cacheField>
    <cacheField name="[Country_Transactions].[Country].[Country]" caption="Country" numFmtId="0" hierarchy="47" level="1">
      <sharedItems count="21">
        <s v="Argentina"/>
        <s v="Austria"/>
        <s v="Belgium"/>
        <s v="Brazil"/>
        <s v="Canada"/>
        <s v="Denmark"/>
        <s v="Finland"/>
        <s v="France"/>
        <s v="Germany"/>
        <s v="Ireland"/>
        <s v="Italy"/>
        <s v="Mexico"/>
        <s v="Norway"/>
        <s v="Poland"/>
        <s v="Portugal"/>
        <s v="Spain"/>
        <s v="Sweden"/>
        <s v="Switzerland"/>
        <s v="UK"/>
        <s v="USA"/>
        <s v="Venezuela"/>
      </sharedItems>
    </cacheField>
    <cacheField name="[Country_Transactions].[Year].[Year]" caption="Year" numFmtId="0" hierarchy="49"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Country_Transactions].[Year].&amp;[1996]"/>
            <x15:cachedUniqueName index="1" name="[Country_Transactions].[Year].&amp;[1997]"/>
            <x15:cachedUniqueName index="2" name="[Country_Transactions].[Year].&amp;[1998]"/>
          </x15:cachedUniqueNames>
        </ext>
      </extLst>
    </cacheField>
    <cacheField name="[Measures].[Sum of Annual_Sales]" caption="Sum of Annual_Sales" numFmtId="0" hierarchy="333" level="32767"/>
    <cacheField name="[Measures].[Sum of Annual_Profit]" caption="Sum of Annual_Profit" numFmtId="0" hierarchy="338" level="32767"/>
    <cacheField name="[Measures].[Sum of YOY]" caption="Sum of YOY" numFmtId="0" hierarchy="362"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2" memberValueDatatype="130" unbalanced="0">
      <fieldsUsage count="2">
        <fieldUsage x="-1"/>
        <fieldUsage x="4"/>
      </fieldsUsage>
    </cacheHierarchy>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2" memberValueDatatype="20" unbalanced="0">
      <fieldsUsage count="2">
        <fieldUsage x="-1"/>
        <fieldUsage x="5"/>
      </fieldsUsage>
    </cacheHierarchy>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2" memberValueDatatype="130" unbalanced="0">
      <fieldsUsage count="2">
        <fieldUsage x="-1"/>
        <fieldUsage x="2"/>
      </fieldsUsage>
    </cacheHierarchy>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3"/>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9"/>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oneField="1" hidden="1">
      <fieldsUsage count="1">
        <fieldUsage x="6"/>
      </fieldsUsage>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oneField="1" hidden="1">
      <fieldsUsage count="1">
        <fieldUsage x="7"/>
      </fieldsUsage>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oneField="1" hidden="1">
      <fieldsUsage count="1">
        <fieldUsage x="8"/>
      </fieldsUsage>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65509261" createdVersion="5" refreshedVersion="8" minRefreshableVersion="3" recordCount="0" supportSubquery="1" supportAdvancedDrill="1" xr:uid="{6CD83691-3FD1-4E96-85FF-1EDCA36C06A4}">
  <cacheSource type="external" connectionId="21"/>
  <cacheFields count="6">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7"/>
        <n v="8"/>
        <n v="9"/>
        <n v="10"/>
        <n v="11"/>
        <n v="12"/>
        <n v="1"/>
        <n v="2"/>
        <n v="3"/>
        <n v="4"/>
        <n v="5"/>
        <n v="6"/>
      </sharedItems>
      <extLst>
        <ext xmlns:x15="http://schemas.microsoft.com/office/spreadsheetml/2010/11/main" uri="{4F2E5C28-24EA-4eb8-9CBF-B6C8F9C3D259}">
          <x15:cachedUniqueNames>
            <x15:cachedUniqueName index="0" name="[Monthly_Transactions].[per_Month].&amp;[7]"/>
            <x15:cachedUniqueName index="1" name="[Monthly_Transactions].[per_Month].&amp;[8]"/>
            <x15:cachedUniqueName index="2" name="[Monthly_Transactions].[per_Month].&amp;[9]"/>
            <x15:cachedUniqueName index="3" name="[Monthly_Transactions].[per_Month].&amp;[10]"/>
            <x15:cachedUniqueName index="4" name="[Monthly_Transactions].[per_Month].&amp;[11]"/>
            <x15:cachedUniqueName index="5" name="[Monthly_Transactions].[per_Month].&amp;[12]"/>
            <x15:cachedUniqueName index="6" name="[Monthly_Transactions].[per_Month].&amp;[1]"/>
            <x15:cachedUniqueName index="7" name="[Monthly_Transactions].[per_Month].&amp;[2]"/>
            <x15:cachedUniqueName index="8" name="[Monthly_Transactions].[per_Month].&amp;[3]"/>
            <x15:cachedUniqueName index="9" name="[Monthly_Transactions].[per_Month].&amp;[4]"/>
            <x15:cachedUniqueName index="10" name="[Monthly_Transactions].[per_Month].&amp;[5]"/>
            <x15:cachedUniqueName index="11" name="[Monthly_Transactions].[per_Month].&amp;[6]"/>
          </x15:cachedUniqueNames>
        </ext>
      </extLst>
    </cacheField>
    <cacheField name="[Employee_performance].[Full_Name].[Full_Name]" caption="Full_Name" numFmtId="0" hierarchy="85" level="1">
      <sharedItems count="5">
        <s v="Dr. A. Fuller"/>
        <s v="Mrs. M. Peacock"/>
        <s v="Ms. J. Leverling"/>
        <s v="Ms. L. Callahan"/>
        <s v="Ms. N. Davolio"/>
      </sharedItems>
    </cacheField>
    <cacheField name="[Product_Details].[Category].[Category]" caption="Category" numFmtId="0" hierarchy="140" level="1">
      <sharedItems count="8">
        <s v="Beverages"/>
        <s v="Condiments"/>
        <s v="Confections"/>
        <s v="Dairy Products"/>
        <s v="Grains/Cereals"/>
        <s v="Meat/Poultry"/>
        <s v="Produce"/>
        <s v="Seafood"/>
      </sharedItems>
    </cacheField>
    <cacheField name="[Measures].[Sum of P_Net_Sales]" caption="Sum of P_Net_Sales" numFmtId="0" hierarchy="359"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2" memberValueDatatype="130" unbalanced="0">
      <fieldsUsage count="2">
        <fieldUsage x="-1"/>
        <fieldUsage x="2"/>
      </fieldsUsage>
    </cacheHierarchy>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2" memberValueDatatype="130" unbalanced="0">
      <fieldsUsage count="2">
        <fieldUsage x="-1"/>
        <fieldUsage x="3"/>
      </fieldsUsage>
    </cacheHierarchy>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0" memberValueDatatype="130" unbalanced="0"/>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5"/>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oneField="1" hidden="1">
      <fieldsUsage count="1">
        <fieldUsage x="4"/>
      </fieldsUsage>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66087961" createdVersion="5" refreshedVersion="8" minRefreshableVersion="3" recordCount="0" supportSubquery="1" supportAdvancedDrill="1" xr:uid="{C5487276-5018-4F7A-807C-A7E161CFC33F}">
  <cacheSource type="external" connectionId="21"/>
  <cacheFields count="5">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7"/>
        <n v="8"/>
        <n v="9"/>
        <n v="10"/>
        <n v="11"/>
        <n v="12"/>
        <n v="1"/>
        <n v="2"/>
        <n v="3"/>
        <n v="4"/>
        <n v="5"/>
        <n v="6"/>
      </sharedItems>
      <extLst>
        <ext xmlns:x15="http://schemas.microsoft.com/office/spreadsheetml/2010/11/main" uri="{4F2E5C28-24EA-4eb8-9CBF-B6C8F9C3D259}">
          <x15:cachedUniqueNames>
            <x15:cachedUniqueName index="0" name="[Monthly_Transactions].[per_Month].&amp;[7]"/>
            <x15:cachedUniqueName index="1" name="[Monthly_Transactions].[per_Month].&amp;[8]"/>
            <x15:cachedUniqueName index="2" name="[Monthly_Transactions].[per_Month].&amp;[9]"/>
            <x15:cachedUniqueName index="3" name="[Monthly_Transactions].[per_Month].&amp;[10]"/>
            <x15:cachedUniqueName index="4" name="[Monthly_Transactions].[per_Month].&amp;[11]"/>
            <x15:cachedUniqueName index="5" name="[Monthly_Transactions].[per_Month].&amp;[12]"/>
            <x15:cachedUniqueName index="6" name="[Monthly_Transactions].[per_Month].&amp;[1]"/>
            <x15:cachedUniqueName index="7" name="[Monthly_Transactions].[per_Month].&amp;[2]"/>
            <x15:cachedUniqueName index="8" name="[Monthly_Transactions].[per_Month].&amp;[3]"/>
            <x15:cachedUniqueName index="9" name="[Monthly_Transactions].[per_Month].&amp;[4]"/>
            <x15:cachedUniqueName index="10" name="[Monthly_Transactions].[per_Month].&amp;[5]"/>
            <x15:cachedUniqueName index="11" name="[Monthly_Transactions].[per_Month].&amp;[6]"/>
          </x15:cachedUniqueNames>
        </ext>
      </extLst>
    </cacheField>
    <cacheField name="[Employee_performance].[Full_Name].[Full_Name]" caption="Full_Name" numFmtId="0" hierarchy="85" level="1">
      <sharedItems count="9">
        <s v="Dr. A. Fuller"/>
        <s v="Mr. M. Suyama"/>
        <s v="Mr. R. King"/>
        <s v="Mr. S. Buchanan"/>
        <s v="Mrs. M. Peacock"/>
        <s v="Ms. A. Dodsworth"/>
        <s v="Ms. J. Leverling"/>
        <s v="Ms. L. Callahan"/>
        <s v="Ms. N. Davolio"/>
      </sharedItems>
    </cacheField>
    <cacheField name="[Measures].[Sum of Net_Sales_Achieved]" caption="Sum of Net_Sales_Achieved" numFmtId="0" hierarchy="360"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2" memberValueDatatype="130" unbalanced="0">
      <fieldsUsage count="2">
        <fieldUsage x="-1"/>
        <fieldUsage x="2"/>
      </fieldsUsage>
    </cacheHierarchy>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0" memberValueDatatype="130" unbalanced="0"/>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4"/>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oneField="1" hidden="1">
      <fieldsUsage count="1">
        <fieldUsage x="3"/>
      </fieldsUsage>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66666669" createdVersion="5" refreshedVersion="8" minRefreshableVersion="3" recordCount="0" supportSubquery="1" supportAdvancedDrill="1" xr:uid="{E4A5B0F3-A521-482A-8621-A27D71A3F18B}">
  <cacheSource type="external" connectionId="21"/>
  <cacheFields count="6">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Shipping_Report].[Delivery_Status].[Delivery_Status]" caption="Delivery_Status" numFmtId="0" hierarchy="208"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Shipping_Report].[Delivery_Status].&amp;[0]"/>
            <x15:cachedUniqueName index="1" name="[Shipping_Report].[Delivery_Status].&amp;[1]"/>
          </x15:cachedUniqueNames>
        </ext>
      </extLst>
    </cacheField>
    <cacheField name="[Measures].[Count of Delivery_Status]" caption="Count of Delivery_Status" numFmtId="0" hierarchy="356"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2" memberValueDatatype="20" unbalanced="0">
      <fieldsUsage count="2">
        <fieldUsage x="-1"/>
        <fieldUsage x="3"/>
      </fieldsUsage>
    </cacheHierarchy>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5"/>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oneField="1" hidden="1">
      <fieldsUsage count="1">
        <fieldUsage x="4"/>
      </fieldsUsage>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67129631" createdVersion="5" refreshedVersion="8" minRefreshableVersion="3" recordCount="0" supportSubquery="1" supportAdvancedDrill="1" xr:uid="{A0842BCD-BFAB-4D0D-8886-FB3037CD82F9}">
  <cacheSource type="external" connectionId="21"/>
  <cacheFields count="6">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Measures].[Count of Shipping_Status]" caption="Count of Shipping_Status" numFmtId="0" hierarchy="352"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5"/>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oneField="1" hidden="1">
      <fieldsUsage count="1">
        <fieldUsage x="4"/>
      </fieldsUsage>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67476854" createdVersion="5" refreshedVersion="8" minRefreshableVersion="3" recordCount="0" supportSubquery="1" supportAdvancedDrill="1" xr:uid="{ABC31ED8-F73C-44AE-B09F-622937A89041}">
  <cacheSource type="external" connectionId="21"/>
  <cacheFields count="6">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Summary].[C_Country].[C_Country]" caption="C_Country" numFmtId="0" hierarchy="58" level="1">
      <sharedItems count="21">
        <s v="Argentina"/>
        <s v="Austria"/>
        <s v="Belgium"/>
        <s v="Brazil"/>
        <s v="Canada"/>
        <s v="Denmark"/>
        <s v="Finland"/>
        <s v="France"/>
        <s v="Germany"/>
        <s v="Ireland"/>
        <s v="Italy"/>
        <s v="Mexico"/>
        <s v="Norway"/>
        <s v="Poland"/>
        <s v="Portugal"/>
        <s v="Spain"/>
        <s v="Sweden"/>
        <s v="Switzerland"/>
        <s v="UK"/>
        <s v="USA"/>
        <s v="Venezuela"/>
      </sharedItems>
    </cacheField>
    <cacheField name="[Measures].[# C]" caption="# C" numFmtId="0" hierarchy="265"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2" memberValueDatatype="130" unbalanced="0">
      <fieldsUsage count="2">
        <fieldUsage x="-1"/>
        <fieldUsage x="3"/>
      </fieldsUsage>
    </cacheHierarchy>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5"/>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oneField="1">
      <fieldsUsage count="1">
        <fieldUsage x="4"/>
      </fieldsUsage>
    </cacheHierarchy>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68055555" createdVersion="5" refreshedVersion="8" minRefreshableVersion="3" recordCount="0" supportSubquery="1" supportAdvancedDrill="1" xr:uid="{C7AC1C46-F4F6-4C2E-98CD-3D3542FEDAF6}">
  <cacheSource type="external" connectionId="21"/>
  <cacheFields count="7">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Order_Transactions].[O_Date (Month)].[O_Date (Month)]" caption="O_Date (Month)" numFmtId="0" hierarchy="134" level="1">
      <sharedItems count="12">
        <s v="Jul"/>
        <s v="Aug"/>
        <s v="Sep"/>
        <s v="Oct"/>
        <s v="Nov"/>
        <s v="Dec"/>
        <s v="Jan"/>
        <s v="Feb"/>
        <s v="Mar"/>
        <s v="Apr"/>
        <s v="May"/>
        <s v="Jun"/>
      </sharedItems>
    </cacheField>
    <cacheField name="[Order_Transactions].[O_Date (Year)].[O_Date (Year)]" caption="O_Date (Year)" numFmtId="0" hierarchy="132" level="1">
      <sharedItems count="3">
        <s v="1996"/>
        <s v="1997"/>
        <s v="1998"/>
      </sharedItems>
    </cacheField>
    <cacheField name="[Measures].[Distinct Count of C_ID]" caption="Distinct Count of C_ID" numFmtId="0" hierarchy="350"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2" memberValueDatatype="130" unbalanced="0">
      <fieldsUsage count="2">
        <fieldUsage x="-1"/>
        <fieldUsage x="4"/>
      </fieldsUsage>
    </cacheHierarchy>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2" memberValueDatatype="130" unbalanced="0">
      <fieldsUsage count="2">
        <fieldUsage x="-1"/>
        <fieldUsage x="3"/>
      </fieldsUsage>
    </cacheHierarchy>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6"/>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oneField="1" hidden="1">
      <fieldsUsage count="1">
        <fieldUsage x="5"/>
      </fieldsUsage>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68634263" createdVersion="5" refreshedVersion="8" minRefreshableVersion="3" recordCount="0" supportSubquery="1" supportAdvancedDrill="1" xr:uid="{CA93ECC5-EE76-44D0-BD5A-D5D50EF580C9}">
  <cacheSource type="external" connectionId="21"/>
  <cacheFields count="6">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Summary].[C_Classification].[C_Classification]" caption="C_Classification" numFmtId="0" hierarchy="67" level="1">
      <sharedItems count="2">
        <s v="New_Customer"/>
        <s v="Old_Customer"/>
      </sharedItems>
    </cacheField>
    <cacheField name="[Measures].[# C]" caption="# C" numFmtId="0" hierarchy="265"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2" memberValueDatatype="130" unbalanced="0">
      <fieldsUsage count="2">
        <fieldUsage x="-1"/>
        <fieldUsage x="3"/>
      </fieldsUsage>
    </cacheHierarchy>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5"/>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oneField="1">
      <fieldsUsage count="1">
        <fieldUsage x="4"/>
      </fieldsUsage>
    </cacheHierarchy>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69097225" createdVersion="5" refreshedVersion="8" minRefreshableVersion="3" recordCount="0" supportSubquery="1" supportAdvancedDrill="1" xr:uid="{79B63B83-070A-4B0C-AE29-4DC3F768A069}">
  <cacheSource type="external" connectionId="21"/>
  <cacheFields count="7">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Customer_Transactions].[CO_Name].[CO_Name]" caption="CO_Name" numFmtId="0" hierarchy="70" level="1">
      <sharedItems count="89">
        <s v="Alfreds Futterk"/>
        <s v="Ana Trujillo Em"/>
        <s v="Antonio Moreno"/>
        <s v="Around the Horn"/>
        <s v="Berglunds snabb"/>
        <s v="Blauer See Deli"/>
        <s v="Blondesddsl pèr"/>
        <s v="Bólido Comidas"/>
        <s v="Bon app'"/>
        <s v="Bottom-Dollar M"/>
        <s v="B's Beverages"/>
        <s v="Cactus Comidas"/>
        <s v="Centro comercia"/>
        <s v="Chop-suey Chine"/>
        <s v="Comércio Mineir"/>
        <s v="Consolidated Ho"/>
        <s v="Die Wandernde K"/>
        <s v="Drachenblut Del"/>
        <s v="Du monde entier"/>
        <s v="Eastern Connect"/>
        <s v="Ernst Handel"/>
        <s v="Familia Arquiba"/>
        <s v="Folies gourmand"/>
        <s v="Folk och fä HB"/>
        <s v="France restaura"/>
        <s v="Franchi S.p.A."/>
        <s v="Frankenversand"/>
        <s v="Furia Bacalhau"/>
        <s v="Galería del gas"/>
        <s v="Godos Cocina Tí"/>
        <s v="Gourmet Lanchon"/>
        <s v="Great Lakes Foo"/>
        <s v="GROSELLA-Restau"/>
        <s v="Hanari Carnes"/>
        <s v="HILARION-Abasto"/>
        <s v="Hungry Coyote I"/>
        <s v="Hungry Owl All-"/>
        <s v="Island Trading"/>
        <s v="Königlich Essen"/>
        <s v="La corne d'abon"/>
        <s v="La maison d'Asi"/>
        <s v="Laughing Bacchu"/>
        <s v="Lazy K Kountry"/>
        <s v="Lehmanns Markts"/>
        <s v="Let's Stop N Sh"/>
        <s v="LILA-Supermerca"/>
        <s v="LINO-Delicatese"/>
        <s v="Lonesome Pine R"/>
        <s v="Magazzini Alime"/>
        <s v="Maison Dewey"/>
        <s v="Mère Paillarde"/>
        <s v="Morgenstern Ges"/>
        <s v="North/South"/>
        <s v="Océano Atlántic"/>
        <s v="Old World Delic"/>
        <s v="Ottilies Käsela"/>
        <s v="Pericles Comida"/>
        <s v="Piccolo und meh"/>
        <s v="Princesa Isabel"/>
        <s v="Que Delícia"/>
        <s v="Queen Cozinha"/>
        <s v="QUICK-Stop"/>
        <s v="Rancho grande"/>
        <s v="Rattlesnake Can"/>
        <s v="Reggiani Caseif"/>
        <s v="Ricardo Adocica"/>
        <s v="Richter Superma"/>
        <s v="Romero y tomill"/>
        <s v="Santé Gourmet"/>
        <s v="Save-a-lot Mark"/>
        <s v="Seven Seas Impo"/>
        <s v="Simons bistro"/>
        <s v="Spécialités du"/>
        <s v="Split Rail Beer"/>
        <s v="Suprêmes délice"/>
        <s v="The Big Cheese"/>
        <s v="The Cracker Box"/>
        <s v="Toms Spezialitä"/>
        <s v="Tortuga Restaur"/>
        <s v="Tradição Hiperm"/>
        <s v="Trail's Head Go"/>
        <s v="Vaffeljernet"/>
        <s v="Victuailles en"/>
        <s v="Vins et alcools"/>
        <s v="Wartian Herkku"/>
        <s v="Wellington Impo"/>
        <s v="White Clover Ma"/>
        <s v="Wilman Kala"/>
        <s v="Wolski  Zajazd"/>
      </sharedItems>
    </cacheField>
    <cacheField name="[Product_Transactions].[P_Name].[P_Name]" caption="P_Name" numFmtId="0" hierarchy="165" level="1">
      <sharedItems count="5">
        <s v="Camembert Pierr"/>
        <s v="Côte de Blaye"/>
        <s v="Raclette Courda"/>
        <s v="Tarte au sucre"/>
        <s v="Thüringer Rostb"/>
      </sharedItems>
    </cacheField>
    <cacheField name="[Measures].[Average of Discount]" caption="Average of Discount" numFmtId="0" hierarchy="345" level="32767"/>
    <cacheField name="[Measures].[Average of Freight]" caption="Average of Freight" numFmtId="0" hierarchy="346"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2" memberValueDatatype="130" unbalanced="0">
      <fieldsUsage count="2">
        <fieldUsage x="-1"/>
        <fieldUsage x="2"/>
      </fieldsUsage>
    </cacheHierarchy>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3"/>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6"/>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oneField="1" hidden="1">
      <fieldsUsage count="1">
        <fieldUsage x="4"/>
      </fieldsUsage>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oneField="1" hidden="1">
      <fieldsUsage count="1">
        <fieldUsage x="5"/>
      </fieldsUsage>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69675925" createdVersion="5" refreshedVersion="8" minRefreshableVersion="3" recordCount="0" supportSubquery="1" supportAdvancedDrill="1" xr:uid="{C16546B9-55B1-4407-A3C3-6A60A04785B1}">
  <cacheSource type="external" connectionId="21"/>
  <cacheFields count="8">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Measures].[Avg Net Purchases]" caption="Avg Net Purchases" numFmtId="0" hierarchy="281" level="32767"/>
    <cacheField name="[Measures].[Avg Profit Generated]" caption="Avg Profit Generated" numFmtId="0" hierarchy="282" level="32767"/>
    <cacheField name="[Measures].[Avg Shipping Cost]" caption="Avg Shipping Cost" numFmtId="0" hierarchy="283" level="32767"/>
    <cacheField name="[Measures].[Avg Customer Discount]" caption="Avg Customer Discount" numFmtId="0" hierarchy="284"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7"/>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oneField="1">
      <fieldsUsage count="1">
        <fieldUsage x="3"/>
      </fieldsUsage>
    </cacheHierarchy>
    <cacheHierarchy uniqueName="[Measures].[Avg Profit Generated]" caption="Avg Profit Generated" measure="1" displayFolder="" measureGroup="Customer_Summary" count="0" oneField="1">
      <fieldsUsage count="1">
        <fieldUsage x="4"/>
      </fieldsUsage>
    </cacheHierarchy>
    <cacheHierarchy uniqueName="[Measures].[Avg Shipping Cost]" caption="Avg Shipping Cost" measure="1" displayFolder="" measureGroup="Customer_Summary" count="0" oneField="1">
      <fieldsUsage count="1">
        <fieldUsage x="5"/>
      </fieldsUsage>
    </cacheHierarchy>
    <cacheHierarchy uniqueName="[Measures].[Avg Customer Discount]" caption="Avg Customer Discount" measure="1" displayFolder="" measureGroup="Customer_Summary" count="0" oneField="1">
      <fieldsUsage count="1">
        <fieldUsage x="6"/>
      </fieldsUsage>
    </cacheHierarchy>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0254633" createdVersion="5" refreshedVersion="8" minRefreshableVersion="3" recordCount="0" supportSubquery="1" supportAdvancedDrill="1" xr:uid="{E9E26AF7-AE1C-4B7D-9063-222A739CC719}">
  <cacheSource type="external" connectionId="21"/>
  <cacheFields count="7">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Customer_Transactions].[CO_Name].[CO_Name]" caption="CO_Name" numFmtId="0" hierarchy="70" level="1">
      <sharedItems count="89">
        <s v="Alfreds Futterk"/>
        <s v="Ana Trujillo Em"/>
        <s v="Antonio Moreno"/>
        <s v="Around the Horn"/>
        <s v="Berglunds snabb"/>
        <s v="Blauer See Deli"/>
        <s v="Blondesddsl pèr"/>
        <s v="Bólido Comidas"/>
        <s v="Bon app'"/>
        <s v="Bottom-Dollar M"/>
        <s v="B's Beverages"/>
        <s v="Cactus Comidas"/>
        <s v="Centro comercia"/>
        <s v="Chop-suey Chine"/>
        <s v="Comércio Mineir"/>
        <s v="Consolidated Ho"/>
        <s v="Die Wandernde K"/>
        <s v="Drachenblut Del"/>
        <s v="Du monde entier"/>
        <s v="Eastern Connect"/>
        <s v="Ernst Handel"/>
        <s v="Familia Arquiba"/>
        <s v="Folies gourmand"/>
        <s v="Folk och fä HB"/>
        <s v="France restaura"/>
        <s v="Franchi S.p.A."/>
        <s v="Frankenversand"/>
        <s v="Furia Bacalhau"/>
        <s v="Galería del gas"/>
        <s v="Godos Cocina Tí"/>
        <s v="Gourmet Lanchon"/>
        <s v="Great Lakes Foo"/>
        <s v="GROSELLA-Restau"/>
        <s v="Hanari Carnes"/>
        <s v="HILARION-Abasto"/>
        <s v="Hungry Coyote I"/>
        <s v="Hungry Owl All-"/>
        <s v="Island Trading"/>
        <s v="Königlich Essen"/>
        <s v="La corne d'abon"/>
        <s v="La maison d'Asi"/>
        <s v="Laughing Bacchu"/>
        <s v="Lazy K Kountry"/>
        <s v="Lehmanns Markts"/>
        <s v="Let's Stop N Sh"/>
        <s v="LILA-Supermerca"/>
        <s v="LINO-Delicatese"/>
        <s v="Lonesome Pine R"/>
        <s v="Magazzini Alime"/>
        <s v="Maison Dewey"/>
        <s v="Mère Paillarde"/>
        <s v="Morgenstern Ges"/>
        <s v="North/South"/>
        <s v="Océano Atlántic"/>
        <s v="Old World Delic"/>
        <s v="Ottilies Käsela"/>
        <s v="Pericles Comida"/>
        <s v="Piccolo und meh"/>
        <s v="Princesa Isabel"/>
        <s v="Que Delícia"/>
        <s v="Queen Cozinha"/>
        <s v="QUICK-Stop"/>
        <s v="Rancho grande"/>
        <s v="Rattlesnake Can"/>
        <s v="Reggiani Caseif"/>
        <s v="Ricardo Adocica"/>
        <s v="Richter Superma"/>
        <s v="Romero y tomill"/>
        <s v="Santé Gourmet"/>
        <s v="Save-a-lot Mark"/>
        <s v="Seven Seas Impo"/>
        <s v="Simons bistro"/>
        <s v="Spécialités du"/>
        <s v="Split Rail Beer"/>
        <s v="Suprêmes délice"/>
        <s v="The Big Cheese"/>
        <s v="The Cracker Box"/>
        <s v="Toms Spezialitä"/>
        <s v="Tortuga Restaur"/>
        <s v="Tradição Hiperm"/>
        <s v="Trail's Head Go"/>
        <s v="Vaffeljernet"/>
        <s v="Victuailles en"/>
        <s v="Vins et alcools"/>
        <s v="Wartian Herkku"/>
        <s v="Wellington Impo"/>
        <s v="White Clover Ma"/>
        <s v="Wilman Kala"/>
        <s v="Wolski  Zajazd"/>
      </sharedItems>
    </cacheField>
    <cacheField name="[Product_Transactions].[P_Name].[P_Name]" caption="P_Name" numFmtId="0" hierarchy="165" level="1">
      <sharedItems count="5">
        <s v="Camembert Pierr"/>
        <s v="Côte de Blaye"/>
        <s v="Raclette Courda"/>
        <s v="Tarte au sucre"/>
        <s v="Thüringer Rostb"/>
      </sharedItems>
    </cacheField>
    <cacheField name="[Measures].[Average of Net_Purchases]" caption="Average of Net_Purchases" numFmtId="0" hierarchy="340" level="32767"/>
    <cacheField name="[Measures].[Average of Profit_Generated]" caption="Average of Profit_Generated" numFmtId="0" hierarchy="344"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2" memberValueDatatype="130" unbalanced="0">
      <fieldsUsage count="2">
        <fieldUsage x="-1"/>
        <fieldUsage x="2"/>
      </fieldsUsage>
    </cacheHierarchy>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3"/>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6"/>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oneField="1" hidden="1">
      <fieldsUsage count="1">
        <fieldUsage x="4"/>
      </fieldsUsage>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oneField="1" hidden="1">
      <fieldsUsage count="1">
        <fieldUsage x="5"/>
      </fieldsUsage>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0717595" createdVersion="5" refreshedVersion="8" minRefreshableVersion="3" recordCount="0" supportSubquery="1" supportAdvancedDrill="1" xr:uid="{910C99D7-0628-4303-BDE5-9E8282E7591D}">
  <cacheSource type="external" connectionId="21"/>
  <cacheFields count="7">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7"/>
        <n v="8"/>
        <n v="9"/>
        <n v="10"/>
        <n v="11"/>
        <n v="12"/>
        <n v="1"/>
        <n v="2"/>
        <n v="3"/>
        <n v="4"/>
        <n v="5"/>
        <n v="6"/>
      </sharedItems>
      <extLst>
        <ext xmlns:x15="http://schemas.microsoft.com/office/spreadsheetml/2010/11/main" uri="{4F2E5C28-24EA-4eb8-9CBF-B6C8F9C3D259}">
          <x15:cachedUniqueNames>
            <x15:cachedUniqueName index="0" name="[Monthly_Transactions].[per_Month].&amp;[7]"/>
            <x15:cachedUniqueName index="1" name="[Monthly_Transactions].[per_Month].&amp;[8]"/>
            <x15:cachedUniqueName index="2" name="[Monthly_Transactions].[per_Month].&amp;[9]"/>
            <x15:cachedUniqueName index="3" name="[Monthly_Transactions].[per_Month].&amp;[10]"/>
            <x15:cachedUniqueName index="4" name="[Monthly_Transactions].[per_Month].&amp;[11]"/>
            <x15:cachedUniqueName index="5" name="[Monthly_Transactions].[per_Month].&amp;[12]"/>
            <x15:cachedUniqueName index="6" name="[Monthly_Transactions].[per_Month].&amp;[1]"/>
            <x15:cachedUniqueName index="7" name="[Monthly_Transactions].[per_Month].&amp;[2]"/>
            <x15:cachedUniqueName index="8" name="[Monthly_Transactions].[per_Month].&amp;[3]"/>
            <x15:cachedUniqueName index="9" name="[Monthly_Transactions].[per_Month].&amp;[4]"/>
            <x15:cachedUniqueName index="10" name="[Monthly_Transactions].[per_Month].&amp;[5]"/>
            <x15:cachedUniqueName index="11" name="[Monthly_Transactions].[per_Month].&amp;[6]"/>
          </x15:cachedUniqueNames>
        </ext>
      </extLst>
    </cacheField>
    <cacheField name="[Customer_Summary].[C_Country].[C_Country]" caption="C_Country" numFmtId="0" hierarchy="58" level="1">
      <sharedItems count="5">
        <s v="Austria"/>
        <s v="Germany"/>
        <s v="Ireland"/>
        <s v="Sweden"/>
        <s v="USA"/>
      </sharedItems>
    </cacheField>
    <cacheField name="[Measures].[Net Sales]" caption="Net Sales" numFmtId="0" hierarchy="278" level="32767"/>
    <cacheField name="[Measures].[Net_Revenue]" caption="Net_Revenue" numFmtId="0" hierarchy="279" level="32767"/>
    <cacheField name="[Measures].[Discounts Amount]" caption="Discounts Amount" numFmtId="0" hierarchy="277"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2" memberValueDatatype="130" unbalanced="0">
      <fieldsUsage count="2">
        <fieldUsage x="-1"/>
        <fieldUsage x="2"/>
      </fieldsUsage>
    </cacheHierarchy>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0" memberValueDatatype="130" unbalanced="0"/>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6"/>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oneField="1">
      <fieldsUsage count="1">
        <fieldUsage x="5"/>
      </fieldsUsage>
    </cacheHierarchy>
    <cacheHierarchy uniqueName="[Measures].[Net Sales]" caption="Net Sales" measure="1" displayFolder="" measureGroup="Monthly_Transactions" count="0" oneField="1">
      <fieldsUsage count="1">
        <fieldUsage x="3"/>
      </fieldsUsage>
    </cacheHierarchy>
    <cacheHierarchy uniqueName="[Measures].[Net_Revenue]" caption="Net_Revenue" measure="1" displayFolder="" measureGroup="Monthly_Transactions" count="0" oneField="1">
      <fieldsUsage count="1">
        <fieldUsage x="4"/>
      </fieldsUsage>
    </cacheHierarchy>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1296296" createdVersion="5" refreshedVersion="8" minRefreshableVersion="3" recordCount="0" supportSubquery="1" supportAdvancedDrill="1" xr:uid="{E8BAE963-BD00-4C93-8939-F90BE0D42954}">
  <cacheSource type="external" connectionId="21"/>
  <cacheFields count="5">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Customer_Summary].[C_Country].[C_Country]" caption="C_Country" numFmtId="0" hierarchy="58" level="1">
      <sharedItems count="5">
        <s v="Austria"/>
        <s v="Brazil"/>
        <s v="Germany"/>
        <s v="Ireland"/>
        <s v="USA"/>
      </sharedItems>
    </cacheField>
    <cacheField name="[Measures].[Deductions]" caption="Deductions" numFmtId="0" hierarchy="269"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2" memberValueDatatype="130" unbalanced="0">
      <fieldsUsage count="2">
        <fieldUsage x="-1"/>
        <fieldUsage x="2"/>
      </fieldsUsage>
    </cacheHierarchy>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0" memberValueDatatype="130" unbalanced="0"/>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4"/>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oneField="1">
      <fieldsUsage count="1">
        <fieldUsage x="3"/>
      </fieldsUsage>
    </cacheHierarchy>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1875003" createdVersion="5" refreshedVersion="8" minRefreshableVersion="3" recordCount="0" supportSubquery="1" supportAdvancedDrill="1" xr:uid="{A497BA95-2370-4289-81A9-ADD7AE66FADE}">
  <cacheSource type="external" connectionId="21"/>
  <cacheFields count="5">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Customer_Summary].[C_Country].[C_Country]" caption="C_Country" numFmtId="0" hierarchy="58" level="1">
      <sharedItems count="21">
        <s v="Argentina"/>
        <s v="Austria"/>
        <s v="Belgium"/>
        <s v="Brazil"/>
        <s v="Canada"/>
        <s v="Denmark"/>
        <s v="Finland"/>
        <s v="France"/>
        <s v="Germany"/>
        <s v="Ireland"/>
        <s v="Italy"/>
        <s v="Mexico"/>
        <s v="Norway"/>
        <s v="Poland"/>
        <s v="Portugal"/>
        <s v="Spain"/>
        <s v="Sweden"/>
        <s v="Switzerland"/>
        <s v="UK"/>
        <s v="USA"/>
        <s v="Venezuela"/>
      </sharedItems>
    </cacheField>
    <cacheField name="[Measures].[Sum of Net_Purchases]" caption="Sum of Net_Purchases" numFmtId="0" hierarchy="334"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2" memberValueDatatype="130" unbalanced="0">
      <fieldsUsage count="2">
        <fieldUsage x="-1"/>
        <fieldUsage x="2"/>
      </fieldsUsage>
    </cacheHierarchy>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0" memberValueDatatype="130" unbalanced="0"/>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4"/>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oneField="1" hidden="1">
      <fieldsUsage count="1">
        <fieldUsage x="3"/>
      </fieldsUsage>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1990742" createdVersion="5" refreshedVersion="8" minRefreshableVersion="3" recordCount="0" supportSubquery="1" supportAdvancedDrill="1" xr:uid="{1C3D88DD-12D9-4A07-BAAB-90A4218FA561}">
  <cacheSource type="external" connectionId="21"/>
  <cacheFields count="2">
    <cacheField name="[Measures].[Average Days_to_Ship]" caption="Average Days_to_Ship" numFmtId="0" hierarchy="244"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0" memberValueDatatype="20" unbalanced="0"/>
    <cacheHierarchy uniqueName="[Monthly_Transactions].[per_Year]" caption="per_Year" attribute="1" defaultMemberUniqueName="[Monthly_Transactions].[per_Year].[All]" allUniqueName="[Monthly_Transactions].[per_Year].[All]" dimensionUniqueName="[Monthly_Transactions]" displayFolder="" count="0" memberValueDatatype="20" unbalanced="0"/>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0" memberValueDatatype="130" unbalanced="0"/>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1"/>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oneField="1">
      <fieldsUsage count="1">
        <fieldUsage x="0"/>
      </fieldsUsage>
    </cacheHierarchy>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2569443" createdVersion="5" refreshedVersion="8" minRefreshableVersion="3" recordCount="0" supportSubquery="1" supportAdvancedDrill="1" xr:uid="{93C1466C-ECD4-4AA3-909B-1D2C2B08839A}">
  <cacheSource type="external" connectionId="21"/>
  <cacheFields count="7">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Customer_Transactions].[CO_Name].[CO_Name]" caption="CO_Name" numFmtId="0" hierarchy="70" level="1">
      <sharedItems count="5">
        <s v="Ernst Handel"/>
        <s v="Hungry Owl All-"/>
        <s v="QUICK-Stop"/>
        <s v="Rattlesnake Can"/>
        <s v="Save-a-lot Mark"/>
      </sharedItems>
    </cacheField>
    <cacheField name="[Product_Transactions].[P_Name].[P_Name]" caption="P_Name" numFmtId="0" hierarchy="165" level="1">
      <sharedItems count="5">
        <s v="Camembert Pierr"/>
        <s v="Côte de Blaye"/>
        <s v="Raclette Courda"/>
        <s v="Tarte au sucre"/>
        <s v="Thüringer Rostb"/>
      </sharedItems>
    </cacheField>
    <cacheField name="[Country_Transactions].[Country].[Country]" caption="Country" numFmtId="0" hierarchy="47" level="1">
      <sharedItems count="21">
        <s v="Argentina"/>
        <s v="Austria"/>
        <s v="Belgium"/>
        <s v="Brazil"/>
        <s v="Canada"/>
        <s v="Denmark"/>
        <s v="Finland"/>
        <s v="France"/>
        <s v="Germany"/>
        <s v="Ireland"/>
        <s v="Italy"/>
        <s v="Mexico"/>
        <s v="Norway"/>
        <s v="Poland"/>
        <s v="Portugal"/>
        <s v="Spain"/>
        <s v="Sweden"/>
        <s v="Switzerland"/>
        <s v="UK"/>
        <s v="USA"/>
        <s v="Venezuela"/>
      </sharedItems>
    </cacheField>
    <cacheField name="[Measures].[Sum of Annual_Sales]" caption="Sum of Annual_Sales" numFmtId="0" hierarchy="333"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2" memberValueDatatype="130" unbalanced="0">
      <fieldsUsage count="2">
        <fieldUsage x="-1"/>
        <fieldUsage x="4"/>
      </fieldsUsage>
    </cacheHierarchy>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2" memberValueDatatype="130" unbalanced="0">
      <fieldsUsage count="2">
        <fieldUsage x="-1"/>
        <fieldUsage x="2"/>
      </fieldsUsage>
    </cacheHierarchy>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3"/>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6"/>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oneField="1" hidden="1">
      <fieldsUsage count="1">
        <fieldUsage x="5"/>
      </fieldsUsage>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314815" createdVersion="5" refreshedVersion="8" minRefreshableVersion="3" recordCount="0" supportSubquery="1" supportAdvancedDrill="1" xr:uid="{2932EB0B-F81D-4E35-AC98-9E83A06A72EF}">
  <cacheSource type="external" connectionId="21"/>
  <cacheFields count="6">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Customer_Transactions].[CO_Name].[CO_Name]" caption="CO_Name" numFmtId="0" hierarchy="70" level="1">
      <sharedItems count="5">
        <s v="Ernst Handel"/>
        <s v="Hungry Owl All-"/>
        <s v="QUICK-Stop"/>
        <s v="Rattlesnake Can"/>
        <s v="Save-a-lot Mark"/>
      </sharedItems>
    </cacheField>
    <cacheField name="[Product_Transactions].[P_Name].[P_Name]" caption="P_Name" numFmtId="0" hierarchy="165" level="1">
      <sharedItems count="77">
        <s v="Alice Mutton"/>
        <s v="Aniseed Syrup"/>
        <s v="Boston Crab Mea"/>
        <s v="Camembert Pierr"/>
        <s v="Carnarvon Tiger"/>
        <s v="Chai"/>
        <s v="Chang"/>
        <s v="Chartreuse vert"/>
        <s v="Chef Anton's Ca"/>
        <s v="Chef Anton's Gu"/>
        <s v="Chocolade"/>
        <s v="Côte de Blaye"/>
        <s v="Escargots de Bo"/>
        <s v="Filo Mix"/>
        <s v="Flotemysost"/>
        <s v="Geitost"/>
        <s v="Genen Shouyu"/>
        <s v="Gnocchi di nonn"/>
        <s v="Gorgonzola Teli"/>
        <s v="Grandma's Boyse"/>
        <s v="Gravad lax"/>
        <s v="Guaraná Fantást"/>
        <s v="Gudbrandsdalsos"/>
        <s v="Gula Malacca"/>
        <s v="Gumbär Gummibär"/>
        <s v="Gustaf's Knäcke"/>
        <s v="Ikura"/>
        <s v="Inlagd Sill"/>
        <s v="Ipoh Coffee"/>
        <s v="Jack's New Engl"/>
        <s v="Konbu"/>
        <s v="Lakkalikööri"/>
        <s v="Laughing Lumber"/>
        <s v="Longlife Tofu"/>
        <s v="Louisiana Fiery"/>
        <s v="Louisiana Hot S"/>
        <s v="Manjimup Dried"/>
        <s v="Mascarpone Fabi"/>
        <s v="Maxilaku"/>
        <s v="Mishi Kobe Niku"/>
        <s v="Mozzarella di G"/>
        <s v="Nord-Ost Matjes"/>
        <s v="Northwoods Cran"/>
        <s v="NuNuCa Nuß-Noug"/>
        <s v="Original Frankf"/>
        <s v="Outback Lager"/>
        <s v="Pâté chinois"/>
        <s v="Pavlova"/>
        <s v="Perth Pasties"/>
        <s v="Queso Cabrales"/>
        <s v="Queso Manchego"/>
        <s v="Raclette Courda"/>
        <s v="Ravioli Angelo"/>
        <s v="Rhönbräu Kloste"/>
        <s v="Röd Kaviar"/>
        <s v="Rogede sild"/>
        <s v="Rössle Sauerkra"/>
        <s v="Sasquatch Ale"/>
        <s v="Schoggi Schokol"/>
        <s v="Scottish Longbr"/>
        <s v="Singaporean Hok"/>
        <s v="Sir Rodney's Ma"/>
        <s v="Sir Rodney's Sc"/>
        <s v="Sirop d'érable"/>
        <s v="Spegesild"/>
        <s v="Steeleye Stout"/>
        <s v="Tarte au sucre"/>
        <s v="Teatime Chocola"/>
        <s v="Thüringer Rostb"/>
        <s v="Tofu"/>
        <s v="Tourtière"/>
        <s v="Tunnbröd"/>
        <s v="Uncle Bob's Org"/>
        <s v="Valkoinen sukla"/>
        <s v="Vegie-spread"/>
        <s v="Wimmers gute Se"/>
        <s v="Zaanse koeken"/>
      </sharedItems>
    </cacheField>
    <cacheField name="[Measures].[P Net Sales]" caption="P Net Sales" numFmtId="0" hierarchy="250"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2" memberValueDatatype="130" unbalanced="0">
      <fieldsUsage count="2">
        <fieldUsage x="-1"/>
        <fieldUsage x="2"/>
      </fieldsUsage>
    </cacheHierarchy>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3"/>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5"/>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oneField="1">
      <fieldsUsage count="1">
        <fieldUsage x="4"/>
      </fieldsUsage>
    </cacheHierarchy>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3611112" createdVersion="5" refreshedVersion="8" minRefreshableVersion="3" recordCount="0" supportSubquery="1" supportAdvancedDrill="1" xr:uid="{40DE4185-9486-429C-AD60-ABB9CF01C788}">
  <cacheSource type="external" connectionId="21"/>
  <cacheFields count="5">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Customer_Transactions].[CO_Name].[CO_Name]" caption="CO_Name" numFmtId="0" hierarchy="70" level="1">
      <sharedItems count="89">
        <s v="Alfreds Futterk"/>
        <s v="Ana Trujillo Em"/>
        <s v="Antonio Moreno"/>
        <s v="Around the Horn"/>
        <s v="Berglunds snabb"/>
        <s v="Blauer See Deli"/>
        <s v="Blondesddsl pèr"/>
        <s v="Bólido Comidas"/>
        <s v="Bon app'"/>
        <s v="Bottom-Dollar M"/>
        <s v="B's Beverages"/>
        <s v="Cactus Comidas"/>
        <s v="Centro comercia"/>
        <s v="Chop-suey Chine"/>
        <s v="Comércio Mineir"/>
        <s v="Consolidated Ho"/>
        <s v="Die Wandernde K"/>
        <s v="Drachenblut Del"/>
        <s v="Du monde entier"/>
        <s v="Eastern Connect"/>
        <s v="Ernst Handel"/>
        <s v="Familia Arquiba"/>
        <s v="Folies gourmand"/>
        <s v="Folk och fä HB"/>
        <s v="France restaura"/>
        <s v="Franchi S.p.A."/>
        <s v="Frankenversand"/>
        <s v="Furia Bacalhau"/>
        <s v="Galería del gas"/>
        <s v="Godos Cocina Tí"/>
        <s v="Gourmet Lanchon"/>
        <s v="Great Lakes Foo"/>
        <s v="GROSELLA-Restau"/>
        <s v="Hanari Carnes"/>
        <s v="HILARION-Abasto"/>
        <s v="Hungry Coyote I"/>
        <s v="Hungry Owl All-"/>
        <s v="Island Trading"/>
        <s v="Königlich Essen"/>
        <s v="La corne d'abon"/>
        <s v="La maison d'Asi"/>
        <s v="Laughing Bacchu"/>
        <s v="Lazy K Kountry"/>
        <s v="Lehmanns Markts"/>
        <s v="Let's Stop N Sh"/>
        <s v="LILA-Supermerca"/>
        <s v="LINO-Delicatese"/>
        <s v="Lonesome Pine R"/>
        <s v="Magazzini Alime"/>
        <s v="Maison Dewey"/>
        <s v="Mère Paillarde"/>
        <s v="Morgenstern Ges"/>
        <s v="North/South"/>
        <s v="Océano Atlántic"/>
        <s v="Old World Delic"/>
        <s v="Ottilies Käsela"/>
        <s v="Pericles Comida"/>
        <s v="Piccolo und meh"/>
        <s v="Princesa Isabel"/>
        <s v="Que Delícia"/>
        <s v="Queen Cozinha"/>
        <s v="QUICK-Stop"/>
        <s v="Rancho grande"/>
        <s v="Rattlesnake Can"/>
        <s v="Reggiani Caseif"/>
        <s v="Ricardo Adocica"/>
        <s v="Richter Superma"/>
        <s v="Romero y tomill"/>
        <s v="Santé Gourmet"/>
        <s v="Save-a-lot Mark"/>
        <s v="Seven Seas Impo"/>
        <s v="Simons bistro"/>
        <s v="Spécialités du"/>
        <s v="Split Rail Beer"/>
        <s v="Suprêmes délice"/>
        <s v="The Big Cheese"/>
        <s v="The Cracker Box"/>
        <s v="Toms Spezialitä"/>
        <s v="Tortuga Restaur"/>
        <s v="Tradição Hiperm"/>
        <s v="Trail's Head Go"/>
        <s v="Vaffeljernet"/>
        <s v="Victuailles en"/>
        <s v="Vins et alcools"/>
        <s v="Wartian Herkku"/>
        <s v="Wellington Impo"/>
        <s v="White Clover Ma"/>
        <s v="Wilman Kala"/>
        <s v="Wolski  Zajazd"/>
      </sharedItems>
    </cacheField>
    <cacheField name="[Measures].[Net Purchases]" caption="Net Purchases" numFmtId="0" hierarchy="261"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2" memberValueDatatype="130" unbalanced="0">
      <fieldsUsage count="2">
        <fieldUsage x="-1"/>
        <fieldUsage x="2"/>
      </fieldsUsage>
    </cacheHierarchy>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0" memberValueDatatype="130" unbalanced="0"/>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4"/>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oneField="1">
      <fieldsUsage count="1">
        <fieldUsage x="3"/>
      </fieldsUsage>
    </cacheHierarchy>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4189813" createdVersion="5" refreshedVersion="8" minRefreshableVersion="3" recordCount="0" supportSubquery="1" supportAdvancedDrill="1" xr:uid="{2BF40CE1-8BDF-4952-AD65-B7539D963854}">
  <cacheSource type="external" connectionId="21"/>
  <cacheFields count="5">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7"/>
        <n v="8"/>
        <n v="9"/>
        <n v="10"/>
        <n v="11"/>
        <n v="12"/>
        <n v="1"/>
        <n v="2"/>
        <n v="3"/>
        <n v="4"/>
        <n v="5"/>
        <n v="6"/>
      </sharedItems>
      <extLst>
        <ext xmlns:x15="http://schemas.microsoft.com/office/spreadsheetml/2010/11/main" uri="{4F2E5C28-24EA-4eb8-9CBF-B6C8F9C3D259}">
          <x15:cachedUniqueNames>
            <x15:cachedUniqueName index="0" name="[Monthly_Transactions].[per_Month].&amp;[7]"/>
            <x15:cachedUniqueName index="1" name="[Monthly_Transactions].[per_Month].&amp;[8]"/>
            <x15:cachedUniqueName index="2" name="[Monthly_Transactions].[per_Month].&amp;[9]"/>
            <x15:cachedUniqueName index="3" name="[Monthly_Transactions].[per_Month].&amp;[10]"/>
            <x15:cachedUniqueName index="4" name="[Monthly_Transactions].[per_Month].&amp;[11]"/>
            <x15:cachedUniqueName index="5" name="[Monthly_Transactions].[per_Month].&amp;[12]"/>
            <x15:cachedUniqueName index="6" name="[Monthly_Transactions].[per_Month].&amp;[1]"/>
            <x15:cachedUniqueName index="7" name="[Monthly_Transactions].[per_Month].&amp;[2]"/>
            <x15:cachedUniqueName index="8" name="[Monthly_Transactions].[per_Month].&amp;[3]"/>
            <x15:cachedUniqueName index="9" name="[Monthly_Transactions].[per_Month].&amp;[4]"/>
            <x15:cachedUniqueName index="10" name="[Monthly_Transactions].[per_Month].&amp;[5]"/>
            <x15:cachedUniqueName index="11" name="[Monthly_Transactions].[per_Month].&amp;[6]"/>
          </x15:cachedUniqueNames>
        </ext>
      </extLst>
    </cacheField>
    <cacheField name="[Measures].[Net Sales]" caption="Net Sales" numFmtId="0" hierarchy="278" level="32767"/>
    <cacheField name="[Measures].[Net_Revenue]" caption="Net_Revenue" numFmtId="0" hierarchy="279"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0" memberValueDatatype="130" unbalanced="0"/>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4"/>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oneField="1">
      <fieldsUsage count="1">
        <fieldUsage x="2"/>
      </fieldsUsage>
    </cacheHierarchy>
    <cacheHierarchy uniqueName="[Measures].[Net_Revenue]" caption="Net_Revenue" measure="1" displayFolder="" measureGroup="Monthly_Transactions" count="0" oneField="1">
      <fieldsUsage count="1">
        <fieldUsage x="3"/>
      </fieldsUsage>
    </cacheHierarchy>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4768521" createdVersion="5" refreshedVersion="8" minRefreshableVersion="3" recordCount="0" supportSubquery="1" supportAdvancedDrill="1" xr:uid="{682A20F4-C003-40EC-93C4-FE6B9BDC9D7B}">
  <cacheSource type="external" connectionId="21"/>
  <cacheFields count="6">
    <cacheField name="[Measures].[Sales]" caption="Sales" numFmtId="0" hierarchy="239" level="32767"/>
    <cacheField name="[Measures].[Total Discount]" caption="Total Discount" numFmtId="0" hierarchy="240" level="32767"/>
    <cacheField name="[Measures].[Net_Sales]" caption="Net_Sales" numFmtId="0" hierarchy="241" level="32767"/>
    <cacheField name="[Measures].[Net Profit]" caption="Net Profit" numFmtId="0" hierarchy="242" level="32767"/>
    <cacheField name="[Measures].[Shipping Cost]" caption="Shipping Cost" numFmtId="0" hierarchy="243"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0" memberValueDatatype="20" unbalanced="0"/>
    <cacheHierarchy uniqueName="[Monthly_Transactions].[per_Year]" caption="per_Year" attribute="1" defaultMemberUniqueName="[Monthly_Transactions].[per_Year].[All]" allUniqueName="[Monthly_Transactions].[per_Year].[All]" dimensionUniqueName="[Monthly_Transactions]" displayFolder="" count="0" memberValueDatatype="20" unbalanced="0"/>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0" memberValueDatatype="130" unbalanced="0"/>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5"/>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oneField="1">
      <fieldsUsage count="1">
        <fieldUsage x="0"/>
      </fieldsUsage>
    </cacheHierarchy>
    <cacheHierarchy uniqueName="[Measures].[Total Discount]" caption="Total Discount" measure="1" displayFolder="" measureGroup="Order_Transactions" count="0" oneField="1">
      <fieldsUsage count="1">
        <fieldUsage x="1"/>
      </fieldsUsage>
    </cacheHierarchy>
    <cacheHierarchy uniqueName="[Measures].[Net_Sales]" caption="Net_Sales" measure="1" displayFolder="" measureGroup="Order_Transactions" count="0" oneField="1">
      <fieldsUsage count="1">
        <fieldUsage x="2"/>
      </fieldsUsage>
    </cacheHierarchy>
    <cacheHierarchy uniqueName="[Measures].[Net Profit]" caption="Net Profit" measure="1" displayFolder="" measureGroup="Order_Transactions" count="0" oneField="1">
      <fieldsUsage count="1">
        <fieldUsage x="3"/>
      </fieldsUsage>
    </cacheHierarchy>
    <cacheHierarchy uniqueName="[Measures].[Shipping Cost]" caption="Shipping Cost" measure="1" displayFolder="" measureGroup="Order_Transactions" count="0" oneField="1">
      <fieldsUsage count="1">
        <fieldUsage x="4"/>
      </fieldsUsage>
    </cacheHierarchy>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5347221" createdVersion="5" refreshedVersion="8" minRefreshableVersion="3" recordCount="0" supportSubquery="1" supportAdvancedDrill="1" xr:uid="{25255483-55C6-4532-94B4-7ADAF36CD45B}">
  <cacheSource type="external" connectionId="21"/>
  <cacheFields count="9">
    <cacheField name="[Measures].[# Quantity Sold]" caption="# Quantity Sold" numFmtId="0" hierarchy="231" level="32767"/>
    <cacheField name="[Measures].[# Orders]" caption="# Orders" numFmtId="0" hierarchy="232" level="32767"/>
    <cacheField name="[Measures].[# Customers]" caption="# Customers" numFmtId="0" hierarchy="233" level="32767"/>
    <cacheField name="[Measures].[# Employees]" caption="# Employees" numFmtId="0" hierarchy="234" level="32767"/>
    <cacheField name="[Measures].[# Suppliers]" caption="# Suppliers" numFmtId="0" hierarchy="235" level="32767"/>
    <cacheField name="[Measures].[# Shippers]" caption="# Shippers" numFmtId="0" hierarchy="236" level="32767"/>
    <cacheField name="[Measures].[# Products]" caption="# Products" numFmtId="0" hierarchy="237" level="32767"/>
    <cacheField name="[Measures].[# Category]" caption="# Category" numFmtId="0" hierarchy="238"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0" memberValueDatatype="20" unbalanced="0"/>
    <cacheHierarchy uniqueName="[Monthly_Transactions].[per_Year]" caption="per_Year" attribute="1" defaultMemberUniqueName="[Monthly_Transactions].[per_Year].[All]" allUniqueName="[Monthly_Transactions].[per_Year].[All]" dimensionUniqueName="[Monthly_Transactions]" displayFolder="" count="0" memberValueDatatype="20" unbalanced="0"/>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0" memberValueDatatype="130" unbalanced="0"/>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8"/>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oneField="1">
      <fieldsUsage count="1">
        <fieldUsage x="0"/>
      </fieldsUsage>
    </cacheHierarchy>
    <cacheHierarchy uniqueName="[Measures].[# Orders]" caption="# Orders" measure="1" displayFolder="" measureGroup="Years" count="0" oneField="1">
      <fieldsUsage count="1">
        <fieldUsage x="1"/>
      </fieldsUsage>
    </cacheHierarchy>
    <cacheHierarchy uniqueName="[Measures].[# Customers]" caption="# Customers" measure="1" displayFolder="" measureGroup="Years" count="0" oneField="1">
      <fieldsUsage count="1">
        <fieldUsage x="2"/>
      </fieldsUsage>
    </cacheHierarchy>
    <cacheHierarchy uniqueName="[Measures].[# Employees]" caption="# Employees" measure="1" displayFolder="" measureGroup="Years" count="0" oneField="1">
      <fieldsUsage count="1">
        <fieldUsage x="3"/>
      </fieldsUsage>
    </cacheHierarchy>
    <cacheHierarchy uniqueName="[Measures].[# Suppliers]" caption="# Suppliers" measure="1" displayFolder="" measureGroup="Years" count="0" oneField="1">
      <fieldsUsage count="1">
        <fieldUsage x="4"/>
      </fieldsUsage>
    </cacheHierarchy>
    <cacheHierarchy uniqueName="[Measures].[# Shippers]" caption="# Shippers" measure="1" displayFolder="" measureGroup="Years" count="0" oneField="1">
      <fieldsUsage count="1">
        <fieldUsage x="5"/>
      </fieldsUsage>
    </cacheHierarchy>
    <cacheHierarchy uniqueName="[Measures].[# Products]" caption="# Products" measure="1" displayFolder="" measureGroup="Years" count="0" oneField="1">
      <fieldsUsage count="1">
        <fieldUsage x="6"/>
      </fieldsUsage>
    </cacheHierarchy>
    <cacheHierarchy uniqueName="[Measures].[# Category]" caption="# Category" measure="1" displayFolder="" measureGroup="Years" count="0" oneField="1">
      <fieldsUsage count="1">
        <fieldUsage x="7"/>
      </fieldsUsage>
    </cacheHierarchy>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5810183" createdVersion="5" refreshedVersion="8" minRefreshableVersion="3" recordCount="0" supportSubquery="1" supportAdvancedDrill="1" xr:uid="{AF8AD5B0-A744-4E40-95C3-D9AE39DCAE19}">
  <cacheSource type="external" connectionId="21"/>
  <cacheFields count="8">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Customer_Transactions].[CO_Name].[CO_Name]" caption="CO_Name" numFmtId="0" hierarchy="70" level="1">
      <sharedItems count="5">
        <s v="Ernst Handel"/>
        <s v="Hungry Owl All-"/>
        <s v="QUICK-Stop"/>
        <s v="Rattlesnake Can"/>
        <s v="Save-a-lot Mark"/>
      </sharedItems>
    </cacheField>
    <cacheField name="[Product_Transactions].[P_Name].[P_Name]" caption="P_Name" numFmtId="0" hierarchy="165" level="1">
      <sharedItems count="5">
        <s v="Camembert Pierr"/>
        <s v="Côte de Blaye"/>
        <s v="Raclette Courda"/>
        <s v="Tarte au sucre"/>
        <s v="Thüringer Rostb"/>
      </sharedItems>
    </cacheField>
    <cacheField name="[Country_Transactions].[Country].[Country]" caption="Country" numFmtId="0" hierarchy="47" level="1">
      <sharedItems count="21">
        <s v="Argentina"/>
        <s v="Austria"/>
        <s v="Belgium"/>
        <s v="Brazil"/>
        <s v="Canada"/>
        <s v="Denmark"/>
        <s v="Finland"/>
        <s v="France"/>
        <s v="Germany"/>
        <s v="Ireland"/>
        <s v="Italy"/>
        <s v="Mexico"/>
        <s v="Norway"/>
        <s v="Poland"/>
        <s v="Portugal"/>
        <s v="Spain"/>
        <s v="Sweden"/>
        <s v="Switzerland"/>
        <s v="UK"/>
        <s v="USA"/>
        <s v="Venezuela"/>
      </sharedItems>
    </cacheField>
    <cacheField name="[Country_Transactions].[Year].[Year]" caption="Year" numFmtId="0" hierarchy="49"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Country_Transactions].[Year].&amp;[1996]"/>
            <x15:cachedUniqueName index="1" name="[Country_Transactions].[Year].&amp;[1997]"/>
            <x15:cachedUniqueName index="2" name="[Country_Transactions].[Year].&amp;[1998]"/>
          </x15:cachedUniqueNames>
        </ext>
      </extLst>
    </cacheField>
    <cacheField name="[Measures].[Sum of Annual_Sales]" caption="Sum of Annual_Sales" numFmtId="0" hierarchy="333"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2" memberValueDatatype="130" unbalanced="0">
      <fieldsUsage count="2">
        <fieldUsage x="-1"/>
        <fieldUsage x="4"/>
      </fieldsUsage>
    </cacheHierarchy>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2" memberValueDatatype="20" unbalanced="0">
      <fieldsUsage count="2">
        <fieldUsage x="-1"/>
        <fieldUsage x="5"/>
      </fieldsUsage>
    </cacheHierarchy>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2" memberValueDatatype="130" unbalanced="0">
      <fieldsUsage count="2">
        <fieldUsage x="-1"/>
        <fieldUsage x="2"/>
      </fieldsUsage>
    </cacheHierarchy>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3"/>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7"/>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oneField="1" hidden="1">
      <fieldsUsage count="1">
        <fieldUsage x="6"/>
      </fieldsUsage>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6388891" createdVersion="5" refreshedVersion="8" minRefreshableVersion="3" recordCount="0" supportSubquery="1" supportAdvancedDrill="1" xr:uid="{F86B7901-771C-4741-852F-A3DD9D44423D}">
  <cacheSource type="external" connectionId="21"/>
  <cacheFields count="8">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Customer_Transactions].[CO_Name].[CO_Name]" caption="CO_Name" numFmtId="0" hierarchy="70" level="1">
      <sharedItems count="5">
        <s v="Ernst Handel"/>
        <s v="Hungry Owl All-"/>
        <s v="QUICK-Stop"/>
        <s v="Rattlesnake Can"/>
        <s v="Save-a-lot Mark"/>
      </sharedItems>
    </cacheField>
    <cacheField name="[Product_Transactions].[P_Name].[P_Name]" caption="P_Name" numFmtId="0" hierarchy="165" level="1">
      <sharedItems count="5">
        <s v="Camembert Pierr"/>
        <s v="Côte de Blaye"/>
        <s v="Raclette Courda"/>
        <s v="Tarte au sucre"/>
        <s v="Thüringer Rostb"/>
      </sharedItems>
    </cacheField>
    <cacheField name="[Country_Transactions].[Country].[Country]" caption="Country" numFmtId="0" hierarchy="47" level="1">
      <sharedItems count="21">
        <s v="Argentina"/>
        <s v="Austria"/>
        <s v="Belgium"/>
        <s v="Brazil"/>
        <s v="Canada"/>
        <s v="Denmark"/>
        <s v="Finland"/>
        <s v="France"/>
        <s v="Germany"/>
        <s v="Ireland"/>
        <s v="Italy"/>
        <s v="Mexico"/>
        <s v="Norway"/>
        <s v="Poland"/>
        <s v="Portugal"/>
        <s v="Spain"/>
        <s v="Sweden"/>
        <s v="Switzerland"/>
        <s v="UK"/>
        <s v="USA"/>
        <s v="Venezuela"/>
      </sharedItems>
    </cacheField>
    <cacheField name="[Country_Transactions].[Year].[Year]" caption="Year" numFmtId="0" hierarchy="49"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Country_Transactions].[Year].&amp;[1996]"/>
            <x15:cachedUniqueName index="1" name="[Country_Transactions].[Year].&amp;[1997]"/>
            <x15:cachedUniqueName index="2" name="[Country_Transactions].[Year].&amp;[1998]"/>
          </x15:cachedUniqueNames>
        </ext>
      </extLst>
    </cacheField>
    <cacheField name="[Measures].[Sum of Annual_Profit]" caption="Sum of Annual_Profit" numFmtId="0" hierarchy="338"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2" memberValueDatatype="130" unbalanced="0">
      <fieldsUsage count="2">
        <fieldUsage x="-1"/>
        <fieldUsage x="4"/>
      </fieldsUsage>
    </cacheHierarchy>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2" memberValueDatatype="20" unbalanced="0">
      <fieldsUsage count="2">
        <fieldUsage x="-1"/>
        <fieldUsage x="5"/>
      </fieldsUsage>
    </cacheHierarchy>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2" memberValueDatatype="130" unbalanced="0">
      <fieldsUsage count="2">
        <fieldUsage x="-1"/>
        <fieldUsage x="2"/>
      </fieldsUsage>
    </cacheHierarchy>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3"/>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7"/>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oneField="1" hidden="1">
      <fieldsUsage count="1">
        <fieldUsage x="6"/>
      </fieldsUsage>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6967592" createdVersion="5" refreshedVersion="8" minRefreshableVersion="3" recordCount="0" supportSubquery="1" supportAdvancedDrill="1" xr:uid="{80C61DE4-12DF-4530-8503-605AB9D9E0A4}">
  <cacheSource type="external" connectionId="21"/>
  <cacheFields count="8">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Customer_Transactions].[CO_Name].[CO_Name]" caption="CO_Name" numFmtId="0" hierarchy="70" level="1">
      <sharedItems count="5">
        <s v="Ernst Handel"/>
        <s v="Hungry Owl All-"/>
        <s v="QUICK-Stop"/>
        <s v="Rattlesnake Can"/>
        <s v="Save-a-lot Mark"/>
      </sharedItems>
    </cacheField>
    <cacheField name="[Product_Transactions].[P_Name].[P_Name]" caption="P_Name" numFmtId="0" hierarchy="165" level="1">
      <sharedItems count="5">
        <s v="Camembert Pierr"/>
        <s v="Côte de Blaye"/>
        <s v="Raclette Courda"/>
        <s v="Tarte au sucre"/>
        <s v="Thüringer Rostb"/>
      </sharedItems>
    </cacheField>
    <cacheField name="[Country_Transactions].[Country].[Country]" caption="Country" numFmtId="0" hierarchy="47" level="1">
      <sharedItems count="21">
        <s v="Argentina"/>
        <s v="Austria"/>
        <s v="Belgium"/>
        <s v="Brazil"/>
        <s v="Canada"/>
        <s v="Denmark"/>
        <s v="Finland"/>
        <s v="France"/>
        <s v="Germany"/>
        <s v="Ireland"/>
        <s v="Italy"/>
        <s v="Mexico"/>
        <s v="Norway"/>
        <s v="Poland"/>
        <s v="Portugal"/>
        <s v="Spain"/>
        <s v="Sweden"/>
        <s v="Switzerland"/>
        <s v="UK"/>
        <s v="USA"/>
        <s v="Venezuela"/>
      </sharedItems>
    </cacheField>
    <cacheField name="[Country_Transactions].[Year].[Year]" caption="Year" numFmtId="0" hierarchy="49" level="1">
      <sharedItems containsSemiMixedTypes="0" containsString="0" containsNumber="1" containsInteger="1" minValue="1997" maxValue="1998" count="2">
        <n v="1997"/>
        <n v="1998"/>
      </sharedItems>
      <extLst>
        <ext xmlns:x15="http://schemas.microsoft.com/office/spreadsheetml/2010/11/main" uri="{4F2E5C28-24EA-4eb8-9CBF-B6C8F9C3D259}">
          <x15:cachedUniqueNames>
            <x15:cachedUniqueName index="0" name="[Country_Transactions].[Year].&amp;[1997]"/>
            <x15:cachedUniqueName index="1" name="[Country_Transactions].[Year].&amp;[1998]"/>
          </x15:cachedUniqueNames>
        </ext>
      </extLst>
    </cacheField>
    <cacheField name="[Measures].[Sum of YOY (%)]" caption="Sum of YOY (%)" numFmtId="0" hierarchy="396"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2" memberValueDatatype="130" unbalanced="0">
      <fieldsUsage count="2">
        <fieldUsage x="-1"/>
        <fieldUsage x="4"/>
      </fieldsUsage>
    </cacheHierarchy>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2" memberValueDatatype="20" unbalanced="0">
      <fieldsUsage count="2">
        <fieldUsage x="-1"/>
        <fieldUsage x="5"/>
      </fieldsUsage>
    </cacheHierarchy>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2" memberValueDatatype="130" unbalanced="0">
      <fieldsUsage count="2">
        <fieldUsage x="-1"/>
        <fieldUsage x="2"/>
      </fieldsUsage>
    </cacheHierarchy>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3"/>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7"/>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oneField="1" hidden="1">
      <fieldsUsage count="1">
        <fieldUsage x="6"/>
      </fieldsUsage>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7430554" createdVersion="5" refreshedVersion="8" minRefreshableVersion="3" recordCount="0" supportSubquery="1" supportAdvancedDrill="1" xr:uid="{C08F7194-458E-4035-A2FE-A99864F050CD}">
  <cacheSource type="external" connectionId="21"/>
  <cacheFields count="7">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Customer_Summary].[C_Country].[C_Country]" caption="C_Country" numFmtId="0" hierarchy="58" level="1">
      <sharedItems count="21">
        <s v="Argentina"/>
        <s v="Austria"/>
        <s v="Belgium"/>
        <s v="Brazil"/>
        <s v="Canada"/>
        <s v="Denmark"/>
        <s v="Finland"/>
        <s v="France"/>
        <s v="Germany"/>
        <s v="Ireland"/>
        <s v="Italy"/>
        <s v="Mexico"/>
        <s v="Norway"/>
        <s v="Poland"/>
        <s v="Portugal"/>
        <s v="Spain"/>
        <s v="Sweden"/>
        <s v="Switzerland"/>
        <s v="UK"/>
        <s v="USA"/>
        <s v="Venezuela"/>
      </sharedItems>
    </cacheField>
    <cacheField name="[Product_Details].[Category].[Category]" caption="Category" numFmtId="0" hierarchy="140" level="1">
      <sharedItems count="5">
        <s v="Beverages"/>
        <s v="Confections"/>
        <s v="Dairy Products"/>
        <s v="Meat/Poultry"/>
        <s v="Seafood"/>
      </sharedItems>
    </cacheField>
    <cacheField name="[Customer_Summary].[CO_Name].[CO_Name]" caption="CO_Name" numFmtId="0" hierarchy="57" level="1">
      <sharedItems count="5">
        <s v="Ernst Handel"/>
        <s v="Hungry Owl All-"/>
        <s v="Queen Cozinha"/>
        <s v="QUICK-Stop"/>
        <s v="Save-a-lot Mark"/>
      </sharedItems>
    </cacheField>
    <cacheField name="[Measures].[Deductions]" caption="Deductions" numFmtId="0" hierarchy="269"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2" memberValueDatatype="130" unbalanced="0">
      <fieldsUsage count="2">
        <fieldUsage x="-1"/>
        <fieldUsage x="4"/>
      </fieldsUsage>
    </cacheHierarchy>
    <cacheHierarchy uniqueName="[Customer_Summary].[C_Country]" caption="C_Country" attribute="1" defaultMemberUniqueName="[Customer_Summary].[C_Country].[All]" allUniqueName="[Customer_Summary].[C_Country].[All]" dimensionUniqueName="[Customer_Summary]" displayFolder="" count="2" memberValueDatatype="130" unbalanced="0">
      <fieldsUsage count="2">
        <fieldUsage x="-1"/>
        <fieldUsage x="2"/>
      </fieldsUsage>
    </cacheHierarchy>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2" memberValueDatatype="130" unbalanced="0">
      <fieldsUsage count="2">
        <fieldUsage x="-1"/>
        <fieldUsage x="3"/>
      </fieldsUsage>
    </cacheHierarchy>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0" memberValueDatatype="130" unbalanced="0"/>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6"/>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oneField="1">
      <fieldsUsage count="1">
        <fieldUsage x="5"/>
      </fieldsUsage>
    </cacheHierarchy>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8009261" createdVersion="5" refreshedVersion="8" minRefreshableVersion="3" recordCount="0" supportSubquery="1" supportAdvancedDrill="1" xr:uid="{12123506-1BF9-4B27-AA95-85DB7D7AF8EF}">
  <cacheSource type="external" connectionId="21"/>
  <cacheFields count="7">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Customer_Summary].[C_Country].[C_Country]" caption="C_Country" numFmtId="0" hierarchy="58" level="1">
      <sharedItems count="21">
        <s v="Argentina"/>
        <s v="Austria"/>
        <s v="Belgium"/>
        <s v="Brazil"/>
        <s v="Canada"/>
        <s v="Denmark"/>
        <s v="Finland"/>
        <s v="France"/>
        <s v="Germany"/>
        <s v="Ireland"/>
        <s v="Italy"/>
        <s v="Mexico"/>
        <s v="Norway"/>
        <s v="Poland"/>
        <s v="Portugal"/>
        <s v="Spain"/>
        <s v="Sweden"/>
        <s v="Switzerland"/>
        <s v="UK"/>
        <s v="USA"/>
        <s v="Venezuela"/>
      </sharedItems>
    </cacheField>
    <cacheField name="[Product_Details].[Category].[Category]" caption="Category" numFmtId="0" hierarchy="140" level="1">
      <sharedItems count="5">
        <s v="Beverages"/>
        <s v="Confections"/>
        <s v="Dairy Products"/>
        <s v="Meat/Poultry"/>
        <s v="Seafood"/>
      </sharedItems>
    </cacheField>
    <cacheField name="[Product_Details].[P_Name].[P_Name]" caption="P_Name" numFmtId="0" hierarchy="138" level="1">
      <sharedItems count="5">
        <s v="Camembert Pierr"/>
        <s v="Côte de Blaye"/>
        <s v="Manjimup Dried"/>
        <s v="Raclette Courda"/>
        <s v="Thüringer Rostb"/>
      </sharedItems>
    </cacheField>
    <cacheField name="[Measures].[P. Discount]" caption="P. Discount" numFmtId="0" hierarchy="302"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2" memberValueDatatype="130" unbalanced="0">
      <fieldsUsage count="2">
        <fieldUsage x="-1"/>
        <fieldUsage x="2"/>
      </fieldsUsage>
    </cacheHierarchy>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2" memberValueDatatype="130" unbalanced="0">
      <fieldsUsage count="2">
        <fieldUsage x="-1"/>
        <fieldUsage x="4"/>
      </fieldsUsage>
    </cacheHierarchy>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2" memberValueDatatype="130" unbalanced="0">
      <fieldsUsage count="2">
        <fieldUsage x="-1"/>
        <fieldUsage x="3"/>
      </fieldsUsage>
    </cacheHierarchy>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0" memberValueDatatype="130" unbalanced="0"/>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6"/>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oneField="1">
      <fieldsUsage count="1">
        <fieldUsage x="5"/>
      </fieldsUsage>
    </cacheHierarchy>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8125" createdVersion="5" refreshedVersion="8" minRefreshableVersion="3" recordCount="0" supportSubquery="1" supportAdvancedDrill="1" xr:uid="{998340E3-4D5E-434D-804D-46767F74FCBC}">
  <cacheSource type="external" connectionId="21"/>
  <cacheFields count="7">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Employee_Transactions].[per_Year].[per_Year]" caption="per_Year" numFmtId="0" hierarchy="94" level="1">
      <sharedItems containsSemiMixedTypes="0" containsString="0" containsNumber="1" containsInteger="1" minValue="1996" maxValue="1996" count="1">
        <n v="1996"/>
      </sharedItems>
      <extLst>
        <ext xmlns:x15="http://schemas.microsoft.com/office/spreadsheetml/2010/11/main" uri="{4F2E5C28-24EA-4eb8-9CBF-B6C8F9C3D259}">
          <x15:cachedUniqueNames>
            <x15:cachedUniqueName index="0" name="[Employee_Transactions].[per_Year].&amp;[1996]"/>
          </x15:cachedUniqueNames>
        </ext>
      </extLst>
    </cacheField>
    <cacheField name="[Measures].[Avg N.Rev/order]" caption="Avg N.Rev/order" numFmtId="0" hierarchy="307"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2" memberValueDatatype="20" unbalanced="0">
      <fieldsUsage count="2">
        <fieldUsage x="-1"/>
        <fieldUsage x="4"/>
      </fieldsUsage>
    </cacheHierarchy>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6"/>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oneField="1">
      <fieldsUsage count="1">
        <fieldUsage x="5"/>
      </fieldsUsage>
    </cacheHierarchy>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8587962" createdVersion="5" refreshedVersion="8" minRefreshableVersion="3" recordCount="0" supportSubquery="1" supportAdvancedDrill="1" xr:uid="{3F5E0657-4FC9-46EC-816F-B3ED56D55C1A}">
  <cacheSource type="external" connectionId="21"/>
  <cacheFields count="7">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Employee_Transactions].[per_Year].[per_Year]" caption="per_Year" numFmtId="0" hierarchy="94" level="1">
      <sharedItems containsSemiMixedTypes="0" containsString="0" containsNumber="1" containsInteger="1" minValue="1996" maxValue="1996" count="1">
        <n v="1996"/>
      </sharedItems>
      <extLst>
        <ext xmlns:x15="http://schemas.microsoft.com/office/spreadsheetml/2010/11/main" uri="{4F2E5C28-24EA-4eb8-9CBF-B6C8F9C3D259}">
          <x15:cachedUniqueNames>
            <x15:cachedUniqueName index="0" name="[Employee_Transactions].[per_Year].&amp;[1996]"/>
          </x15:cachedUniqueNames>
        </ext>
      </extLst>
    </cacheField>
    <cacheField name="[Measures].[Avg Discount/Order]" caption="Avg Discount/Order" numFmtId="0" hierarchy="308"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2" memberValueDatatype="20" unbalanced="0">
      <fieldsUsage count="2">
        <fieldUsage x="-1"/>
        <fieldUsage x="4"/>
      </fieldsUsage>
    </cacheHierarchy>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6"/>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oneField="1">
      <fieldsUsage count="1">
        <fieldUsage x="5"/>
      </fieldsUsage>
    </cacheHierarchy>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8935185" createdVersion="5" refreshedVersion="8" minRefreshableVersion="3" recordCount="0" supportSubquery="1" supportAdvancedDrill="1" xr:uid="{7B2F136B-F8B9-4292-B5C9-37DEC727755A}">
  <cacheSource type="external" connectionId="21"/>
  <cacheFields count="8">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Category_Performance].[Category].[Category]" caption="Category" numFmtId="0" hierarchy="39" level="1">
      <sharedItems count="8">
        <s v="Beverages"/>
        <s v="Condiments"/>
        <s v="Confections"/>
        <s v="Dairy Products"/>
        <s v="Grains/Cereals"/>
        <s v="Meat/Poultry"/>
        <s v="Produce"/>
        <s v="Seafood"/>
      </sharedItems>
    </cacheField>
    <cacheField name="[Category_Performance].[per_Year].[per_Year]" caption="per_Year" numFmtId="0" hierarchy="37"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Category_Performance].[per_Year].&amp;[1996]"/>
            <x15:cachedUniqueName index="1" name="[Category_Performance].[per_Year].&amp;[1997]"/>
            <x15:cachedUniqueName index="2" name="[Category_Performance].[per_Year].&amp;[1998]"/>
          </x15:cachedUniqueNames>
        </ext>
      </extLst>
    </cacheField>
    <cacheField name="[Measures].[Sum of Category_N_Sales]" caption="Sum of Category_N_Sales" numFmtId="0" hierarchy="382"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2" memberValueDatatype="20" unbalanced="0">
      <fieldsUsage count="2">
        <fieldUsage x="-1"/>
        <fieldUsage x="5"/>
      </fieldsUsage>
    </cacheHierarchy>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2" memberValueDatatype="130" unbalanced="0">
      <fieldsUsage count="2">
        <fieldUsage x="-1"/>
        <fieldUsage x="4"/>
      </fieldsUsage>
    </cacheHierarchy>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7"/>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oneField="1" hidden="1">
      <fieldsUsage count="1">
        <fieldUsage x="6"/>
      </fieldsUsage>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9282408" createdVersion="5" refreshedVersion="8" minRefreshableVersion="3" recordCount="0" supportSubquery="1" supportAdvancedDrill="1" xr:uid="{98B8D437-F6F8-490C-81FD-93212E2B07C0}">
  <cacheSource type="external" connectionId="21"/>
  <cacheFields count="8">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Category_Performance].[Category].[Category]" caption="Category" numFmtId="0" hierarchy="39" level="1">
      <sharedItems count="8">
        <s v="Beverages"/>
        <s v="Condiments"/>
        <s v="Confections"/>
        <s v="Dairy Products"/>
        <s v="Grains/Cereals"/>
        <s v="Meat/Poultry"/>
        <s v="Produce"/>
        <s v="Seafood"/>
      </sharedItems>
    </cacheField>
    <cacheField name="[Category_Performance].[per_Year].[per_Year]" caption="per_Year" numFmtId="0" hierarchy="37"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Category_Performance].[per_Year].&amp;[1996]"/>
            <x15:cachedUniqueName index="1" name="[Category_Performance].[per_Year].&amp;[1997]"/>
            <x15:cachedUniqueName index="2" name="[Category_Performance].[per_Year].&amp;[1998]"/>
          </x15:cachedUniqueNames>
        </ext>
      </extLst>
    </cacheField>
    <cacheField name="[Measures].[Sum of Category_Net_Profit]" caption="Sum of Category_Net_Profit" numFmtId="0" hierarchy="383"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2" memberValueDatatype="20" unbalanced="0">
      <fieldsUsage count="2">
        <fieldUsage x="-1"/>
        <fieldUsage x="5"/>
      </fieldsUsage>
    </cacheHierarchy>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2" memberValueDatatype="130" unbalanced="0">
      <fieldsUsage count="2">
        <fieldUsage x="-1"/>
        <fieldUsage x="4"/>
      </fieldsUsage>
    </cacheHierarchy>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7"/>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oneField="1" hidden="1">
      <fieldsUsage count="1">
        <fieldUsage x="6"/>
      </fieldsUsage>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9629632" createdVersion="5" refreshedVersion="8" minRefreshableVersion="3" recordCount="0" supportSubquery="1" supportAdvancedDrill="1" xr:uid="{154F55A4-3F2F-4835-9B26-AF9FEBF90DC6}">
  <cacheSource type="external" connectionId="21"/>
  <cacheFields count="8">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Category_Performance].[Category].[Category]" caption="Category" numFmtId="0" hierarchy="39" level="1">
      <sharedItems count="8">
        <s v="Beverages"/>
        <s v="Condiments"/>
        <s v="Confections"/>
        <s v="Dairy Products"/>
        <s v="Grains/Cereals"/>
        <s v="Meat/Poultry"/>
        <s v="Produce"/>
        <s v="Seafood"/>
      </sharedItems>
    </cacheField>
    <cacheField name="[Category_Performance].[per_Year].[per_Year]" caption="per_Year" numFmtId="0" hierarchy="37"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Category_Performance].[per_Year].&amp;[1996]"/>
            <x15:cachedUniqueName index="1" name="[Category_Performance].[per_Year].&amp;[1997]"/>
            <x15:cachedUniqueName index="2" name="[Category_Performance].[per_Year].&amp;[1998]"/>
          </x15:cachedUniqueNames>
        </ext>
      </extLst>
    </cacheField>
    <cacheField name="[Measures].[Sum of NS%]" caption="Sum of NS%" numFmtId="0" hierarchy="399"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2" memberValueDatatype="20" unbalanced="0">
      <fieldsUsage count="2">
        <fieldUsage x="-1"/>
        <fieldUsage x="5"/>
      </fieldsUsage>
    </cacheHierarchy>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2" memberValueDatatype="130" unbalanced="0">
      <fieldsUsage count="2">
        <fieldUsage x="-1"/>
        <fieldUsage x="4"/>
      </fieldsUsage>
    </cacheHierarchy>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7"/>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oneField="1" hidden="1">
      <fieldsUsage count="1">
        <fieldUsage x="6"/>
      </fieldsUsage>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79976855" createdVersion="5" refreshedVersion="8" minRefreshableVersion="3" recordCount="0" supportSubquery="1" supportAdvancedDrill="1" xr:uid="{82F88240-E798-4327-AD66-48A7521C5EA3}">
  <cacheSource type="external" connectionId="21"/>
  <cacheFields count="11">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Allocation_Summary].[Category].[Category]" caption="Category" numFmtId="0" hierarchy="29" level="1">
      <sharedItems count="8">
        <s v="Beverages"/>
        <s v="Condiments"/>
        <s v="Confections"/>
        <s v="Dairy Products"/>
        <s v="Grains/Cereals"/>
        <s v="Meat/Poultry"/>
        <s v="Produce"/>
        <s v="Seafood"/>
      </sharedItems>
    </cacheField>
    <cacheField name="[Allocation_Summary].[Product_Name].[Product_Name]" caption="Product_Name" numFmtId="0" hierarchy="28" level="1">
      <sharedItems count="77">
        <s v="Chai"/>
        <s v="Chang"/>
        <s v="Chartreuse vert"/>
        <s v="Côte de Blaye"/>
        <s v="Guaraná Fantást"/>
        <s v="Ipoh Coffee"/>
        <s v="Lakkalikööri"/>
        <s v="Laughing Lumber"/>
        <s v="Outback Lager"/>
        <s v="Rhönbräu Kloste"/>
        <s v="Sasquatch Ale"/>
        <s v="Steeleye Stout"/>
        <s v="Aniseed Syrup"/>
        <s v="Chef Anton's Ca"/>
        <s v="Chef Anton's Gu"/>
        <s v="Genen Shouyu"/>
        <s v="Grandma's Boyse"/>
        <s v="Gula Malacca"/>
        <s v="Louisiana Fiery"/>
        <s v="Louisiana Hot S"/>
        <s v="Northwoods Cran"/>
        <s v="Original Frankf"/>
        <s v="Sirop d'érable"/>
        <s v="Vegie-spread"/>
        <s v="Chocolade"/>
        <s v="Gumbär Gummibär"/>
        <s v="Maxilaku"/>
        <s v="NuNuCa Nuß-Noug"/>
        <s v="Pavlova"/>
        <s v="Schoggi Schokol"/>
        <s v="Scottish Longbr"/>
        <s v="Sir Rodney's Ma"/>
        <s v="Sir Rodney's Sc"/>
        <s v="Tarte au sucre"/>
        <s v="Teatime Chocola"/>
        <s v="Valkoinen sukla"/>
        <s v="Zaanse koeken"/>
        <s v="Camembert Pierr"/>
        <s v="Flotemysost"/>
        <s v="Geitost"/>
        <s v="Gorgonzola Teli"/>
        <s v="Gudbrandsdalsos"/>
        <s v="Mascarpone Fabi"/>
        <s v="Mozzarella di G"/>
        <s v="Queso Cabrales"/>
        <s v="Queso Manchego"/>
        <s v="Raclette Courda"/>
        <s v="Filo Mix"/>
        <s v="Gnocchi di nonn"/>
        <s v="Gustaf's Knäcke"/>
        <s v="Ravioli Angelo"/>
        <s v="Singaporean Hok"/>
        <s v="Tunnbröd"/>
        <s v="Wimmers gute Se"/>
        <s v="Alice Mutton"/>
        <s v="Mishi Kobe Niku"/>
        <s v="Pâté chinois"/>
        <s v="Perth Pasties"/>
        <s v="Thüringer Rostb"/>
        <s v="Tourtière"/>
        <s v="Longlife Tofu"/>
        <s v="Manjimup Dried"/>
        <s v="Rössle Sauerkra"/>
        <s v="Tofu"/>
        <s v="Uncle Bob's Org"/>
        <s v="Boston Crab Mea"/>
        <s v="Carnarvon Tiger"/>
        <s v="Escargots de Bo"/>
        <s v="Gravad lax"/>
        <s v="Ikura"/>
        <s v="Inlagd Sill"/>
        <s v="Jack's New Engl"/>
        <s v="Konbu"/>
        <s v="Nord-Ost Matjes"/>
        <s v="Röd Kaviar"/>
        <s v="Rogede sild"/>
        <s v="Spegesild"/>
      </sharedItems>
    </cacheField>
    <cacheField name="[Allocation_Summary].[per_Year].[per_Year]" caption="per_Year" numFmtId="0" hierarchy="25"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Allocation_Summary].[per_Year].&amp;[1996]"/>
            <x15:cachedUniqueName index="1" name="[Allocation_Summary].[per_Year].&amp;[1997]"/>
            <x15:cachedUniqueName index="2" name="[Allocation_Summary].[per_Year].&amp;[1998]"/>
          </x15:cachedUniqueNames>
        </ext>
      </extLst>
    </cacheField>
    <cacheField name="[Measures].[Average of Product_Avg_N_Sales]" caption="Average of Product_Avg_N_Sales" numFmtId="0" hierarchy="374" level="32767"/>
    <cacheField name="[Measures].[Average of Product_Avg_N_Profit]" caption="Average of Product_Avg_N_Profit" numFmtId="0" hierarchy="375" level="32767"/>
    <cacheField name="[Measures].[Average of Product_Avg_Freight]" caption="Average of Product_Avg_Freight" numFmtId="0" hierarchy="376"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2" memberValueDatatype="20" unbalanced="0">
      <fieldsUsage count="2">
        <fieldUsage x="-1"/>
        <fieldUsage x="6"/>
      </fieldsUsage>
    </cacheHierarchy>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2" memberValueDatatype="130" unbalanced="0">
      <fieldsUsage count="2">
        <fieldUsage x="-1"/>
        <fieldUsage x="5"/>
      </fieldsUsage>
    </cacheHierarchy>
    <cacheHierarchy uniqueName="[Allocation_Summary].[Category]" caption="Category" attribute="1" defaultMemberUniqueName="[Allocation_Summary].[Category].[All]" allUniqueName="[Allocation_Summary].[Category].[All]" dimensionUniqueName="[Allocation_Summary]" displayFolder="" count="2" memberValueDatatype="130" unbalanced="0">
      <fieldsUsage count="2">
        <fieldUsage x="-1"/>
        <fieldUsage x="4"/>
      </fieldsUsage>
    </cacheHierarchy>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10"/>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oneField="1" hidden="1">
      <fieldsUsage count="1">
        <fieldUsage x="7"/>
      </fieldsUsage>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oneField="1" hidden="1">
      <fieldsUsage count="1">
        <fieldUsage x="8"/>
      </fieldsUsage>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oneField="1" hidden="1">
      <fieldsUsage count="1">
        <fieldUsage x="9"/>
      </fieldsUsage>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80555556" createdVersion="5" refreshedVersion="8" minRefreshableVersion="3" recordCount="0" supportSubquery="1" supportAdvancedDrill="1" xr:uid="{AFEA78F6-4F36-4C99-92C0-C1D2FA5CDBC0}">
  <cacheSource type="external" connectionId="21"/>
  <cacheFields count="9">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Product_Details].[Stock_Status].[Stock_Status]" caption="Stock_Status" numFmtId="0" hierarchy="156" level="1">
      <sharedItems count="4">
        <s v="No_Restock"/>
        <s v="Restock"/>
        <s v="Safe_Stock"/>
        <s v="Stopped"/>
      </sharedItems>
    </cacheField>
    <cacheField name="[Product_Details].[P_Name].[P_Name]" caption="P_Name" numFmtId="0" hierarchy="138" level="1">
      <sharedItems count="77">
        <s v="Alice Mutton"/>
        <s v="Aniseed Syrup"/>
        <s v="Boston Crab Mea"/>
        <s v="Camembert Pierr"/>
        <s v="Carnarvon Tiger"/>
        <s v="Chai"/>
        <s v="Chang"/>
        <s v="Chartreuse vert"/>
        <s v="Chef Anton's Ca"/>
        <s v="Chef Anton's Gu"/>
        <s v="Chocolade"/>
        <s v="Côte de Blaye"/>
        <s v="Escargots de Bo"/>
        <s v="Filo Mix"/>
        <s v="Flotemysost"/>
        <s v="Geitost"/>
        <s v="Genen Shouyu"/>
        <s v="Gnocchi di nonn"/>
        <s v="Gorgonzola Teli"/>
        <s v="Grandma's Boyse"/>
        <s v="Gravad lax"/>
        <s v="Guaraná Fantást"/>
        <s v="Gudbrandsdalsos"/>
        <s v="Gula Malacca"/>
        <s v="Gumbär Gummibär"/>
        <s v="Gustaf's Knäcke"/>
        <s v="Ikura"/>
        <s v="Inlagd Sill"/>
        <s v="Ipoh Coffee"/>
        <s v="Jack's New Engl"/>
        <s v="Konbu"/>
        <s v="Lakkalikööri"/>
        <s v="Laughing Lumber"/>
        <s v="Longlife Tofu"/>
        <s v="Louisiana Fiery"/>
        <s v="Louisiana Hot S"/>
        <s v="Manjimup Dried"/>
        <s v="Mascarpone Fabi"/>
        <s v="Maxilaku"/>
        <s v="Mishi Kobe Niku"/>
        <s v="Mozzarella di G"/>
        <s v="Nord-Ost Matjes"/>
        <s v="Northwoods Cran"/>
        <s v="NuNuCa Nuß-Noug"/>
        <s v="Original Frankf"/>
        <s v="Outback Lager"/>
        <s v="Pâté chinois"/>
        <s v="Pavlova"/>
        <s v="Perth Pasties"/>
        <s v="Queso Cabrales"/>
        <s v="Queso Manchego"/>
        <s v="Raclette Courda"/>
        <s v="Ravioli Angelo"/>
        <s v="Rhönbräu Kloste"/>
        <s v="Röd Kaviar"/>
        <s v="Rogede sild"/>
        <s v="Rössle Sauerkra"/>
        <s v="Sasquatch Ale"/>
        <s v="Schoggi Schokol"/>
        <s v="Scottish Longbr"/>
        <s v="Singaporean Hok"/>
        <s v="Sir Rodney's Ma"/>
        <s v="Sir Rodney's Sc"/>
        <s v="Sirop d'érable"/>
        <s v="Spegesild"/>
        <s v="Steeleye Stout"/>
        <s v="Tarte au sucre"/>
        <s v="Teatime Chocola"/>
        <s v="Thüringer Rostb"/>
        <s v="Tofu"/>
        <s v="Tourtière"/>
        <s v="Tunnbröd"/>
        <s v="Uncle Bob's Org"/>
        <s v="Valkoinen sukla"/>
        <s v="Vegie-spread"/>
        <s v="Wimmers gute Se"/>
        <s v="Zaanse koeken"/>
      </sharedItems>
    </cacheField>
    <cacheField name="[Product_Details].[per_Year].[per_Year]" caption="per_Year" numFmtId="0" hierarchy="135"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Product_Details].[per_Year].&amp;[1996]"/>
            <x15:cachedUniqueName index="1" name="[Product_Details].[per_Year].&amp;[1997]"/>
            <x15:cachedUniqueName index="2" name="[Product_Details].[per_Year].&amp;[1998]"/>
          </x15:cachedUniqueNames>
        </ext>
      </extLst>
    </cacheField>
    <cacheField name="[Measures].[Sum of P_Net_Sales]" caption="Sum of P_Net_Sales" numFmtId="0" hierarchy="359"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2" memberValueDatatype="20" unbalanced="0">
      <fieldsUsage count="2">
        <fieldUsage x="-1"/>
        <fieldUsage x="6"/>
      </fieldsUsage>
    </cacheHierarchy>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2" memberValueDatatype="130" unbalanced="0">
      <fieldsUsage count="2">
        <fieldUsage x="-1"/>
        <fieldUsage x="5"/>
      </fieldsUsage>
    </cacheHierarchy>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2" memberValueDatatype="130" unbalanced="0">
      <fieldsUsage count="2">
        <fieldUsage x="-1"/>
        <fieldUsage x="4"/>
      </fieldsUsage>
    </cacheHierarchy>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8"/>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oneField="1" hidden="1">
      <fieldsUsage count="1">
        <fieldUsage x="7"/>
      </fieldsUsage>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81134256" createdVersion="5" refreshedVersion="8" minRefreshableVersion="3" recordCount="0" supportSubquery="1" supportAdvancedDrill="1" xr:uid="{1EB82798-0BC8-4666-B867-AEF15E10CB8F}">
  <cacheSource type="external" connectionId="21"/>
  <cacheFields count="9">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Product_Details].[Stock_Status].[Stock_Status]" caption="Stock_Status" numFmtId="0" hierarchy="156" level="1">
      <sharedItems count="4">
        <s v="No_Restock"/>
        <s v="Restock"/>
        <s v="Safe_Stock"/>
        <s v="Stopped"/>
      </sharedItems>
    </cacheField>
    <cacheField name="[Product_Details].[P_Name].[P_Name]" caption="P_Name" numFmtId="0" hierarchy="138" level="1">
      <sharedItems count="77">
        <s v="Alice Mutton"/>
        <s v="Aniseed Syrup"/>
        <s v="Boston Crab Mea"/>
        <s v="Camembert Pierr"/>
        <s v="Carnarvon Tiger"/>
        <s v="Chai"/>
        <s v="Chang"/>
        <s v="Chartreuse vert"/>
        <s v="Chef Anton's Ca"/>
        <s v="Chef Anton's Gu"/>
        <s v="Chocolade"/>
        <s v="Côte de Blaye"/>
        <s v="Escargots de Bo"/>
        <s v="Filo Mix"/>
        <s v="Flotemysost"/>
        <s v="Geitost"/>
        <s v="Genen Shouyu"/>
        <s v="Gnocchi di nonn"/>
        <s v="Gorgonzola Teli"/>
        <s v="Grandma's Boyse"/>
        <s v="Gravad lax"/>
        <s v="Guaraná Fantást"/>
        <s v="Gudbrandsdalsos"/>
        <s v="Gula Malacca"/>
        <s v="Gumbär Gummibär"/>
        <s v="Gustaf's Knäcke"/>
        <s v="Ikura"/>
        <s v="Inlagd Sill"/>
        <s v="Ipoh Coffee"/>
        <s v="Jack's New Engl"/>
        <s v="Konbu"/>
        <s v="Lakkalikööri"/>
        <s v="Laughing Lumber"/>
        <s v="Longlife Tofu"/>
        <s v="Louisiana Fiery"/>
        <s v="Louisiana Hot S"/>
        <s v="Manjimup Dried"/>
        <s v="Mascarpone Fabi"/>
        <s v="Maxilaku"/>
        <s v="Mishi Kobe Niku"/>
        <s v="Mozzarella di G"/>
        <s v="Nord-Ost Matjes"/>
        <s v="Northwoods Cran"/>
        <s v="NuNuCa Nuß-Noug"/>
        <s v="Original Frankf"/>
        <s v="Outback Lager"/>
        <s v="Pâté chinois"/>
        <s v="Pavlova"/>
        <s v="Perth Pasties"/>
        <s v="Queso Cabrales"/>
        <s v="Queso Manchego"/>
        <s v="Raclette Courda"/>
        <s v="Ravioli Angelo"/>
        <s v="Rhönbräu Kloste"/>
        <s v="Röd Kaviar"/>
        <s v="Rogede sild"/>
        <s v="Rössle Sauerkra"/>
        <s v="Sasquatch Ale"/>
        <s v="Schoggi Schokol"/>
        <s v="Scottish Longbr"/>
        <s v="Singaporean Hok"/>
        <s v="Sir Rodney's Ma"/>
        <s v="Sir Rodney's Sc"/>
        <s v="Sirop d'érable"/>
        <s v="Spegesild"/>
        <s v="Steeleye Stout"/>
        <s v="Tarte au sucre"/>
        <s v="Teatime Chocola"/>
        <s v="Thüringer Rostb"/>
        <s v="Tofu"/>
        <s v="Tourtière"/>
        <s v="Tunnbröd"/>
        <s v="Uncle Bob's Org"/>
        <s v="Valkoinen sukla"/>
        <s v="Vegie-spread"/>
        <s v="Wimmers gute Se"/>
        <s v="Zaanse koeken"/>
      </sharedItems>
    </cacheField>
    <cacheField name="[Product_Details].[per_Year].[per_Year]" caption="per_Year" numFmtId="0" hierarchy="135"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Product_Details].[per_Year].&amp;[1996]"/>
            <x15:cachedUniqueName index="1" name="[Product_Details].[per_Year].&amp;[1997]"/>
            <x15:cachedUniqueName index="2" name="[Product_Details].[per_Year].&amp;[1998]"/>
          </x15:cachedUniqueNames>
        </ext>
      </extLst>
    </cacheField>
    <cacheField name="[Measures].[Average of NS%]" caption="Average of NS%" numFmtId="0" hierarchy="401"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2" memberValueDatatype="20" unbalanced="0">
      <fieldsUsage count="2">
        <fieldUsage x="-1"/>
        <fieldUsage x="6"/>
      </fieldsUsage>
    </cacheHierarchy>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2" memberValueDatatype="130" unbalanced="0">
      <fieldsUsage count="2">
        <fieldUsage x="-1"/>
        <fieldUsage x="5"/>
      </fieldsUsage>
    </cacheHierarchy>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2" memberValueDatatype="130" unbalanced="0">
      <fieldsUsage count="2">
        <fieldUsage x="-1"/>
        <fieldUsage x="4"/>
      </fieldsUsage>
    </cacheHierarchy>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8"/>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oneField="1" hidden="1">
      <fieldsUsage count="1">
        <fieldUsage x="7"/>
      </fieldsUsage>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81597225" createdVersion="5" refreshedVersion="8" minRefreshableVersion="3" recordCount="0" supportSubquery="1" supportAdvancedDrill="1" xr:uid="{62DC2256-86CE-4236-AA54-96E72AC748CE}">
  <cacheSource type="external" connectionId="21"/>
  <cacheFields count="9">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Product_Details].[Stock_Status].[Stock_Status]" caption="Stock_Status" numFmtId="0" hierarchy="156" level="1">
      <sharedItems count="4">
        <s v="No_Restock"/>
        <s v="Restock"/>
        <s v="Safe_Stock"/>
        <s v="Stopped"/>
      </sharedItems>
    </cacheField>
    <cacheField name="[Product_Details].[P_Name].[P_Name]" caption="P_Name" numFmtId="0" hierarchy="138" level="1">
      <sharedItems count="76">
        <s v="Alice Mutton"/>
        <s v="Aniseed Syrup"/>
        <s v="Boston Crab Mea"/>
        <s v="Camembert Pierr"/>
        <s v="Carnarvon Tiger"/>
        <s v="Chai"/>
        <s v="Chang"/>
        <s v="Chartreuse vert"/>
        <s v="Chef Anton's Ca"/>
        <s v="Chef Anton's Gu"/>
        <s v="Chocolade"/>
        <s v="Côte de Blaye"/>
        <s v="Escargots de Bo"/>
        <s v="Filo Mix"/>
        <s v="Flotemysost"/>
        <s v="Geitost"/>
        <s v="Gnocchi di nonn"/>
        <s v="Gorgonzola Teli"/>
        <s v="Grandma's Boyse"/>
        <s v="Gravad lax"/>
        <s v="Guaraná Fantást"/>
        <s v="Gudbrandsdalsos"/>
        <s v="Gula Malacca"/>
        <s v="Gumbär Gummibär"/>
        <s v="Gustaf's Knäcke"/>
        <s v="Ikura"/>
        <s v="Inlagd Sill"/>
        <s v="Ipoh Coffee"/>
        <s v="Jack's New Engl"/>
        <s v="Konbu"/>
        <s v="Lakkalikööri"/>
        <s v="Laughing Lumber"/>
        <s v="Longlife Tofu"/>
        <s v="Louisiana Fiery"/>
        <s v="Louisiana Hot S"/>
        <s v="Manjimup Dried"/>
        <s v="Mascarpone Fabi"/>
        <s v="Maxilaku"/>
        <s v="Mishi Kobe Niku"/>
        <s v="Mozzarella di G"/>
        <s v="Nord-Ost Matjes"/>
        <s v="Northwoods Cran"/>
        <s v="NuNuCa Nuß-Noug"/>
        <s v="Original Frankf"/>
        <s v="Outback Lager"/>
        <s v="Pâté chinois"/>
        <s v="Pavlova"/>
        <s v="Perth Pasties"/>
        <s v="Queso Cabrales"/>
        <s v="Queso Manchego"/>
        <s v="Raclette Courda"/>
        <s v="Ravioli Angelo"/>
        <s v="Rhönbräu Kloste"/>
        <s v="Röd Kaviar"/>
        <s v="Rogede sild"/>
        <s v="Rössle Sauerkra"/>
        <s v="Sasquatch Ale"/>
        <s v="Schoggi Schokol"/>
        <s v="Scottish Longbr"/>
        <s v="Singaporean Hok"/>
        <s v="Sir Rodney's Ma"/>
        <s v="Sir Rodney's Sc"/>
        <s v="Sirop d'érable"/>
        <s v="Spegesild"/>
        <s v="Steeleye Stout"/>
        <s v="Tarte au sucre"/>
        <s v="Teatime Chocola"/>
        <s v="Thüringer Rostb"/>
        <s v="Tofu"/>
        <s v="Tourtière"/>
        <s v="Tunnbröd"/>
        <s v="Uncle Bob's Org"/>
        <s v="Valkoinen sukla"/>
        <s v="Vegie-spread"/>
        <s v="Wimmers gute Se"/>
        <s v="Zaanse koeken"/>
      </sharedItems>
    </cacheField>
    <cacheField name="[Product_Details].[per_Year].[per_Year]" caption="per_Year" numFmtId="0" hierarchy="135" level="1">
      <sharedItems containsSemiMixedTypes="0" containsString="0" containsNumber="1" containsInteger="1" minValue="1997" maxValue="1998" count="2">
        <n v="1997"/>
        <n v="1998"/>
      </sharedItems>
      <extLst>
        <ext xmlns:x15="http://schemas.microsoft.com/office/spreadsheetml/2010/11/main" uri="{4F2E5C28-24EA-4eb8-9CBF-B6C8F9C3D259}">
          <x15:cachedUniqueNames>
            <x15:cachedUniqueName index="0" name="[Product_Details].[per_Year].&amp;[1997]"/>
            <x15:cachedUniqueName index="1" name="[Product_Details].[per_Year].&amp;[1998]"/>
          </x15:cachedUniqueNames>
        </ext>
      </extLst>
    </cacheField>
    <cacheField name="[Measures].[Sum of YOY %]" caption="Sum of YOY %" numFmtId="0" hierarchy="402"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2" memberValueDatatype="20" unbalanced="0">
      <fieldsUsage count="2">
        <fieldUsage x="-1"/>
        <fieldUsage x="6"/>
      </fieldsUsage>
    </cacheHierarchy>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2" memberValueDatatype="130" unbalanced="0">
      <fieldsUsage count="2">
        <fieldUsage x="-1"/>
        <fieldUsage x="5"/>
      </fieldsUsage>
    </cacheHierarchy>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2" memberValueDatatype="130" unbalanced="0">
      <fieldsUsage count="2">
        <fieldUsage x="-1"/>
        <fieldUsage x="4"/>
      </fieldsUsage>
    </cacheHierarchy>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8"/>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oneField="1" hidden="1">
      <fieldsUsage count="1">
        <fieldUsage x="7"/>
      </fieldsUsage>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82175926" createdVersion="5" refreshedVersion="8" minRefreshableVersion="3" recordCount="0" supportSubquery="1" supportAdvancedDrill="1" xr:uid="{7073326A-5721-4EC5-92DD-B96A3234153F}">
  <cacheSource type="external" connectionId="21"/>
  <cacheFields count="10">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Product_Details].[Stock_Status].[Stock_Status]" caption="Stock_Status" numFmtId="0" hierarchy="156" level="1">
      <sharedItems count="4">
        <s v="No_Restock"/>
        <s v="Restock"/>
        <s v="Safe_Stock"/>
        <s v="Stopped"/>
      </sharedItems>
    </cacheField>
    <cacheField name="[Product_Details].[P_Name].[P_Name]" caption="P_Name" numFmtId="0" hierarchy="138" level="1">
      <sharedItems count="77">
        <s v="Alice Mutton"/>
        <s v="Aniseed Syrup"/>
        <s v="Boston Crab Mea"/>
        <s v="Camembert Pierr"/>
        <s v="Carnarvon Tiger"/>
        <s v="Chai"/>
        <s v="Chang"/>
        <s v="Chartreuse vert"/>
        <s v="Chef Anton's Ca"/>
        <s v="Chef Anton's Gu"/>
        <s v="Chocolade"/>
        <s v="Côte de Blaye"/>
        <s v="Escargots de Bo"/>
        <s v="Filo Mix"/>
        <s v="Flotemysost"/>
        <s v="Geitost"/>
        <s v="Genen Shouyu"/>
        <s v="Gnocchi di nonn"/>
        <s v="Gorgonzola Teli"/>
        <s v="Grandma's Boyse"/>
        <s v="Gravad lax"/>
        <s v="Guaraná Fantást"/>
        <s v="Gudbrandsdalsos"/>
        <s v="Gula Malacca"/>
        <s v="Gumbär Gummibär"/>
        <s v="Gustaf's Knäcke"/>
        <s v="Ikura"/>
        <s v="Inlagd Sill"/>
        <s v="Ipoh Coffee"/>
        <s v="Jack's New Engl"/>
        <s v="Konbu"/>
        <s v="Lakkalikööri"/>
        <s v="Laughing Lumber"/>
        <s v="Longlife Tofu"/>
        <s v="Louisiana Fiery"/>
        <s v="Louisiana Hot S"/>
        <s v="Manjimup Dried"/>
        <s v="Mascarpone Fabi"/>
        <s v="Maxilaku"/>
        <s v="Mishi Kobe Niku"/>
        <s v="Mozzarella di G"/>
        <s v="Nord-Ost Matjes"/>
        <s v="Northwoods Cran"/>
        <s v="NuNuCa Nuß-Noug"/>
        <s v="Original Frankf"/>
        <s v="Outback Lager"/>
        <s v="Pâté chinois"/>
        <s v="Pavlova"/>
        <s v="Perth Pasties"/>
        <s v="Queso Cabrales"/>
        <s v="Queso Manchego"/>
        <s v="Raclette Courda"/>
        <s v="Ravioli Angelo"/>
        <s v="Rhönbräu Kloste"/>
        <s v="Röd Kaviar"/>
        <s v="Rogede sild"/>
        <s v="Rössle Sauerkra"/>
        <s v="Sasquatch Ale"/>
        <s v="Schoggi Schokol"/>
        <s v="Scottish Longbr"/>
        <s v="Singaporean Hok"/>
        <s v="Sir Rodney's Ma"/>
        <s v="Sir Rodney's Sc"/>
        <s v="Sirop d'érable"/>
        <s v="Spegesild"/>
        <s v="Steeleye Stout"/>
        <s v="Tarte au sucre"/>
        <s v="Teatime Chocola"/>
        <s v="Thüringer Rostb"/>
        <s v="Tofu"/>
        <s v="Tourtière"/>
        <s v="Tunnbröd"/>
        <s v="Uncle Bob's Org"/>
        <s v="Valkoinen sukla"/>
        <s v="Vegie-spread"/>
        <s v="Wimmers gute Se"/>
        <s v="Zaanse koeken"/>
      </sharedItems>
    </cacheField>
    <cacheField name="[Product_Details].[per_Year].[per_Year]" caption="per_Year" numFmtId="0" hierarchy="135"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Product_Details].[per_Year].&amp;[1996]"/>
            <x15:cachedUniqueName index="1" name="[Product_Details].[per_Year].&amp;[1997]"/>
            <x15:cachedUniqueName index="2" name="[Product_Details].[per_Year].&amp;[1998]"/>
          </x15:cachedUniqueNames>
        </ext>
      </extLst>
    </cacheField>
    <cacheField name="[Measures].[Sum of Average_SP]" caption="Sum of Average_SP" numFmtId="0" hierarchy="393" level="32767"/>
    <cacheField name="[Measures].[Sum of SP_per_Order]" caption="Sum of SP_per_Order" numFmtId="0" hierarchy="403"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2" memberValueDatatype="20" unbalanced="0">
      <fieldsUsage count="2">
        <fieldUsage x="-1"/>
        <fieldUsage x="6"/>
      </fieldsUsage>
    </cacheHierarchy>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2" memberValueDatatype="130" unbalanced="0">
      <fieldsUsage count="2">
        <fieldUsage x="-1"/>
        <fieldUsage x="5"/>
      </fieldsUsage>
    </cacheHierarchy>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2" memberValueDatatype="130" unbalanced="0">
      <fieldsUsage count="2">
        <fieldUsage x="-1"/>
        <fieldUsage x="4"/>
      </fieldsUsage>
    </cacheHierarchy>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9"/>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oneField="1" hidden="1">
      <fieldsUsage count="1">
        <fieldUsage x="7"/>
      </fieldsUsage>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oneField="1" hidden="1">
      <fieldsUsage count="1">
        <fieldUsage x="8"/>
      </fieldsUsage>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82754626" createdVersion="5" refreshedVersion="8" minRefreshableVersion="3" recordCount="0" supportSubquery="1" supportAdvancedDrill="1" xr:uid="{5B5C4641-723C-4A2C-8060-71499F06630F}">
  <cacheSource type="external" connectionId="21"/>
  <cacheFields count="9">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Product_Details].[Stock_Status].[Stock_Status]" caption="Stock_Status" numFmtId="0" hierarchy="156" level="1">
      <sharedItems count="4">
        <s v="No_Restock"/>
        <s v="Restock"/>
        <s v="Safe_Stock"/>
        <s v="Stopped"/>
      </sharedItems>
    </cacheField>
    <cacheField name="[Product_Details].[P_Name].[P_Name]" caption="P_Name" numFmtId="0" hierarchy="138" level="1">
      <sharedItems count="77">
        <s v="Alice Mutton"/>
        <s v="Aniseed Syrup"/>
        <s v="Boston Crab Mea"/>
        <s v="Camembert Pierr"/>
        <s v="Carnarvon Tiger"/>
        <s v="Chai"/>
        <s v="Chang"/>
        <s v="Chartreuse vert"/>
        <s v="Chef Anton's Ca"/>
        <s v="Chef Anton's Gu"/>
        <s v="Chocolade"/>
        <s v="Côte de Blaye"/>
        <s v="Escargots de Bo"/>
        <s v="Filo Mix"/>
        <s v="Flotemysost"/>
        <s v="Geitost"/>
        <s v="Genen Shouyu"/>
        <s v="Gnocchi di nonn"/>
        <s v="Gorgonzola Teli"/>
        <s v="Grandma's Boyse"/>
        <s v="Gravad lax"/>
        <s v="Guaraná Fantást"/>
        <s v="Gudbrandsdalsos"/>
        <s v="Gula Malacca"/>
        <s v="Gumbär Gummibär"/>
        <s v="Gustaf's Knäcke"/>
        <s v="Ikura"/>
        <s v="Inlagd Sill"/>
        <s v="Ipoh Coffee"/>
        <s v="Jack's New Engl"/>
        <s v="Konbu"/>
        <s v="Lakkalikööri"/>
        <s v="Laughing Lumber"/>
        <s v="Longlife Tofu"/>
        <s v="Louisiana Fiery"/>
        <s v="Louisiana Hot S"/>
        <s v="Manjimup Dried"/>
        <s v="Mascarpone Fabi"/>
        <s v="Maxilaku"/>
        <s v="Mishi Kobe Niku"/>
        <s v="Mozzarella di G"/>
        <s v="Nord-Ost Matjes"/>
        <s v="Northwoods Cran"/>
        <s v="NuNuCa Nuß-Noug"/>
        <s v="Original Frankf"/>
        <s v="Outback Lager"/>
        <s v="Pâté chinois"/>
        <s v="Pavlova"/>
        <s v="Perth Pasties"/>
        <s v="Queso Cabrales"/>
        <s v="Queso Manchego"/>
        <s v="Raclette Courda"/>
        <s v="Ravioli Angelo"/>
        <s v="Rhönbräu Kloste"/>
        <s v="Röd Kaviar"/>
        <s v="Rogede sild"/>
        <s v="Rössle Sauerkra"/>
        <s v="Sasquatch Ale"/>
        <s v="Schoggi Schokol"/>
        <s v="Scottish Longbr"/>
        <s v="Singaporean Hok"/>
        <s v="Sir Rodney's Ma"/>
        <s v="Sir Rodney's Sc"/>
        <s v="Sirop d'érable"/>
        <s v="Spegesild"/>
        <s v="Steeleye Stout"/>
        <s v="Tarte au sucre"/>
        <s v="Teatime Chocola"/>
        <s v="Thüringer Rostb"/>
        <s v="Tofu"/>
        <s v="Tourtière"/>
        <s v="Tunnbröd"/>
        <s v="Uncle Bob's Org"/>
        <s v="Valkoinen sukla"/>
        <s v="Vegie-spread"/>
        <s v="Wimmers gute Se"/>
        <s v="Zaanse koeken"/>
      </sharedItems>
    </cacheField>
    <cacheField name="[Product_Details].[per_Year].[per_Year]" caption="per_Year" numFmtId="0" hierarchy="135"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Product_Details].[per_Year].&amp;[1996]"/>
            <x15:cachedUniqueName index="1" name="[Product_Details].[per_Year].&amp;[1997]"/>
            <x15:cachedUniqueName index="2" name="[Product_Details].[per_Year].&amp;[1998]"/>
          </x15:cachedUniqueNames>
        </ext>
      </extLst>
    </cacheField>
    <cacheField name="[Measures].[Sum of Discount WA %]" caption="Sum of Discount WA %" numFmtId="0" hierarchy="404"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2" memberValueDatatype="20" unbalanced="0">
      <fieldsUsage count="2">
        <fieldUsage x="-1"/>
        <fieldUsage x="6"/>
      </fieldsUsage>
    </cacheHierarchy>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2" memberValueDatatype="130" unbalanced="0">
      <fieldsUsage count="2">
        <fieldUsage x="-1"/>
        <fieldUsage x="5"/>
      </fieldsUsage>
    </cacheHierarchy>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2" memberValueDatatype="130" unbalanced="0">
      <fieldsUsage count="2">
        <fieldUsage x="-1"/>
        <fieldUsage x="4"/>
      </fieldsUsage>
    </cacheHierarchy>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8"/>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oneField="1" hidden="1">
      <fieldsUsage count="1">
        <fieldUsage x="7"/>
      </fieldsUsage>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82870372" createdVersion="5" refreshedVersion="8" minRefreshableVersion="3" recordCount="0" supportSubquery="1" supportAdvancedDrill="1" xr:uid="{C902FE99-DB1C-4E94-AEC8-5B54AC307FAE}">
  <cacheSource type="external" connectionId="21"/>
  <cacheFields count="2">
    <cacheField name="[Measures].[Avg Freight/Order]" caption="Avg Freight/Order" numFmtId="0" hierarchy="309"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0" memberValueDatatype="20" unbalanced="0"/>
    <cacheHierarchy uniqueName="[Monthly_Transactions].[per_Year]" caption="per_Year" attribute="1" defaultMemberUniqueName="[Monthly_Transactions].[per_Year].[All]" allUniqueName="[Monthly_Transactions].[per_Year].[All]" dimensionUniqueName="[Monthly_Transactions]" displayFolder="" count="0" memberValueDatatype="20" unbalanced="0"/>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0" memberValueDatatype="130" unbalanced="0"/>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1"/>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oneField="1">
      <fieldsUsage count="1">
        <fieldUsage x="0"/>
      </fieldsUsage>
    </cacheHierarchy>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83449073" createdVersion="5" refreshedVersion="8" minRefreshableVersion="3" recordCount="0" supportSubquery="1" supportAdvancedDrill="1" xr:uid="{1B42EC88-208C-41E8-A1E3-049E576A5879}">
  <cacheSource type="external" connectionId="21"/>
  <cacheFields count="9">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Product_Details].[Stock_Status].[Stock_Status]" caption="Stock_Status" numFmtId="0" hierarchy="156" level="1">
      <sharedItems count="4">
        <s v="No_Restock"/>
        <s v="Restock"/>
        <s v="Safe_Stock"/>
        <s v="Stopped"/>
      </sharedItems>
    </cacheField>
    <cacheField name="[Shipping_Report].[Shipping_Company].[Shipping_Company]" caption="Shipping_Company" numFmtId="0" hierarchy="206" level="1">
      <sharedItems count="3">
        <s v="Federal Shipping"/>
        <s v="Speedy Express"/>
        <s v="United Package"/>
      </sharedItems>
    </cacheField>
    <cacheField name="[Measures].[Total Shipping Cost]" caption="Total Shipping Cost" numFmtId="0" hierarchy="310" level="32767"/>
    <cacheField name="[Shipping_Report].[per_Year].[per_Year]" caption="per_Year" numFmtId="0" hierarchy="193"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Shipping_Report].[per_Year].&amp;[1996]"/>
            <x15:cachedUniqueName index="1" name="[Shipping_Report].[per_Year].&amp;[1997]"/>
            <x15:cachedUniqueName index="2" name="[Shipping_Report].[per_Year].&amp;[1998]"/>
          </x15:cachedUniqueNames>
        </ext>
      </extLst>
    </cacheField>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2" memberValueDatatype="130" unbalanced="0">
      <fieldsUsage count="2">
        <fieldUsage x="-1"/>
        <fieldUsage x="4"/>
      </fieldsUsage>
    </cacheHierarchy>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2" memberValueDatatype="20" unbalanced="0">
      <fieldsUsage count="2">
        <fieldUsage x="-1"/>
        <fieldUsage x="7"/>
      </fieldsUsage>
    </cacheHierarchy>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2" memberValueDatatype="130" unbalanced="0">
      <fieldsUsage count="2">
        <fieldUsage x="-1"/>
        <fieldUsage x="5"/>
      </fieldsUsage>
    </cacheHierarchy>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8"/>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oneField="1">
      <fieldsUsage count="1">
        <fieldUsage x="6"/>
      </fieldsUsage>
    </cacheHierarchy>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83912035" createdVersion="5" refreshedVersion="8" minRefreshableVersion="3" recordCount="0" supportSubquery="1" supportAdvancedDrill="1" xr:uid="{76E13748-C1AB-465D-B27F-34825B20741F}">
  <cacheSource type="external" connectionId="21"/>
  <cacheFields count="9">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Product_Details].[Stock_Status].[Stock_Status]" caption="Stock_Status" numFmtId="0" hierarchy="156" level="1">
      <sharedItems count="4">
        <s v="No_Restock"/>
        <s v="Restock"/>
        <s v="Safe_Stock"/>
        <s v="Stopped"/>
      </sharedItems>
    </cacheField>
    <cacheField name="[Shipping_Report].[Country].[Country]" caption="Country" numFmtId="0" hierarchy="201" level="1">
      <sharedItems count="21">
        <s v="Argentina"/>
        <s v="Austria"/>
        <s v="Belgium"/>
        <s v="Brazil"/>
        <s v="Canada"/>
        <s v="Denmark"/>
        <s v="Finland"/>
        <s v="France"/>
        <s v="Germany"/>
        <s v="Ireland"/>
        <s v="Italy"/>
        <s v="Mexico"/>
        <s v="Norway"/>
        <s v="Poland"/>
        <s v="Portugal"/>
        <s v="Spain"/>
        <s v="Sweden"/>
        <s v="Switzerland"/>
        <s v="UK"/>
        <s v="USA"/>
        <s v="Venezuela"/>
      </sharedItems>
    </cacheField>
    <cacheField name="[Shipping_Report].[Shipping_Company].[Shipping_Company]" caption="Shipping_Company" numFmtId="0" hierarchy="206" level="1">
      <sharedItems count="3">
        <s v="Federal Shipping"/>
        <s v="Speedy Express"/>
        <s v="United Package"/>
      </sharedItems>
    </cacheField>
    <cacheField name="[Measures].[Total Shipping Cost]" caption="Total Shipping Cost" numFmtId="0" hierarchy="310"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2" memberValueDatatype="130" unbalanced="0">
      <fieldsUsage count="2">
        <fieldUsage x="-1"/>
        <fieldUsage x="4"/>
      </fieldsUsage>
    </cacheHierarchy>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2" memberValueDatatype="130" unbalanced="0">
      <fieldsUsage count="2">
        <fieldUsage x="-1"/>
        <fieldUsage x="5"/>
      </fieldsUsage>
    </cacheHierarchy>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2" memberValueDatatype="130" unbalanced="0">
      <fieldsUsage count="2">
        <fieldUsage x="-1"/>
        <fieldUsage x="6"/>
      </fieldsUsage>
    </cacheHierarchy>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8"/>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oneField="1">
      <fieldsUsage count="1">
        <fieldUsage x="7"/>
      </fieldsUsage>
    </cacheHierarchy>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84490743" createdVersion="5" refreshedVersion="8" minRefreshableVersion="3" recordCount="0" supportSubquery="1" supportAdvancedDrill="1" xr:uid="{75000596-A726-4983-B592-ACD0ABE279F3}">
  <cacheSource type="external" connectionId="21"/>
  <cacheFields count="9">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Customer_Transactions].[CO_Name].[CO_Name]" caption="CO_Name" numFmtId="0" hierarchy="70" level="1">
      <sharedItems count="5">
        <s v="Ernst Handel"/>
        <s v="Hungry Owl All-"/>
        <s v="QUICK-Stop"/>
        <s v="Rattlesnake Can"/>
        <s v="Save-a-lot Mark"/>
      </sharedItems>
    </cacheField>
    <cacheField name="[Product_Transactions].[P_Name].[P_Name]" caption="P_Name" numFmtId="0" hierarchy="165" level="1">
      <sharedItems count="5">
        <s v="Camembert Pierr"/>
        <s v="Côte de Blaye"/>
        <s v="Raclette Courda"/>
        <s v="Tarte au sucre"/>
        <s v="Thüringer Rostb"/>
      </sharedItems>
    </cacheField>
    <cacheField name="[Shipper Performance].[per_Year].[per_Year]" caption="per_Year" numFmtId="0" hierarchy="182"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Shipper Performance].[per_Year].&amp;[1996]"/>
            <x15:cachedUniqueName index="1" name="[Shipper Performance].[per_Year].&amp;[1997]"/>
            <x15:cachedUniqueName index="2" name="[Shipper Performance].[per_Year].&amp;[1998]"/>
          </x15:cachedUniqueNames>
        </ext>
      </extLst>
    </cacheField>
    <cacheField name="[Shipper Performance].[Shipping_Company].[Shipping_Company]" caption="Shipping_Company" numFmtId="0" hierarchy="183" level="1">
      <sharedItems count="3">
        <s v="Federal Shipping"/>
        <s v="Speedy Express"/>
        <s v="United Package"/>
      </sharedItems>
    </cacheField>
    <cacheField name="[Measures].[Sum of Net_Sales_of_Shipped]" caption="Sum of Net_Sales_of_Shipped" numFmtId="0" hierarchy="406" level="32767"/>
    <cacheField name="[Measures].[Sum of Shipping_Cost]" caption="Sum of Shipping_Cost" numFmtId="0" hierarchy="407"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2" memberValueDatatype="130" unbalanced="0">
      <fieldsUsage count="2">
        <fieldUsage x="-1"/>
        <fieldUsage x="2"/>
      </fieldsUsage>
    </cacheHierarchy>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3"/>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2" memberValueDatatype="20" unbalanced="0">
      <fieldsUsage count="2">
        <fieldUsage x="-1"/>
        <fieldUsage x="4"/>
      </fieldsUsage>
    </cacheHierarchy>
    <cacheHierarchy uniqueName="[Shipper Performance].[Shipping_Company]" caption="Shipping_Company" attribute="1" defaultMemberUniqueName="[Shipper Performance].[Shipping_Company].[All]" allUniqueName="[Shipper Performance].[Shipping_Company].[All]" dimensionUniqueName="[Shipper Performance]" displayFolder="" count="2" memberValueDatatype="130" unbalanced="0">
      <fieldsUsage count="2">
        <fieldUsage x="-1"/>
        <fieldUsage x="5"/>
      </fieldsUsage>
    </cacheHierarchy>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8"/>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oneField="1" hidden="1">
      <fieldsUsage count="1">
        <fieldUsage x="6"/>
      </fieldsUsage>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oneField="1" hidden="1">
      <fieldsUsage count="1">
        <fieldUsage x="7"/>
      </fieldsUsage>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85069443" createdVersion="5" refreshedVersion="8" minRefreshableVersion="3" recordCount="0" supportSubquery="1" supportAdvancedDrill="1" xr:uid="{F34429F2-850B-493F-8200-2963658D7700}">
  <cacheSource type="external" connectionId="21"/>
  <cacheFields count="9">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Customer_Transactions].[CO_Name].[CO_Name]" caption="CO_Name" numFmtId="0" hierarchy="70" level="1">
      <sharedItems count="5">
        <s v="Ernst Handel"/>
        <s v="Hungry Owl All-"/>
        <s v="QUICK-Stop"/>
        <s v="Rattlesnake Can"/>
        <s v="Save-a-lot Mark"/>
      </sharedItems>
    </cacheField>
    <cacheField name="[Product_Transactions].[P_Name].[P_Name]" caption="P_Name" numFmtId="0" hierarchy="165" level="1">
      <sharedItems count="5">
        <s v="Camembert Pierr"/>
        <s v="Côte de Blaye"/>
        <s v="Raclette Courda"/>
        <s v="Tarte au sucre"/>
        <s v="Thüringer Rostb"/>
      </sharedItems>
    </cacheField>
    <cacheField name="[Shipper Performance].[per_Year].[per_Year]" caption="per_Year" numFmtId="0" hierarchy="182"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Shipper Performance].[per_Year].&amp;[1996]"/>
            <x15:cachedUniqueName index="1" name="[Shipper Performance].[per_Year].&amp;[1997]"/>
            <x15:cachedUniqueName index="2" name="[Shipper Performance].[per_Year].&amp;[1998]"/>
          </x15:cachedUniqueNames>
        </ext>
      </extLst>
    </cacheField>
    <cacheField name="[Shipper Performance].[Shipping_Company].[Shipping_Company]" caption="Shipping_Company" numFmtId="0" hierarchy="183" level="1">
      <sharedItems count="3">
        <s v="Federal Shipping"/>
        <s v="Speedy Express"/>
        <s v="United Package"/>
      </sharedItems>
    </cacheField>
    <cacheField name="[Measures].[Average of On_Time %]" caption="Average of On_Time %" numFmtId="0" hierarchy="419" level="32767"/>
    <cacheField name="[Measures].[Sum of Shipping Cost WA %]" caption="Sum of Shipping Cost WA %" numFmtId="0" hierarchy="413"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2" memberValueDatatype="130" unbalanced="0">
      <fieldsUsage count="2">
        <fieldUsage x="-1"/>
        <fieldUsage x="2"/>
      </fieldsUsage>
    </cacheHierarchy>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3"/>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2" memberValueDatatype="20" unbalanced="0">
      <fieldsUsage count="2">
        <fieldUsage x="-1"/>
        <fieldUsage x="4"/>
      </fieldsUsage>
    </cacheHierarchy>
    <cacheHierarchy uniqueName="[Shipper Performance].[Shipping_Company]" caption="Shipping_Company" attribute="1" defaultMemberUniqueName="[Shipper Performance].[Shipping_Company].[All]" allUniqueName="[Shipper Performance].[Shipping_Company].[All]" dimensionUniqueName="[Shipper Performance]" displayFolder="" count="2" memberValueDatatype="130" unbalanced="0">
      <fieldsUsage count="2">
        <fieldUsage x="-1"/>
        <fieldUsage x="5"/>
      </fieldsUsage>
    </cacheHierarchy>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8"/>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oneField="1" hidden="1">
      <fieldsUsage count="1">
        <fieldUsage x="7"/>
      </fieldsUsage>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oneField="1" hidden="1">
      <fieldsUsage count="1">
        <fieldUsage x="6"/>
      </fieldsUsage>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85648151" createdVersion="5" refreshedVersion="8" minRefreshableVersion="3" recordCount="0" supportSubquery="1" supportAdvancedDrill="1" xr:uid="{59237D6E-A887-4B18-8DDF-5FC627786F57}">
  <cacheSource type="external" connectionId="21"/>
  <cacheFields count="9">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Customer_Transactions].[CO_Name].[CO_Name]" caption="CO_Name" numFmtId="0" hierarchy="70" level="1">
      <sharedItems count="5">
        <s v="Ernst Handel"/>
        <s v="Hungry Owl All-"/>
        <s v="QUICK-Stop"/>
        <s v="Rattlesnake Can"/>
        <s v="Save-a-lot Mark"/>
      </sharedItems>
    </cacheField>
    <cacheField name="[Product_Transactions].[P_Name].[P_Name]" caption="P_Name" numFmtId="0" hierarchy="165" level="1">
      <sharedItems count="5">
        <s v="Camembert Pierr"/>
        <s v="Côte de Blaye"/>
        <s v="Raclette Courda"/>
        <s v="Tarte au sucre"/>
        <s v="Thüringer Rostb"/>
      </sharedItems>
    </cacheField>
    <cacheField name="[Shipper Performance].[per_Year].[per_Year]" caption="per_Year" numFmtId="0" hierarchy="182"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Shipper Performance].[per_Year].&amp;[1996]"/>
            <x15:cachedUniqueName index="1" name="[Shipper Performance].[per_Year].&amp;[1997]"/>
            <x15:cachedUniqueName index="2" name="[Shipper Performance].[per_Year].&amp;[1998]"/>
          </x15:cachedUniqueNames>
        </ext>
      </extLst>
    </cacheField>
    <cacheField name="[Shipper Performance].[Shipping_Company].[Shipping_Company]" caption="Shipping_Company" numFmtId="0" hierarchy="183" level="1">
      <sharedItems count="3">
        <s v="Federal Shipping"/>
        <s v="Speedy Express"/>
        <s v="United Package"/>
      </sharedItems>
    </cacheField>
    <cacheField name="[Measures].[Average of Avg_Freight_per_Order]" caption="Average of Avg_Freight_per_Order" numFmtId="0" hierarchy="417" level="32767"/>
    <cacheField name="[Measures].[Average of Avg_Days_to_Ship]" caption="Average of Avg_Days_to_Ship" numFmtId="0" hierarchy="410" level="32767"/>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2" memberValueDatatype="130" unbalanced="0">
      <fieldsUsage count="2">
        <fieldUsage x="-1"/>
        <fieldUsage x="2"/>
      </fieldsUsage>
    </cacheHierarchy>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3"/>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2" memberValueDatatype="20" unbalanced="0">
      <fieldsUsage count="2">
        <fieldUsage x="-1"/>
        <fieldUsage x="4"/>
      </fieldsUsage>
    </cacheHierarchy>
    <cacheHierarchy uniqueName="[Shipper Performance].[Shipping_Company]" caption="Shipping_Company" attribute="1" defaultMemberUniqueName="[Shipper Performance].[Shipping_Company].[All]" allUniqueName="[Shipper Performance].[Shipping_Company].[All]" dimensionUniqueName="[Shipper Performance]" displayFolder="" count="2" memberValueDatatype="130" unbalanced="0">
      <fieldsUsage count="2">
        <fieldUsage x="-1"/>
        <fieldUsage x="5"/>
      </fieldsUsage>
    </cacheHierarchy>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8"/>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oneField="1" hidden="1">
      <fieldsUsage count="1">
        <fieldUsage x="7"/>
      </fieldsUsage>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oneField="1" hidden="1">
      <fieldsUsage count="1">
        <fieldUsage x="6"/>
      </fieldsUsage>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86111113" createdVersion="5" refreshedVersion="8" minRefreshableVersion="3" recordCount="0" supportSubquery="1" supportAdvancedDrill="1" xr:uid="{6306D860-914B-4F9C-83E3-DA4A2727EC16}">
  <cacheSource type="external" connectionId="21"/>
  <cacheFields count="9">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Customer_Transactions].[CO_Name].[CO_Name]" caption="CO_Name" numFmtId="0" hierarchy="70" level="1">
      <sharedItems count="5">
        <s v="Ernst Handel"/>
        <s v="Hungry Owl All-"/>
        <s v="QUICK-Stop"/>
        <s v="Rattlesnake Can"/>
        <s v="Save-a-lot Mark"/>
      </sharedItems>
    </cacheField>
    <cacheField name="[Product_Transactions].[P_Name].[P_Name]" caption="P_Name" numFmtId="0" hierarchy="165" level="1">
      <sharedItems count="5">
        <s v="Camembert Pierr"/>
        <s v="Côte de Blaye"/>
        <s v="Raclette Courda"/>
        <s v="Tarte au sucre"/>
        <s v="Thüringer Rostb"/>
      </sharedItems>
    </cacheField>
    <cacheField name="[Measures].[Sum of Q_Shipped]" caption="Sum of Q_Shipped" numFmtId="0" hierarchy="420" level="32767"/>
    <cacheField name="[Measures].[Distinct Count of O_ID]" caption="Distinct Count of O_ID" numFmtId="0" hierarchy="422" level="32767"/>
    <cacheField name="[Shipping_Report].[per_Year].[per_Year]" caption="per_Year" numFmtId="0" hierarchy="193"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Shipping_Report].[per_Year].&amp;[1996]"/>
            <x15:cachedUniqueName index="1" name="[Shipping_Report].[per_Year].&amp;[1997]"/>
            <x15:cachedUniqueName index="2" name="[Shipping_Report].[per_Year].&amp;[1998]"/>
          </x15:cachedUniqueNames>
        </ext>
      </extLst>
    </cacheField>
    <cacheField name="[Shipping_Report].[Shipping_Company].[Shipping_Company]" caption="Shipping_Company" numFmtId="0" hierarchy="206" level="1">
      <sharedItems count="3">
        <s v="Federal Shipping"/>
        <s v="Speedy Express"/>
        <s v="United Package"/>
      </sharedItems>
    </cacheField>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2" memberValueDatatype="130" unbalanced="0">
      <fieldsUsage count="2">
        <fieldUsage x="-1"/>
        <fieldUsage x="2"/>
      </fieldsUsage>
    </cacheHierarchy>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3"/>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2" memberValueDatatype="20" unbalanced="0">
      <fieldsUsage count="2">
        <fieldUsage x="-1"/>
        <fieldUsage x="6"/>
      </fieldsUsage>
    </cacheHierarchy>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2" memberValueDatatype="130" unbalanced="0">
      <fieldsUsage count="2">
        <fieldUsage x="-1"/>
        <fieldUsage x="7"/>
      </fieldsUsage>
    </cacheHierarchy>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8"/>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oneField="1" hidden="1">
      <fieldsUsage count="1">
        <fieldUsage x="4"/>
      </fieldsUsage>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oneField="1" hidden="1">
      <fieldsUsage count="1">
        <fieldUsage x="5"/>
      </fieldsUsage>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700186689814" createdVersion="5" refreshedVersion="8" minRefreshableVersion="3" recordCount="0" supportSubquery="1" supportAdvancedDrill="1" xr:uid="{2DC38B07-4A92-4726-AF4C-28D4896844EA}">
  <cacheSource type="external" connectionId="21"/>
  <cacheFields count="9">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Product_Details].[Stock_Status].[Stock_Status]" caption="Stock_Status" numFmtId="0" hierarchy="156" level="1">
      <sharedItems count="4">
        <s v="No_Restock"/>
        <s v="Restock"/>
        <s v="Safe_Stock"/>
        <s v="Stopped"/>
      </sharedItems>
    </cacheField>
    <cacheField name="[Shipping_Report].[Shipping_Company].[Shipping_Company]" caption="Shipping_Company" numFmtId="0" hierarchy="206" level="1">
      <sharedItems count="3">
        <s v="Federal Shipping"/>
        <s v="Speedy Express"/>
        <s v="United Package"/>
      </sharedItems>
    </cacheField>
    <cacheField name="[Measures].[Sum of Delivery_Status]" caption="Sum of Delivery_Status" numFmtId="0" hierarchy="355" level="32767"/>
    <cacheField name="[Shipping_Report].[per_Year].[per_Year]" caption="per_Year" numFmtId="0" hierarchy="193"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Shipping_Report].[per_Year].&amp;[1996]"/>
            <x15:cachedUniqueName index="1" name="[Shipping_Report].[per_Year].&amp;[1997]"/>
            <x15:cachedUniqueName index="2" name="[Shipping_Report].[per_Year].&amp;[1998]"/>
          </x15:cachedUniqueNames>
        </ext>
      </extLst>
    </cacheField>
    <cacheField name="[Years].[Year].[Year]" caption="Year" numFmtId="0" hierarchy="229" level="1">
      <sharedItems containsSemiMixedTypes="0" containsNonDate="0" containsString="0"/>
    </cacheField>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2" memberValueDatatype="130" unbalanced="0">
      <fieldsUsage count="2">
        <fieldUsage x="-1"/>
        <fieldUsage x="4"/>
      </fieldsUsage>
    </cacheHierarchy>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2" memberValueDatatype="20" unbalanced="0">
      <fieldsUsage count="2">
        <fieldUsage x="-1"/>
        <fieldUsage x="7"/>
      </fieldsUsage>
    </cacheHierarchy>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2" memberValueDatatype="130" unbalanced="0">
      <fieldsUsage count="2">
        <fieldUsage x="-1"/>
        <fieldUsage x="5"/>
      </fieldsUsage>
    </cacheHierarchy>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fieldsUsage count="2">
        <fieldUsage x="-1"/>
        <fieldUsage x="8"/>
      </fieldsUsage>
    </cacheHierarchy>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oneField="1" hidden="1">
      <fieldsUsage count="1">
        <fieldUsage x="6"/>
      </fieldsUsage>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4.806786111112" createdVersion="5" refreshedVersion="8" minRefreshableVersion="3" recordCount="0" supportSubquery="1" supportAdvancedDrill="1" xr:uid="{1BA0D3A2-ADA5-4C7D-A36D-5A006D0FCA2A}">
  <cacheSource type="external" connectionId="21"/>
  <cacheFields count="9">
    <cacheField name="[Monthly_Transactions].[per_Year].[per_Year]" caption="per_Year" numFmtId="0" hierarchy="108"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Monthly_Transactions].[per_Year].&amp;[1996]"/>
            <x15:cachedUniqueName index="1" name="[Monthly_Transactions].[per_Year].&amp;[1997]"/>
            <x15:cachedUniqueName index="2" name="[Monthly_Transactions].[per_Year].&amp;[1998]"/>
          </x15:cachedUniqueNames>
        </ext>
      </extLst>
    </cacheField>
    <cacheField name="[Monthly_Transactions].[per_Month].[per_Month]" caption="per_Month" numFmtId="0" hierarchy="10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onthly_Transactions].[per_Month].&amp;[1]"/>
            <x15:cachedUniqueName index="1" name="[Monthly_Transactions].[per_Month].&amp;[2]"/>
            <x15:cachedUniqueName index="2" name="[Monthly_Transactions].[per_Month].&amp;[3]"/>
            <x15:cachedUniqueName index="3" name="[Monthly_Transactions].[per_Month].&amp;[4]"/>
            <x15:cachedUniqueName index="4" name="[Monthly_Transactions].[per_Month].&amp;[5]"/>
            <x15:cachedUniqueName index="5" name="[Monthly_Transactions].[per_Month].&amp;[6]"/>
            <x15:cachedUniqueName index="6" name="[Monthly_Transactions].[per_Month].&amp;[7]"/>
            <x15:cachedUniqueName index="7" name="[Monthly_Transactions].[per_Month].&amp;[8]"/>
            <x15:cachedUniqueName index="8" name="[Monthly_Transactions].[per_Month].&amp;[9]"/>
            <x15:cachedUniqueName index="9" name="[Monthly_Transactions].[per_Month].&amp;[10]"/>
            <x15:cachedUniqueName index="10" name="[Monthly_Transactions].[per_Month].&amp;[11]"/>
            <x15:cachedUniqueName index="11" name="[Monthly_Transactions].[per_Month].&amp;[12]"/>
          </x15:cachedUniqueNames>
        </ext>
      </extLst>
    </cacheField>
    <cacheField name="[Product_Transactions].[P_Name].[P_Name]" caption="P_Name" numFmtId="0" hierarchy="165" level="1">
      <sharedItems count="5">
        <s v="Camembert Pierr"/>
        <s v="Côte de Blaye"/>
        <s v="Raclette Courda"/>
        <s v="Tarte au sucre"/>
        <s v="Thüringer Rostb"/>
      </sharedItems>
    </cacheField>
    <cacheField name="[Customer_Transactions].[Shipping_Status].[Shipping_Status]" caption="Shipping_Status" numFmtId="0" hierarchy="80" level="1">
      <sharedItems count="2">
        <s v="In_Transit"/>
        <s v="Shipped"/>
      </sharedItems>
    </cacheField>
    <cacheField name="[Employee_Transactions].[per_Year].[per_Year]" caption="per_Year" numFmtId="0" hierarchy="94" level="1">
      <sharedItems containsSemiMixedTypes="0" containsString="0" containsNumber="1" containsInteger="1" minValue="1996" maxValue="1996" count="1">
        <n v="1996"/>
      </sharedItems>
      <extLst>
        <ext xmlns:x15="http://schemas.microsoft.com/office/spreadsheetml/2010/11/main" uri="{4F2E5C28-24EA-4eb8-9CBF-B6C8F9C3D259}">
          <x15:cachedUniqueNames>
            <x15:cachedUniqueName index="0" name="[Employee_Transactions].[per_Year].&amp;[1996]"/>
          </x15:cachedUniqueNames>
        </ext>
      </extLst>
    </cacheField>
    <cacheField name="[Employee_performance].[per_Year].[per_Year]" caption="per_Year" numFmtId="0" hierarchy="82"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Employee_performance].[per_Year].&amp;[1996]"/>
            <x15:cachedUniqueName index="1" name="[Employee_performance].[per_Year].&amp;[1997]"/>
            <x15:cachedUniqueName index="2" name="[Employee_performance].[per_Year].&amp;[1998]"/>
          </x15:cachedUniqueNames>
        </ext>
      </extLst>
    </cacheField>
    <cacheField name="[Employee_performance].[per_Month].[per_Month]" caption="per_Month" numFmtId="0" hierarchy="83" level="1">
      <sharedItems containsSemiMixedTypes="0" containsString="0" containsNumber="1" containsInteger="1" minValue="1" maxValue="12" count="12">
        <n v="7"/>
        <n v="8"/>
        <n v="9"/>
        <n v="10"/>
        <n v="11"/>
        <n v="12"/>
        <n v="1"/>
        <n v="2"/>
        <n v="3"/>
        <n v="4"/>
        <n v="5"/>
        <n v="6"/>
      </sharedItems>
      <extLst>
        <ext xmlns:x15="http://schemas.microsoft.com/office/spreadsheetml/2010/11/main" uri="{4F2E5C28-24EA-4eb8-9CBF-B6C8F9C3D259}">
          <x15:cachedUniqueNames>
            <x15:cachedUniqueName index="0" name="[Employee_performance].[per_Month].&amp;[7]"/>
            <x15:cachedUniqueName index="1" name="[Employee_performance].[per_Month].&amp;[8]"/>
            <x15:cachedUniqueName index="2" name="[Employee_performance].[per_Month].&amp;[9]"/>
            <x15:cachedUniqueName index="3" name="[Employee_performance].[per_Month].&amp;[10]"/>
            <x15:cachedUniqueName index="4" name="[Employee_performance].[per_Month].&amp;[11]"/>
            <x15:cachedUniqueName index="5" name="[Employee_performance].[per_Month].&amp;[12]"/>
            <x15:cachedUniqueName index="6" name="[Employee_performance].[per_Month].&amp;[1]"/>
            <x15:cachedUniqueName index="7" name="[Employee_performance].[per_Month].&amp;[2]"/>
            <x15:cachedUniqueName index="8" name="[Employee_performance].[per_Month].&amp;[3]"/>
            <x15:cachedUniqueName index="9" name="[Employee_performance].[per_Month].&amp;[4]"/>
            <x15:cachedUniqueName index="10" name="[Employee_performance].[per_Month].&amp;[5]"/>
            <x15:cachedUniqueName index="11" name="[Employee_performance].[per_Month].&amp;[6]"/>
          </x15:cachedUniqueNames>
        </ext>
      </extLst>
    </cacheField>
    <cacheField name="[Employee_performance].[Full_Name].[Full_Name]" caption="Full_Name" numFmtId="0" hierarchy="85" level="1">
      <sharedItems count="9">
        <s v="Dr. A. Fuller"/>
        <s v="Mr. M. Suyama"/>
        <s v="Mr. R. King"/>
        <s v="Mr. S. Buchanan"/>
        <s v="Mrs. M. Peacock"/>
        <s v="Ms. A. Dodsworth"/>
        <s v="Ms. J. Leverling"/>
        <s v="Ms. L. Callahan"/>
        <s v="Ms. N. Davolio"/>
      </sharedItems>
    </cacheField>
    <cacheField name="[Measures].[Sum of Sales_Acheived]" caption="Sum of Sales_Acheived" numFmtId="0" hierarchy="367" level="32767"/>
  </cacheFields>
  <cacheHierarchies count="423">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2" memberValueDatatype="130" unbalanced="0">
      <fieldsUsage count="2">
        <fieldUsage x="-1"/>
        <fieldUsage x="3"/>
      </fieldsUsage>
    </cacheHierarchy>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2" memberValueDatatype="20" unbalanced="0">
      <fieldsUsage count="2">
        <fieldUsage x="-1"/>
        <fieldUsage x="5"/>
      </fieldsUsage>
    </cacheHierarchy>
    <cacheHierarchy uniqueName="[Employee_performance].[per_Month]" caption="per_Month" attribute="1" defaultMemberUniqueName="[Employee_performance].[per_Month].[All]" allUniqueName="[Employee_performance].[per_Month].[All]" dimensionUniqueName="[Employee_performance]" displayFolder="" count="2" memberValueDatatype="20" unbalanced="0">
      <fieldsUsage count="2">
        <fieldUsage x="-1"/>
        <fieldUsage x="6"/>
      </fieldsUsage>
    </cacheHierarchy>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2" memberValueDatatype="130" unbalanced="0">
      <fieldsUsage count="2">
        <fieldUsage x="-1"/>
        <fieldUsage x="7"/>
      </fieldsUsage>
    </cacheHierarchy>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2" memberValueDatatype="20" unbalanced="0">
      <fieldsUsage count="2">
        <fieldUsage x="-1"/>
        <fieldUsage x="4"/>
      </fieldsUsage>
    </cacheHierarchy>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2" memberValueDatatype="20" unbalanced="0">
      <fieldsUsage count="2">
        <fieldUsage x="-1"/>
        <fieldUsage x="1"/>
      </fieldsUsage>
    </cacheHierarchy>
    <cacheHierarchy uniqueName="[Monthly_Transactions].[per_Year]" caption="per_Year" attribute="1" defaultMemberUniqueName="[Monthly_Transactions].[per_Year].[All]" allUniqueName="[Monthly_Transactions].[per_Year].[All]" dimensionUniqueName="[Monthly_Transactions]" displayFolder="" count="2" memberValueDatatype="20" unbalanced="0">
      <fieldsUsage count="2">
        <fieldUsage x="-1"/>
        <fieldUsage x="0"/>
      </fieldsUsage>
    </cacheHierarchy>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2" memberValueDatatype="130" unbalanced="0">
      <fieldsUsage count="2">
        <fieldUsage x="-1"/>
        <fieldUsage x="2"/>
      </fieldsUsage>
    </cacheHierarchy>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oneField="1" hidden="1">
      <fieldsUsage count="1">
        <fieldUsage x="8"/>
      </fieldsUsage>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y uniqueName="[Measures].[Sum of Net_Sales_of_Shipped]" caption="Sum of Net_Sales_of_Shipped" measure="1" displayFolder="" measureGroup="Shipper Performance" count="0" hidden="1">
      <extLst>
        <ext xmlns:x15="http://schemas.microsoft.com/office/spreadsheetml/2010/11/main" uri="{B97F6D7D-B522-45F9-BDA1-12C45D357490}">
          <x15:cacheHierarchy aggregatedColumn="185"/>
        </ext>
      </extLst>
    </cacheHierarchy>
    <cacheHierarchy uniqueName="[Measures].[Sum of Shipping_Cost]" caption="Sum of Shipping_Cost" measure="1" displayFolder="" measureGroup="Shipper Performance" count="0" hidden="1">
      <extLst>
        <ext xmlns:x15="http://schemas.microsoft.com/office/spreadsheetml/2010/11/main" uri="{B97F6D7D-B522-45F9-BDA1-12C45D357490}">
          <x15:cacheHierarchy aggregatedColumn="186"/>
        </ext>
      </extLst>
    </cacheHierarchy>
    <cacheHierarchy uniqueName="[Measures].[Sum of On_Time %]" caption="Sum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Avg_Days_to_Ship]" caption="Sum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Average of Avg_Days_to_Ship]" caption="Average of Avg_Days_to_Ship" measure="1" displayFolder="" measureGroup="Shipper Performance" count="0" hidden="1">
      <extLst>
        <ext xmlns:x15="http://schemas.microsoft.com/office/spreadsheetml/2010/11/main" uri="{B97F6D7D-B522-45F9-BDA1-12C45D357490}">
          <x15:cacheHierarchy aggregatedColumn="187"/>
        </ext>
      </extLst>
    </cacheHierarchy>
    <cacheHierarchy uniqueName="[Measures].[Sum of Days_to_Ship 2]" caption="Sum of Days_to_Ship 2" measure="1" displayFolder="" measureGroup="Shipping_Report" count="0" hidden="1">
      <extLst>
        <ext xmlns:x15="http://schemas.microsoft.com/office/spreadsheetml/2010/11/main" uri="{B97F6D7D-B522-45F9-BDA1-12C45D357490}">
          <x15:cacheHierarchy aggregatedColumn="198"/>
        </ext>
      </extLst>
    </cacheHierarchy>
    <cacheHierarchy uniqueName="[Measures].[Average of Days_to_Ship]" caption="Average of Days_to_Ship" measure="1" displayFolder="" measureGroup="Shipping_Report" count="0" hidden="1">
      <extLst>
        <ext xmlns:x15="http://schemas.microsoft.com/office/spreadsheetml/2010/11/main" uri="{B97F6D7D-B522-45F9-BDA1-12C45D357490}">
          <x15:cacheHierarchy aggregatedColumn="198"/>
        </ext>
      </extLst>
    </cacheHierarchy>
    <cacheHierarchy uniqueName="[Measures].[Sum of Shipping Cost WA %]" caption="Sum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Average of Shipping Cost WA %]" caption="Average of Shipping Cost WA %" measure="1" displayFolder="" measureGroup="Shipper Performance" count="0" hidden="1">
      <extLst>
        <ext xmlns:x15="http://schemas.microsoft.com/office/spreadsheetml/2010/11/main" uri="{B97F6D7D-B522-45F9-BDA1-12C45D357490}">
          <x15:cacheHierarchy aggregatedColumn="191"/>
        </ext>
      </extLst>
    </cacheHierarchy>
    <cacheHierarchy uniqueName="[Measures].[Sum of Handeled_Orders]" caption="Sum of Handeled_Orders" measure="1" displayFolder="" measureGroup="Shipper Performance" count="0" hidden="1">
      <extLst>
        <ext xmlns:x15="http://schemas.microsoft.com/office/spreadsheetml/2010/11/main" uri="{B97F6D7D-B522-45F9-BDA1-12C45D357490}">
          <x15:cacheHierarchy aggregatedColumn="184"/>
        </ext>
      </extLst>
    </cacheHierarchy>
    <cacheHierarchy uniqueName="[Measures].[Sum of Avg_Freight_per_Order]" caption="Sum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Avg_Freight_per_Order]" caption="Average of Avg_Freight_per_Order" measure="1" displayFolder="" measureGroup="Shipper Performance" count="0" hidden="1">
      <extLst>
        <ext xmlns:x15="http://schemas.microsoft.com/office/spreadsheetml/2010/11/main" uri="{B97F6D7D-B522-45F9-BDA1-12C45D357490}">
          <x15:cacheHierarchy aggregatedColumn="190"/>
        </ext>
      </extLst>
    </cacheHierarchy>
    <cacheHierarchy uniqueName="[Measures].[Average of Delivery_Status]" caption="Average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Average of On_Time %]" caption="Average of On_Time %" measure="1" displayFolder="" measureGroup="Shipper Performance" count="0" hidden="1">
      <extLst>
        <ext xmlns:x15="http://schemas.microsoft.com/office/spreadsheetml/2010/11/main" uri="{B97F6D7D-B522-45F9-BDA1-12C45D357490}">
          <x15:cacheHierarchy aggregatedColumn="192"/>
        </ext>
      </extLst>
    </cacheHierarchy>
    <cacheHierarchy uniqueName="[Measures].[Sum of Q_Shipped]" caption="Sum of Q_Shipped" measure="1" displayFolder="" measureGroup="Shipping_Report" count="0" hidden="1">
      <extLst>
        <ext xmlns:x15="http://schemas.microsoft.com/office/spreadsheetml/2010/11/main" uri="{B97F6D7D-B522-45F9-BDA1-12C45D357490}">
          <x15:cacheHierarchy aggregatedColumn="204"/>
        </ext>
      </extLst>
    </cacheHierarchy>
    <cacheHierarchy uniqueName="[Measures].[Sum of O_ID]" caption="Sum of O_ID" measure="1" displayFolder="" measureGroup="Shipping_Report" count="0" hidden="1">
      <extLst>
        <ext xmlns:x15="http://schemas.microsoft.com/office/spreadsheetml/2010/11/main" uri="{B97F6D7D-B522-45F9-BDA1-12C45D357490}">
          <x15:cacheHierarchy aggregatedColumn="197"/>
        </ext>
      </extLst>
    </cacheHierarchy>
    <cacheHierarchy uniqueName="[Measures].[Distinct Count of O_ID]" caption="Distinct Count of O_ID" measure="1" displayFolder="" measureGroup="Shipping_Report" count="0" hidden="1">
      <extLst>
        <ext xmlns:x15="http://schemas.microsoft.com/office/spreadsheetml/2010/11/main" uri="{B97F6D7D-B522-45F9-BDA1-12C45D357490}">
          <x15:cacheHierarchy aggregatedColumn="197"/>
        </ext>
      </extLst>
    </cacheHierarchy>
  </cacheHierarchies>
  <kpis count="0"/>
  <dimensions count="21">
    <dimension name="Actual_Country_Growth" uniqueName="[Actual_Country_Growth]" caption="Actual_Country_Growth"/>
    <dimension name="Actual_Product_Growth" uniqueName="[Actual_Product_Growth]" caption="Actual_Product_Growth"/>
    <dimension name="Allocation" uniqueName="[Allocation]" caption="Allocation"/>
    <dimension name="Allocation_Summary" uniqueName="[Allocation_Summary]" caption="Allocation_Summary"/>
    <dimension name="Category_Performance" uniqueName="[Category_Performance]" caption="Category_Performance"/>
    <dimension name="Country_Transactions" uniqueName="[Country_Transactions]" caption="Country_Transactions"/>
    <dimension name="Customer_Summary" uniqueName="[Customer_Summary]" caption="Customer_Summary"/>
    <dimension name="Customer_Transactions" uniqueName="[Customer_Transactions]" caption="Customer_Transactions"/>
    <dimension name="Employee_performance" uniqueName="[Employee_performance]" caption="Employee_performance"/>
    <dimension name="Employee_Transactions" uniqueName="[Employee_Transactions]" caption="Employee_Transactions"/>
    <dimension measure="1" name="Measures" uniqueName="[Measures]" caption="Measures"/>
    <dimension name="Monthly_Transactions" uniqueName="[Monthly_Transactions]" caption="Monthly_Transactions"/>
    <dimension name="Order_Transactions" uniqueName="[Order_Transactions]" caption="Order_Transactions"/>
    <dimension name="Product_Details" uniqueName="[Product_Details]" caption="Product_Details"/>
    <dimension name="Product_Transactions" uniqueName="[Product_Transactions]" caption="Product_Transactions"/>
    <dimension name="Products_Report" uniqueName="[Products_Report]" caption="Products_Report"/>
    <dimension name="Shipper Performance" uniqueName="[Shipper Performance]" caption="Shipper Performance"/>
    <dimension name="Shipping_Report" uniqueName="[Shipping_Report]" caption="Shipping_Report"/>
    <dimension name="Shipping_Report_H1" uniqueName="[Shipping_Report_H1]" caption="Shipping_Report_H1"/>
    <dimension name="Shipping_Report_H2" uniqueName="[Shipping_Report_H2]" caption="Shipping_Report_H2"/>
    <dimension name="Years" uniqueName="[Years]" caption="Years"/>
  </dimensions>
  <measureGroups count="20">
    <measureGroup name="Actual_Country_Growth" caption="Actual_Country_Growth"/>
    <measureGroup name="Actual_Product_Growth" caption="Actual_Product_Growth"/>
    <measureGroup name="Allocation" caption="Allocation"/>
    <measureGroup name="Allocation_Summary" caption="Allocation_Summary"/>
    <measureGroup name="Category_Performance" caption="Category_Performance"/>
    <measureGroup name="Country_Transactions" caption="Country_Transactions"/>
    <measureGroup name="Customer_Summary" caption="Customer_Summary"/>
    <measureGroup name="Customer_Transactions" caption="Customer_Transactions"/>
    <measureGroup name="Employee_performance" caption="Employee_performance"/>
    <measureGroup name="Employee_Transactions" caption="Employee_Transactions"/>
    <measureGroup name="Monthly_Transactions" caption="Monthly_Transactions"/>
    <measureGroup name="Order_Transactions" caption="Order_Transactions"/>
    <measureGroup name="Product_Details" caption="Product_Details"/>
    <measureGroup name="Product_Transactions" caption="Product_Transactions"/>
    <measureGroup name="Products_Report" caption="Products_Report"/>
    <measureGroup name="Shipper Performance" caption="Shipper Performance"/>
    <measureGroup name="Shipping_Report" caption="Shipping_Report"/>
    <measureGroup name="Shipping_Report_H1" caption="Shipping_Report_H1"/>
    <measureGroup name="Shipping_Report_H2" caption="Shipping_Report_H2"/>
    <measureGroup name="Years" caption="Years"/>
  </measureGroups>
  <maps count="39">
    <map measureGroup="0" dimension="0"/>
    <map measureGroup="0" dimension="20"/>
    <map measureGroup="1" dimension="1"/>
    <map measureGroup="1" dimension="20"/>
    <map measureGroup="2" dimension="2"/>
    <map measureGroup="2" dimension="20"/>
    <map measureGroup="3" dimension="3"/>
    <map measureGroup="3" dimension="20"/>
    <map measureGroup="4" dimension="4"/>
    <map measureGroup="4" dimension="20"/>
    <map measureGroup="5" dimension="5"/>
    <map measureGroup="5" dimension="20"/>
    <map measureGroup="6" dimension="6"/>
    <map measureGroup="6" dimension="20"/>
    <map measureGroup="7" dimension="7"/>
    <map measureGroup="7" dimension="20"/>
    <map measureGroup="8" dimension="8"/>
    <map measureGroup="8" dimension="20"/>
    <map measureGroup="9" dimension="9"/>
    <map measureGroup="9" dimension="20"/>
    <map measureGroup="10" dimension="11"/>
    <map measureGroup="10" dimension="20"/>
    <map measureGroup="11" dimension="12"/>
    <map measureGroup="11" dimension="20"/>
    <map measureGroup="12" dimension="13"/>
    <map measureGroup="12" dimension="20"/>
    <map measureGroup="13" dimension="14"/>
    <map measureGroup="13" dimension="20"/>
    <map measureGroup="14" dimension="15"/>
    <map measureGroup="14" dimension="20"/>
    <map measureGroup="15" dimension="16"/>
    <map measureGroup="15" dimension="20"/>
    <map measureGroup="16" dimension="17"/>
    <map measureGroup="16" dimension="20"/>
    <map measureGroup="17" dimension="18"/>
    <map measureGroup="17" dimension="20"/>
    <map measureGroup="18" dimension="19"/>
    <map measureGroup="18" dimension="20"/>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43.198261226855" createdVersion="3" refreshedVersion="8" minRefreshableVersion="3" recordCount="0" supportSubquery="1" supportAdvancedDrill="1" xr:uid="{36E5E035-60F0-47D1-81E0-DD9E04E4C7A7}">
  <cacheSource type="external" connectionId="21">
    <extLst>
      <ext xmlns:x14="http://schemas.microsoft.com/office/spreadsheetml/2009/9/main" uri="{F057638F-6D5F-4e77-A914-E7F072B9BCA8}">
        <x14:sourceConnection name="ThisWorkbookDataModel"/>
      </ext>
    </extLst>
  </cacheSource>
  <cacheFields count="0"/>
  <cacheHierarchies count="406">
    <cacheHierarchy uniqueName="[Actual_Country_Growth].[Country]" caption="Country" attribute="1" defaultMemberUniqueName="[Actual_Country_Growth].[Country].[All]" allUniqueName="[Actual_Country_Growth].[Country].[All]" dimensionUniqueName="[Actual_Country_Growth]" displayFolder="" count="0" memberValueDatatype="130" unbalanced="0"/>
    <cacheHierarchy uniqueName="[Actual_Country_Growth].[Year]" caption="Year" attribute="1" defaultMemberUniqueName="[Actual_Country_Growth].[Year].[All]" allUniqueName="[Actual_Country_Growth].[Year].[All]" dimensionUniqueName="[Actual_Country_Growth]" displayFolder="" count="0" memberValueDatatype="20" unbalanced="0"/>
    <cacheHierarchy uniqueName="[Actual_Country_Growth].[YOY]" caption="YOY" attribute="1" defaultMemberUniqueName="[Actual_Country_Growth].[YOY].[All]" allUniqueName="[Actual_Country_Growth].[YOY].[All]" dimensionUniqueName="[Actual_Country_Growth]" displayFolder="" count="0" memberValueDatatype="5" unbalanced="0"/>
    <cacheHierarchy uniqueName="[Actual_Product_Growth].[Year]" caption="Year" attribute="1" defaultMemberUniqueName="[Actual_Product_Growth].[Year].[All]" allUniqueName="[Actual_Product_Growth].[Year].[All]" dimensionUniqueName="[Actual_Product_Growth]" displayFolder="" count="0" memberValueDatatype="20" unbalanced="0"/>
    <cacheHierarchy uniqueName="[Actual_Product_Growth].[Product_ID]" caption="Product_ID" attribute="1" defaultMemberUniqueName="[Actual_Product_Growth].[Product_ID].[All]" allUniqueName="[Actual_Product_Growth].[Product_ID].[All]" dimensionUniqueName="[Actual_Product_Growth]" displayFolder="" count="0" memberValueDatatype="20" unbalanced="0"/>
    <cacheHierarchy uniqueName="[Actual_Product_Growth].[Product_Name]" caption="Product_Name" attribute="1" defaultMemberUniqueName="[Actual_Product_Growth].[Product_Name].[All]" allUniqueName="[Actual_Product_Growth].[Product_Name].[All]" dimensionUniqueName="[Actual_Product_Growth]" displayFolder="" count="0" memberValueDatatype="130" unbalanced="0"/>
    <cacheHierarchy uniqueName="[Actual_Product_Growth].[Category]" caption="Category" attribute="1" defaultMemberUniqueName="[Actual_Product_Growth].[Category].[All]" allUniqueName="[Actual_Product_Growth].[Category].[All]" dimensionUniqueName="[Actual_Product_Growth]" displayFolder="" count="0" memberValueDatatype="130" unbalanced="0"/>
    <cacheHierarchy uniqueName="[Actual_Product_Growth].[YOY]" caption="YOY" attribute="1" defaultMemberUniqueName="[Actual_Product_Growth].[YOY].[All]" allUniqueName="[Actual_Product_Growth].[YOY].[All]" dimensionUniqueName="[Actual_Product_Growth]" displayFolder="" count="0" memberValueDatatype="5" unbalanced="0"/>
    <cacheHierarchy uniqueName="[Allocation].[Year_ID]" caption="Year_ID" attribute="1" defaultMemberUniqueName="[Allocation].[Year_ID].[All]" allUniqueName="[Allocation].[Year_ID].[All]" dimensionUniqueName="[Allocation]" displayFolder="" count="0" memberValueDatatype="130" unbalanced="0"/>
    <cacheHierarchy uniqueName="[Allocation].[Order_Date]" caption="Order_Date" attribute="1" time="1" defaultMemberUniqueName="[Allocation].[Order_Date].[All]" allUniqueName="[Allocation].[Order_Date].[All]" dimensionUniqueName="[Allocation]" displayFolder="" count="0" memberValueDatatype="7" unbalanced="0"/>
    <cacheHierarchy uniqueName="[Allocation].[per_Month]" caption="per_Month" attribute="1" defaultMemberUniqueName="[Allocation].[per_Month].[All]" allUniqueName="[Allocation].[per_Month].[All]" dimensionUniqueName="[Allocation]" displayFolder="" count="0" memberValueDatatype="20" unbalanced="0"/>
    <cacheHierarchy uniqueName="[Allocation].[per_Year]" caption="per_Year" attribute="1" defaultMemberUniqueName="[Allocation].[per_Year].[All]" allUniqueName="[Allocation].[per_Year].[All]" dimensionUniqueName="[Allocation]" displayFolder="" count="0" memberValueDatatype="20" unbalanced="0"/>
    <cacheHierarchy uniqueName="[Allocation].[Order_ID]" caption="Order_ID" attribute="1" defaultMemberUniqueName="[Allocation].[Order_ID].[All]" allUniqueName="[Allocation].[Order_ID].[All]" dimensionUniqueName="[Allocation]" displayFolder="" count="0" memberValueDatatype="20" unbalanced="0"/>
    <cacheHierarchy uniqueName="[Allocation].[Product_ID]" caption="Product_ID" attribute="1" defaultMemberUniqueName="[Allocation].[Product_ID].[All]" allUniqueName="[Allocation].[Product_ID].[All]" dimensionUniqueName="[Allocation]" displayFolder="" count="0" memberValueDatatype="20" unbalanced="0"/>
    <cacheHierarchy uniqueName="[Allocation].[Product_Name]" caption="Product_Name" attribute="1" defaultMemberUniqueName="[Allocation].[Product_Name].[All]" allUniqueName="[Allocation].[Product_Name].[All]" dimensionUniqueName="[Allocation]" displayFolder="" count="0" memberValueDatatype="130" unbalanced="0"/>
    <cacheHierarchy uniqueName="[Allocation].[Category]" caption="Category" attribute="1" defaultMemberUniqueName="[Allocation].[Category].[All]" allUniqueName="[Allocation].[Category].[All]" dimensionUniqueName="[Allocation]" displayFolder="" count="0" memberValueDatatype="130" unbalanced="0"/>
    <cacheHierarchy uniqueName="[Allocation].[Q]" caption="Q" attribute="1" defaultMemberUniqueName="[Allocation].[Q].[All]" allUniqueName="[Allocation].[Q].[All]" dimensionUniqueName="[Allocation]" displayFolder="" count="0" memberValueDatatype="20" unbalanced="0"/>
    <cacheHierarchy uniqueName="[Allocation].[WA_Q]" caption="WA_Q" attribute="1" defaultMemberUniqueName="[Allocation].[WA_Q].[All]" allUniqueName="[Allocation].[WA_Q].[All]" dimensionUniqueName="[Allocation]" displayFolder="" count="0" memberValueDatatype="5" unbalanced="0"/>
    <cacheHierarchy uniqueName="[Allocation].[SP]" caption="SP" attribute="1" defaultMemberUniqueName="[Allocation].[SP].[All]" allUniqueName="[Allocation].[SP].[All]" dimensionUniqueName="[Allocation]" displayFolder="" count="0" memberValueDatatype="5" unbalanced="0"/>
    <cacheHierarchy uniqueName="[Allocation].[Total_Sales]" caption="Total_Sales" attribute="1" defaultMemberUniqueName="[Allocation].[Total_Sales].[All]" allUniqueName="[Allocation].[Total_Sales].[All]" dimensionUniqueName="[Allocation]" displayFolder="" count="0" memberValueDatatype="5" unbalanced="0"/>
    <cacheHierarchy uniqueName="[Allocation].[Discount_Amount]" caption="Discount_Amount" attribute="1" defaultMemberUniqueName="[Allocation].[Discount_Amount].[All]" allUniqueName="[Allocation].[Discount_Amount].[All]" dimensionUniqueName="[Allocation]" displayFolder="" count="0" memberValueDatatype="5" unbalanced="0"/>
    <cacheHierarchy uniqueName="[Allocation].[Discount]" caption="Discount" attribute="1" defaultMemberUniqueName="[Allocation].[Discount].[All]" allUniqueName="[Allocation].[Discount].[All]" dimensionUniqueName="[Allocation]" displayFolder="" count="0" memberValueDatatype="5" unbalanced="0"/>
    <cacheHierarchy uniqueName="[Allocation].[Detailed_Net_Sales]" caption="Detailed_Net_Sales" attribute="1" defaultMemberUniqueName="[Allocation].[Detailed_Net_Sales].[All]" allUniqueName="[Allocation].[Detailed_Net_Sales].[All]" dimensionUniqueName="[Allocation]" displayFolder="" count="0" memberValueDatatype="5" unbalanced="0"/>
    <cacheHierarchy uniqueName="[Allocation].[Detailed_Net_Profit]" caption="Detailed_Net_Profit" attribute="1" defaultMemberUniqueName="[Allocation].[Detailed_Net_Profit].[All]" allUniqueName="[Allocation].[Detailed_Net_Profit].[All]" dimensionUniqueName="[Allocation]" displayFolder="" count="0" memberValueDatatype="5" unbalanced="0"/>
    <cacheHierarchy uniqueName="[Allocation].[Allocated_Freight]" caption="Allocated_Freight" attribute="1" defaultMemberUniqueName="[Allocation].[Allocated_Freight].[All]" allUniqueName="[Allocation].[Allocated_Freight].[All]" dimensionUniqueName="[Allocation]" displayFolder="" count="0" memberValueDatatype="5" unbalanced="0"/>
    <cacheHierarchy uniqueName="[Allocation_Summary].[per_Year]" caption="per_Year" attribute="1" defaultMemberUniqueName="[Allocation_Summary].[per_Year].[All]" allUniqueName="[Allocation_Summary].[per_Year].[All]" dimensionUniqueName="[Allocation_Summary]" displayFolder="" count="0" memberValueDatatype="20" unbalanced="0"/>
    <cacheHierarchy uniqueName="[Allocation_Summary].[Year_ID]" caption="Year_ID" attribute="1" defaultMemberUniqueName="[Allocation_Summary].[Year_ID].[All]" allUniqueName="[Allocation_Summary].[Year_ID].[All]" dimensionUniqueName="[Allocation_Summary]" displayFolder="" count="0" memberValueDatatype="130" unbalanced="0"/>
    <cacheHierarchy uniqueName="[Allocation_Summary].[Product_ID]" caption="Product_ID" attribute="1" defaultMemberUniqueName="[Allocation_Summary].[Product_ID].[All]" allUniqueName="[Allocation_Summary].[Product_ID].[All]" dimensionUniqueName="[Allocation_Summary]" displayFolder="" count="0" memberValueDatatype="20" unbalanced="0"/>
    <cacheHierarchy uniqueName="[Allocation_Summary].[Product_Name]" caption="Product_Name" attribute="1" defaultMemberUniqueName="[Allocation_Summary].[Product_Name].[All]" allUniqueName="[Allocation_Summary].[Product_Name].[All]" dimensionUniqueName="[Allocation_Summary]" displayFolder="" count="0" memberValueDatatype="130" unbalanced="0"/>
    <cacheHierarchy uniqueName="[Allocation_Summary].[Category]" caption="Category" attribute="1" defaultMemberUniqueName="[Allocation_Summary].[Category].[All]" allUniqueName="[Allocation_Summary].[Category].[All]" dimensionUniqueName="[Allocation_Summary]" displayFolder="" count="0" memberValueDatatype="130" unbalanced="0"/>
    <cacheHierarchy uniqueName="[Allocation_Summary].[Quantity_SOld]" caption="Quantity_SOld" attribute="1" defaultMemberUniqueName="[Allocation_Summary].[Quantity_SOld].[All]" allUniqueName="[Allocation_Summary].[Quantity_SOld].[All]" dimensionUniqueName="[Allocation_Summary]" displayFolder="" count="0" memberValueDatatype="20" unbalanced="0"/>
    <cacheHierarchy uniqueName="[Allocation_Summary].[Product_Avg_Price]" caption="Product_Avg_Price" attribute="1" defaultMemberUniqueName="[Allocation_Summary].[Product_Avg_Price].[All]" allUniqueName="[Allocation_Summary].[Product_Avg_Price].[All]" dimensionUniqueName="[Allocation_Summary]" displayFolder="" count="0" memberValueDatatype="5" unbalanced="0"/>
    <cacheHierarchy uniqueName="[Allocation_Summary].[Product_Avg_Sales]" caption="Product_Avg_Sales" attribute="1" defaultMemberUniqueName="[Allocation_Summary].[Product_Avg_Sales].[All]" allUniqueName="[Allocation_Summary].[Product_Avg_Sales].[All]" dimensionUniqueName="[Allocation_Summary]" displayFolder="" count="0" memberValueDatatype="5" unbalanced="0"/>
    <cacheHierarchy uniqueName="[Allocation_Summary].[Product_Avg_Discount]" caption="Product_Avg_Discount" attribute="1" defaultMemberUniqueName="[Allocation_Summary].[Product_Avg_Discount].[All]" allUniqueName="[Allocation_Summary].[Product_Avg_Discount].[All]" dimensionUniqueName="[Allocation_Summary]" displayFolder="" count="0" memberValueDatatype="5" unbalanced="0"/>
    <cacheHierarchy uniqueName="[Allocation_Summary].[Product_Avg_N_Sales]" caption="Product_Avg_N_Sales" attribute="1" defaultMemberUniqueName="[Allocation_Summary].[Product_Avg_N_Sales].[All]" allUniqueName="[Allocation_Summary].[Product_Avg_N_Sales].[All]" dimensionUniqueName="[Allocation_Summary]" displayFolder="" count="0" memberValueDatatype="5" unbalanced="0"/>
    <cacheHierarchy uniqueName="[Allocation_Summary].[Product_Avg_N_Profit]" caption="Product_Avg_N_Profit" attribute="1" defaultMemberUniqueName="[Allocation_Summary].[Product_Avg_N_Profit].[All]" allUniqueName="[Allocation_Summary].[Product_Avg_N_Profit].[All]" dimensionUniqueName="[Allocation_Summary]" displayFolder="" count="0" memberValueDatatype="5" unbalanced="0"/>
    <cacheHierarchy uniqueName="[Allocation_Summary].[Product_Avg_Freight]" caption="Product_Avg_Freight" attribute="1" defaultMemberUniqueName="[Allocation_Summary].[Product_Avg_Freight].[All]" allUniqueName="[Allocation_Summary].[Product_Avg_Freight].[All]" dimensionUniqueName="[Allocation_Summary]" displayFolder="" count="0" memberValueDatatype="5" unbalanced="0"/>
    <cacheHierarchy uniqueName="[Category_Performance].[per_Year]" caption="per_Year" attribute="1" defaultMemberUniqueName="[Category_Performance].[per_Year].[All]" allUniqueName="[Category_Performance].[per_Year].[All]" dimensionUniqueName="[Category_Performance]" displayFolder="" count="0" memberValueDatatype="20" unbalanced="0"/>
    <cacheHierarchy uniqueName="[Category_Performance].[Category_ID]" caption="Category_ID" attribute="1" defaultMemberUniqueName="[Category_Performance].[Category_ID].[All]" allUniqueName="[Category_Performance].[Category_ID].[All]" dimensionUniqueName="[Category_Performance]" displayFolder="" count="0" memberValueDatatype="20" unbalanced="0"/>
    <cacheHierarchy uniqueName="[Category_Performance].[Category]" caption="Category" attribute="1" defaultMemberUniqueName="[Category_Performance].[Category].[All]" allUniqueName="[Category_Performance].[Category].[All]" dimensionUniqueName="[Category_Performance]" displayFolder="" count="0" memberValueDatatype="130" unbalanced="0"/>
    <cacheHierarchy uniqueName="[Category_Performance].[Category_Q_Sales]" caption="Category_Q_Sales" attribute="1" defaultMemberUniqueName="[Category_Performance].[Category_Q_Sales].[All]" allUniqueName="[Category_Performance].[Category_Q_Sales].[All]" dimensionUniqueName="[Category_Performance]" displayFolder="" count="0" memberValueDatatype="20" unbalanced="0"/>
    <cacheHierarchy uniqueName="[Category_Performance].[Category_Sales]" caption="Category_Sales" attribute="1" defaultMemberUniqueName="[Category_Performance].[Category_Sales].[All]" allUniqueName="[Category_Performance].[Category_Sales].[All]" dimensionUniqueName="[Category_Performance]" displayFolder="" count="0" memberValueDatatype="5" unbalanced="0"/>
    <cacheHierarchy uniqueName="[Category_Performance].[Category_Discount]" caption="Category_Discount" attribute="1" defaultMemberUniqueName="[Category_Performance].[Category_Discount].[All]" allUniqueName="[Category_Performance].[Category_Discount].[All]" dimensionUniqueName="[Category_Performance]" displayFolder="" count="0" memberValueDatatype="5" unbalanced="0"/>
    <cacheHierarchy uniqueName="[Category_Performance].[Category_N_Sales]" caption="Category_N_Sales" attribute="1" defaultMemberUniqueName="[Category_Performance].[Category_N_Sales].[All]" allUniqueName="[Category_Performance].[Category_N_Sales].[All]" dimensionUniqueName="[Category_Performance]" displayFolder="" count="0" memberValueDatatype="5" unbalanced="0"/>
    <cacheHierarchy uniqueName="[Category_Performance].[Category_Net_Profit]" caption="Category_Net_Profit" attribute="1" defaultMemberUniqueName="[Category_Performance].[Category_Net_Profit].[All]" allUniqueName="[Category_Performance].[Category_Net_Profit].[All]" dimensionUniqueName="[Category_Performance]" displayFolder="" count="0" memberValueDatatype="5" unbalanced="0"/>
    <cacheHierarchy uniqueName="[Category_Performance].[NS_pct]" caption="NS_pct" attribute="1" defaultMemberUniqueName="[Category_Performance].[NS_pct].[All]" allUniqueName="[Category_Performance].[NS_pct].[All]" dimensionUniqueName="[Category_Performance]" displayFolder="" count="0" memberValueDatatype="5" unbalanced="0"/>
    <cacheHierarchy uniqueName="[Category_Performance].[NS%]" caption="NS%" attribute="1" defaultMemberUniqueName="[Category_Performance].[NS%].[All]" allUniqueName="[Category_Performance].[NS%].[All]" dimensionUniqueName="[Category_Performance]" displayFolder="" count="0" memberValueDatatype="5" unbalanced="0"/>
    <cacheHierarchy uniqueName="[Country_Transactions].[Country]" caption="Country" attribute="1" defaultMemberUniqueName="[Country_Transactions].[Country].[All]" allUniqueName="[Country_Transactions].[Country].[All]" dimensionUniqueName="[Country_Transactions]" displayFolder="" count="0" memberValueDatatype="130" unbalanced="0"/>
    <cacheHierarchy uniqueName="[Country_Transactions].[Country_ID]" caption="Country_ID" attribute="1" defaultMemberUniqueName="[Country_Transactions].[Country_ID].[All]" allUniqueName="[Country_Transactions].[Country_ID].[All]" dimensionUniqueName="[Country_Transactions]" displayFolder="" count="0" memberValueDatatype="130" unbalanced="0"/>
    <cacheHierarchy uniqueName="[Country_Transactions].[Year]" caption="Year" attribute="1" defaultMemberUniqueName="[Country_Transactions].[Year].[All]" allUniqueName="[Country_Transactions].[Year].[All]" dimensionUniqueName="[Country_Transactions]" displayFolder="" count="0" memberValueDatatype="20" unbalanced="0"/>
    <cacheHierarchy uniqueName="[Country_Transactions].[Annual_Sales]" caption="Annual_Sales" attribute="1" defaultMemberUniqueName="[Country_Transactions].[Annual_Sales].[All]" allUniqueName="[Country_Transactions].[Annual_Sales].[All]" dimensionUniqueName="[Country_Transactions]" displayFolder="" count="0" memberValueDatatype="5" unbalanced="0"/>
    <cacheHierarchy uniqueName="[Country_Transactions].[Annual_Profit]" caption="Annual_Profit" attribute="1" defaultMemberUniqueName="[Country_Transactions].[Annual_Profit].[All]" allUniqueName="[Country_Transactions].[Annual_Profit].[All]" dimensionUniqueName="[Country_Transactions]" displayFolder="" count="0" memberValueDatatype="5" unbalanced="0"/>
    <cacheHierarchy uniqueName="[Country_Transactions].[YOY]" caption="YOY" attribute="1" defaultMemberUniqueName="[Country_Transactions].[YOY].[All]" allUniqueName="[Country_Transactions].[YOY].[All]" dimensionUniqueName="[Country_Transactions]" displayFolder="" count="0" memberValueDatatype="5" unbalanced="0"/>
    <cacheHierarchy uniqueName="[Country_Transactions].[YOY (%)]" caption="YOY (%)" attribute="1" defaultMemberUniqueName="[Country_Transactions].[YOY (%)].[All]" allUniqueName="[Country_Transactions].[YOY (%)].[All]" dimensionUniqueName="[Country_Transactions]" displayFolder="" count="0" memberValueDatatype="5" unbalanced="0"/>
    <cacheHierarchy uniqueName="[Customer_Summary].[Year_ID]" caption="Year_ID" attribute="1" defaultMemberUniqueName="[Customer_Summary].[Year_ID].[All]" allUniqueName="[Customer_Summary].[Year_ID].[All]" dimensionUniqueName="[Customer_Summary]" displayFolder="" count="0" memberValueDatatype="130" unbalanced="0"/>
    <cacheHierarchy uniqueName="[Customer_Summary].[per_Year]" caption="per_Year" attribute="1" defaultMemberUniqueName="[Customer_Summary].[per_Year].[All]" allUniqueName="[Customer_Summary].[per_Year].[All]" dimensionUniqueName="[Customer_Summary]" displayFolder="" count="0" memberValueDatatype="20" unbalanced="0"/>
    <cacheHierarchy uniqueName="[Customer_Summary].[C_ID]" caption="C_ID" attribute="1" defaultMemberUniqueName="[Customer_Summary].[C_ID].[All]" allUniqueName="[Customer_Summary].[C_ID].[All]" dimensionUniqueName="[Customer_Summary]" displayFolder="" count="0" memberValueDatatype="130" unbalanced="0"/>
    <cacheHierarchy uniqueName="[Customer_Summary].[CO_Name]" caption="CO_Name" attribute="1" defaultMemberUniqueName="[Customer_Summary].[CO_Name].[All]" allUniqueName="[Customer_Summary].[CO_Name].[All]" dimensionUniqueName="[Customer_Summary]" displayFolder="" count="0" memberValueDatatype="130" unbalanced="0"/>
    <cacheHierarchy uniqueName="[Customer_Summary].[C_Country]" caption="C_Country" attribute="1" defaultMemberUniqueName="[Customer_Summary].[C_Country].[All]" allUniqueName="[Customer_Summary].[C_Country].[All]" dimensionUniqueName="[Customer_Summary]" displayFolder="" count="0" memberValueDatatype="130" unbalanced="0"/>
    <cacheHierarchy uniqueName="[Customer_Summary].[Total_Orders]" caption="Total_Orders" attribute="1" defaultMemberUniqueName="[Customer_Summary].[Total_Orders].[All]" allUniqueName="[Customer_Summary].[Total_Orders].[All]" dimensionUniqueName="[Customer_Summary]" displayFolder="" count="0" memberValueDatatype="20" unbalanced="0"/>
    <cacheHierarchy uniqueName="[Customer_Summary].[Purchased_Q]" caption="Purchased_Q" attribute="1" defaultMemberUniqueName="[Customer_Summary].[Purchased_Q].[All]" allUniqueName="[Customer_Summary].[Purchased_Q].[All]" dimensionUniqueName="[Customer_Summary]" displayFolder="" count="0" memberValueDatatype="20" unbalanced="0"/>
    <cacheHierarchy uniqueName="[Customer_Summary].[Purchases]" caption="Purchases" attribute="1" defaultMemberUniqueName="[Customer_Summary].[Purchases].[All]" allUniqueName="[Customer_Summary].[Purchases].[All]" dimensionUniqueName="[Customer_Summary]" displayFolder="" count="0" memberValueDatatype="5" unbalanced="0"/>
    <cacheHierarchy uniqueName="[Customer_Summary].[Discount]" caption="Discount" attribute="1" defaultMemberUniqueName="[Customer_Summary].[Discount].[All]" allUniqueName="[Customer_Summary].[Discount].[All]" dimensionUniqueName="[Customer_Summary]" displayFolder="" count="0" memberValueDatatype="5" unbalanced="0"/>
    <cacheHierarchy uniqueName="[Customer_Summary].[Net_Purchases]" caption="Net_Purchases" attribute="1" defaultMemberUniqueName="[Customer_Summary].[Net_Purchases].[All]" allUniqueName="[Customer_Summary].[Net_Purchases].[All]" dimensionUniqueName="[Customer_Summary]" displayFolder="" count="0" memberValueDatatype="5" unbalanced="0"/>
    <cacheHierarchy uniqueName="[Customer_Summary].[Profit_Generated]" caption="Profit_Generated" attribute="1" defaultMemberUniqueName="[Customer_Summary].[Profit_Generated].[All]" allUniqueName="[Customer_Summary].[Profit_Generated].[All]" dimensionUniqueName="[Customer_Summary]" displayFolder="" count="0" memberValueDatatype="5" unbalanced="0"/>
    <cacheHierarchy uniqueName="[Customer_Summary].[Freight]" caption="Freight" attribute="1" defaultMemberUniqueName="[Customer_Summary].[Freight].[All]" allUniqueName="[Customer_Summary].[Freight].[All]" dimensionUniqueName="[Customer_Summary]" displayFolder="" count="0" memberValueDatatype="5" unbalanced="0"/>
    <cacheHierarchy uniqueName="[Customer_Summary].[Amount_Paid]" caption="Amount_Paid" attribute="1" defaultMemberUniqueName="[Customer_Summary].[Amount_Paid].[All]" allUniqueName="[Customer_Summary].[Amount_Paid].[All]" dimensionUniqueName="[Customer_Summary]" displayFolder="" count="0" memberValueDatatype="5" unbalanced="0"/>
    <cacheHierarchy uniqueName="[Customer_Summary].[C_Classification]" caption="C_Classification" attribute="1" defaultMemberUniqueName="[Customer_Summary].[C_Classification].[All]" allUniqueName="[Customer_Summary].[C_Classification].[All]" dimensionUniqueName="[Customer_Summary]" displayFolder="" count="0" memberValueDatatype="130" unbalanced="0"/>
    <cacheHierarchy uniqueName="[Customer_Transactions].[per_Year]" caption="per_Year" attribute="1" defaultMemberUniqueName="[Customer_Transactions].[per_Year].[All]" allUniqueName="[Customer_Transactions].[per_Year].[All]" dimensionUniqueName="[Customer_Transactions]" displayFolder="" count="0" memberValueDatatype="20" unbalanced="0"/>
    <cacheHierarchy uniqueName="[Customer_Transactions].[C_ID]" caption="C_ID" attribute="1" defaultMemberUniqueName="[Customer_Transactions].[C_ID].[All]" allUniqueName="[Customer_Transactions].[C_ID].[All]" dimensionUniqueName="[Customer_Transactions]" displayFolder="" count="0" memberValueDatatype="130" unbalanced="0"/>
    <cacheHierarchy uniqueName="[Customer_Transactions].[CO_Name]" caption="CO_Name" attribute="1" defaultMemberUniqueName="[Customer_Transactions].[CO_Name].[All]" allUniqueName="[Customer_Transactions].[CO_Name].[All]" dimensionUniqueName="[Customer_Transactions]" displayFolder="" count="0" memberValueDatatype="130" unbalanced="0"/>
    <cacheHierarchy uniqueName="[Customer_Transactions].[C_Country]" caption="C_Country" attribute="1" defaultMemberUniqueName="[Customer_Transactions].[C_Country].[All]" allUniqueName="[Customer_Transactions].[C_Country].[All]" dimensionUniqueName="[Customer_Transactions]" displayFolder="" count="0" memberValueDatatype="130" unbalanced="0"/>
    <cacheHierarchy uniqueName="[Customer_Transactions].[O_ID]" caption="O_ID" attribute="1" defaultMemberUniqueName="[Customer_Transactions].[O_ID].[All]" allUniqueName="[Customer_Transactions].[O_ID].[All]" dimensionUniqueName="[Customer_Transactions]" displayFolder="" count="0" memberValueDatatype="20" unbalanced="0"/>
    <cacheHierarchy uniqueName="[Customer_Transactions].[Q_Purchased]" caption="Q_Purchased" attribute="1" defaultMemberUniqueName="[Customer_Transactions].[Q_Purchased].[All]" allUniqueName="[Customer_Transactions].[Q_Purchased].[All]" dimensionUniqueName="[Customer_Transactions]" displayFolder="" count="0" memberValueDatatype="20" unbalanced="0"/>
    <cacheHierarchy uniqueName="[Customer_Transactions].[Total_Purchases]" caption="Total_Purchases" attribute="1" defaultMemberUniqueName="[Customer_Transactions].[Total_Purchases].[All]" allUniqueName="[Customer_Transactions].[Total_Purchases].[All]" dimensionUniqueName="[Customer_Transactions]" displayFolder="" count="0" memberValueDatatype="5" unbalanced="0"/>
    <cacheHierarchy uniqueName="[Customer_Transactions].[Discount]" caption="Discount" attribute="1" defaultMemberUniqueName="[Customer_Transactions].[Discount].[All]" allUniqueName="[Customer_Transactions].[Discount].[All]" dimensionUniqueName="[Customer_Transactions]" displayFolder="" count="0" memberValueDatatype="5" unbalanced="0"/>
    <cacheHierarchy uniqueName="[Customer_Transactions].[Net_Purchases]" caption="Net_Purchases" attribute="1" defaultMemberUniqueName="[Customer_Transactions].[Net_Purchases].[All]" allUniqueName="[Customer_Transactions].[Net_Purchases].[All]" dimensionUniqueName="[Customer_Transactions]" displayFolder="" count="0" memberValueDatatype="5" unbalanced="0"/>
    <cacheHierarchy uniqueName="[Customer_Transactions].[Profit_Generated]" caption="Profit_Generated" attribute="1" defaultMemberUniqueName="[Customer_Transactions].[Profit_Generated].[All]" allUniqueName="[Customer_Transactions].[Profit_Generated].[All]" dimensionUniqueName="[Customer_Transactions]" displayFolder="" count="0" memberValueDatatype="5" unbalanced="0"/>
    <cacheHierarchy uniqueName="[Customer_Transactions].[Freight]" caption="Freight" attribute="1" defaultMemberUniqueName="[Customer_Transactions].[Freight].[All]" allUniqueName="[Customer_Transactions].[Freight].[All]" dimensionUniqueName="[Customer_Transactions]" displayFolder="" count="0" memberValueDatatype="5" unbalanced="0"/>
    <cacheHierarchy uniqueName="[Customer_Transactions].[Amount_Paid]" caption="Amount_Paid" attribute="1" defaultMemberUniqueName="[Customer_Transactions].[Amount_Paid].[All]" allUniqueName="[Customer_Transactions].[Amount_Paid].[All]" dimensionUniqueName="[Customer_Transactions]" displayFolder="" count="0" memberValueDatatype="5" unbalanced="0"/>
    <cacheHierarchy uniqueName="[Customer_Transactions].[Shipping_Status]" caption="Shipping_Status" attribute="1" defaultMemberUniqueName="[Customer_Transactions].[Shipping_Status].[All]" allUniqueName="[Customer_Transactions].[Shipping_Status].[All]" dimensionUniqueName="[Customer_Transactions]" displayFolder="" count="0" memberValueDatatype="130" unbalanced="0"/>
    <cacheHierarchy uniqueName="[Employee_performance].[Year_ID]" caption="Year_ID" attribute="1" defaultMemberUniqueName="[Employee_performance].[Year_ID].[All]" allUniqueName="[Employee_performance].[Year_ID].[All]" dimensionUniqueName="[Employee_performance]" displayFolder="" count="0" memberValueDatatype="130" unbalanced="0"/>
    <cacheHierarchy uniqueName="[Employee_performance].[per_Year]" caption="per_Year" attribute="1" defaultMemberUniqueName="[Employee_performance].[per_Year].[All]" allUniqueName="[Employee_performance].[per_Year].[All]" dimensionUniqueName="[Employee_performance]" displayFolder="" count="0" memberValueDatatype="20" unbalanced="0"/>
    <cacheHierarchy uniqueName="[Employee_performance].[per_Month]" caption="per_Month" attribute="1" defaultMemberUniqueName="[Employee_performance].[per_Month].[All]" allUniqueName="[Employee_performance].[per_Month].[All]" dimensionUniqueName="[Employee_performance]" displayFolder="" count="0" memberValueDatatype="20" unbalanced="0"/>
    <cacheHierarchy uniqueName="[Employee_performance].[E_ID]" caption="E_ID" attribute="1" defaultMemberUniqueName="[Employee_performance].[E_ID].[All]" allUniqueName="[Employee_performance].[E_ID].[All]" dimensionUniqueName="[Employee_performance]" displayFolder="" count="0" memberValueDatatype="20" unbalanced="0"/>
    <cacheHierarchy uniqueName="[Employee_performance].[Full_Name]" caption="Full_Name" attribute="1" defaultMemberUniqueName="[Employee_performance].[Full_Name].[All]" allUniqueName="[Employee_performance].[Full_Name].[All]" dimensionUniqueName="[Employee_performance]" displayFolder="" count="0" memberValueDatatype="130" unbalanced="0"/>
    <cacheHierarchy uniqueName="[Employee_performance].[Orders_Made]" caption="Orders_Made" attribute="1" defaultMemberUniqueName="[Employee_performance].[Orders_Made].[All]" allUniqueName="[Employee_performance].[Orders_Made].[All]" dimensionUniqueName="[Employee_performance]" displayFolder="" count="0" memberValueDatatype="20" unbalanced="0"/>
    <cacheHierarchy uniqueName="[Employee_performance].[Sales_Acheived]" caption="Sales_Acheived" attribute="1" defaultMemberUniqueName="[Employee_performance].[Sales_Acheived].[All]" allUniqueName="[Employee_performance].[Sales_Acheived].[All]" dimensionUniqueName="[Employee_performance]" displayFolder="" count="0" memberValueDatatype="5" unbalanced="0"/>
    <cacheHierarchy uniqueName="[Employee_performance].[Discount_Made]" caption="Discount_Made" attribute="1" defaultMemberUniqueName="[Employee_performance].[Discount_Made].[All]" allUniqueName="[Employee_performance].[Discount_Made].[All]" dimensionUniqueName="[Employee_performance]" displayFolder="" count="0" memberValueDatatype="5" unbalanced="0"/>
    <cacheHierarchy uniqueName="[Employee_performance].[Net_Sales_Achieved]" caption="Net_Sales_Achieved" attribute="1" defaultMemberUniqueName="[Employee_performance].[Net_Sales_Achieved].[All]" allUniqueName="[Employee_performance].[Net_Sales_Achieved].[All]" dimensionUniqueName="[Employee_performance]" displayFolder="" count="0" memberValueDatatype="5" unbalanced="0"/>
    <cacheHierarchy uniqueName="[Employee_performance].[Net_Profit_Achieved]" caption="Net_Profit_Achieved" attribute="1" defaultMemberUniqueName="[Employee_performance].[Net_Profit_Achieved].[All]" allUniqueName="[Employee_performance].[Net_Profit_Achieved].[All]" dimensionUniqueName="[Employee_performance]" displayFolder="" count="0" memberValueDatatype="5" unbalanced="0"/>
    <cacheHierarchy uniqueName="[Employee_performance].[Delivered_Orders]" caption="Delivered_Orders" attribute="1" defaultMemberUniqueName="[Employee_performance].[Delivered_Orders].[All]" allUniqueName="[Employee_performance].[Delivered_Orders].[All]" dimensionUniqueName="[Employee_performance]" displayFolder="" count="0" memberValueDatatype="20" unbalanced="0"/>
    <cacheHierarchy uniqueName="[Employee_performance].[Delayed_Orders]" caption="Delayed_Orders" attribute="1" defaultMemberUniqueName="[Employee_performance].[Delayed_Orders].[All]" allUniqueName="[Employee_performance].[Delayed_Orders].[All]" dimensionUniqueName="[Employee_performance]" displayFolder="" count="0" memberValueDatatype="20" unbalanced="0"/>
    <cacheHierarchy uniqueName="[Employee_Transactions].[Year_ID]" caption="Year_ID" attribute="1" defaultMemberUniqueName="[Employee_Transactions].[Year_ID].[All]" allUniqueName="[Employee_Transactions].[Year_ID].[All]" dimensionUniqueName="[Employee_Transactions]" displayFolder="" count="0" memberValueDatatype="130" unbalanced="0"/>
    <cacheHierarchy uniqueName="[Employee_Transactions].[per_Year]" caption="per_Year" attribute="1" defaultMemberUniqueName="[Employee_Transactions].[per_Year].[All]" allUniqueName="[Employee_Transactions].[per_Year].[All]" dimensionUniqueName="[Employee_Transactions]" displayFolder="" count="0" memberValueDatatype="20" unbalanced="0"/>
    <cacheHierarchy uniqueName="[Employee_Transactions].[Emp_ID]" caption="Emp_ID" attribute="1" defaultMemberUniqueName="[Employee_Transactions].[Emp_ID].[All]" allUniqueName="[Employee_Transactions].[Emp_ID].[All]" dimensionUniqueName="[Employee_Transactions]" displayFolder="" count="0" memberValueDatatype="20" unbalanced="0"/>
    <cacheHierarchy uniqueName="[Employee_Transactions].[Full_Name]" caption="Full_Name" attribute="1" defaultMemberUniqueName="[Employee_Transactions].[Full_Name].[All]" allUniqueName="[Employee_Transactions].[Full_Name].[All]" dimensionUniqueName="[Employee_Transactions]" displayFolder="" count="0" memberValueDatatype="130" unbalanced="0"/>
    <cacheHierarchy uniqueName="[Employee_Transactions].[E_Country]" caption="E_Country" attribute="1" defaultMemberUniqueName="[Employee_Transactions].[E_Country].[All]" allUniqueName="[Employee_Transactions].[E_Country].[All]" dimensionUniqueName="[Employee_Transactions]" displayFolder="" count="0" memberValueDatatype="130" unbalanced="0"/>
    <cacheHierarchy uniqueName="[Employee_Transactions].[ReportsTo]" caption="ReportsTo" attribute="1" defaultMemberUniqueName="[Employee_Transactions].[ReportsTo].[All]" allUniqueName="[Employee_Transactions].[ReportsTo].[All]" dimensionUniqueName="[Employee_Transactions]" displayFolder="" count="0" memberValueDatatype="20" unbalanced="0"/>
    <cacheHierarchy uniqueName="[Employee_Transactions].[Orders_Made]" caption="Orders_Made" attribute="1" defaultMemberUniqueName="[Employee_Transactions].[Orders_Made].[All]" allUniqueName="[Employee_Transactions].[Orders_Made].[All]" dimensionUniqueName="[Employee_Transactions]" displayFolder="" count="0" memberValueDatatype="20" unbalanced="0"/>
    <cacheHierarchy uniqueName="[Employee_Transactions].[Q_Sold]" caption="Q_Sold" attribute="1" defaultMemberUniqueName="[Employee_Transactions].[Q_Sold].[All]" allUniqueName="[Employee_Transactions].[Q_Sold].[All]" dimensionUniqueName="[Employee_Transactions]" displayFolder="" count="0" memberValueDatatype="20" unbalanced="0"/>
    <cacheHierarchy uniqueName="[Employee_Transactions].[Sales_Acheived]" caption="Sales_Acheived" attribute="1" defaultMemberUniqueName="[Employee_Transactions].[Sales_Acheived].[All]" allUniqueName="[Employee_Transactions].[Sales_Acheived].[All]" dimensionUniqueName="[Employee_Transactions]" displayFolder="" count="0" memberValueDatatype="5" unbalanced="0"/>
    <cacheHierarchy uniqueName="[Employee_Transactions].[Discount_Made]" caption="Discount_Made" attribute="1" defaultMemberUniqueName="[Employee_Transactions].[Discount_Made].[All]" allUniqueName="[Employee_Transactions].[Discount_Made].[All]" dimensionUniqueName="[Employee_Transactions]" displayFolder="" count="0" memberValueDatatype="5" unbalanced="0"/>
    <cacheHierarchy uniqueName="[Employee_Transactions].[Net_Sales_Achieved]" caption="Net_Sales_Achieved" attribute="1" defaultMemberUniqueName="[Employee_Transactions].[Net_Sales_Achieved].[All]" allUniqueName="[Employee_Transactions].[Net_Sales_Achieved].[All]" dimensionUniqueName="[Employee_Transactions]" displayFolder="" count="0" memberValueDatatype="5" unbalanced="0"/>
    <cacheHierarchy uniqueName="[Employee_Transactions].[Net_Profit_Achieved]" caption="Net_Profit_Achieved" attribute="1" defaultMemberUniqueName="[Employee_Transactions].[Net_Profit_Achieved].[All]" allUniqueName="[Employee_Transactions].[Net_Profit_Achieved].[All]" dimensionUniqueName="[Employee_Transactions]" displayFolder="" count="0" memberValueDatatype="5" unbalanced="0"/>
    <cacheHierarchy uniqueName="[Employee_Transactions].[Position]" caption="Position" attribute="1" defaultMemberUniqueName="[Employee_Transactions].[Position].[All]" allUniqueName="[Employee_Transactions].[Position].[All]" dimensionUniqueName="[Employee_Transactions]" displayFolder="" count="0" memberValueDatatype="130" unbalanced="0"/>
    <cacheHierarchy uniqueName="[Monthly_Transactions].[Date_ID]" caption="Date_ID" attribute="1" defaultMemberUniqueName="[Monthly_Transactions].[Date_ID].[All]" allUniqueName="[Monthly_Transactions].[Date_ID].[All]" dimensionUniqueName="[Monthly_Transactions]" displayFolder="" count="0" memberValueDatatype="130" unbalanced="0"/>
    <cacheHierarchy uniqueName="[Monthly_Transactions].[per_Month]" caption="per_Month" attribute="1" defaultMemberUniqueName="[Monthly_Transactions].[per_Month].[All]" allUniqueName="[Monthly_Transactions].[per_Month].[All]" dimensionUniqueName="[Monthly_Transactions]" displayFolder="" count="0" memberValueDatatype="20" unbalanced="0"/>
    <cacheHierarchy uniqueName="[Monthly_Transactions].[per_Year]" caption="per_Year" attribute="1" defaultMemberUniqueName="[Monthly_Transactions].[per_Year].[All]" allUniqueName="[Monthly_Transactions].[per_Year].[All]" dimensionUniqueName="[Monthly_Transactions]" displayFolder="" count="0" memberValueDatatype="20" unbalanced="0"/>
    <cacheHierarchy uniqueName="[Monthly_Transactions].[Monthly_Orders]" caption="Monthly_Orders" attribute="1" defaultMemberUniqueName="[Monthly_Transactions].[Monthly_Orders].[All]" allUniqueName="[Monthly_Transactions].[Monthly_Orders].[All]" dimensionUniqueName="[Monthly_Transactions]" displayFolder="" count="0" memberValueDatatype="20" unbalanced="0"/>
    <cacheHierarchy uniqueName="[Monthly_Transactions].[Monthly_Quantity]" caption="Monthly_Quantity" attribute="1" defaultMemberUniqueName="[Monthly_Transactions].[Monthly_Quantity].[All]" allUniqueName="[Monthly_Transactions].[Monthly_Quantity].[All]" dimensionUniqueName="[Monthly_Transactions]" displayFolder="" count="0" memberValueDatatype="20" unbalanced="0"/>
    <cacheHierarchy uniqueName="[Monthly_Transactions].[Monthly_Sales]" caption="Monthly_Sales" attribute="1" defaultMemberUniqueName="[Monthly_Transactions].[Monthly_Sales].[All]" allUniqueName="[Monthly_Transactions].[Monthly_Sales].[All]" dimensionUniqueName="[Monthly_Transactions]" displayFolder="" count="0" memberValueDatatype="5" unbalanced="0"/>
    <cacheHierarchy uniqueName="[Monthly_Transactions].[Monthly_Discount]" caption="Monthly_Discount" attribute="1" defaultMemberUniqueName="[Monthly_Transactions].[Monthly_Discount].[All]" allUniqueName="[Monthly_Transactions].[Monthly_Discount].[All]" dimensionUniqueName="[Monthly_Transactions]" displayFolder="" count="0" memberValueDatatype="5" unbalanced="0"/>
    <cacheHierarchy uniqueName="[Monthly_Transactions].[Monthly_Net_Sales]" caption="Monthly_Net_Sales" attribute="1" defaultMemberUniqueName="[Monthly_Transactions].[Monthly_Net_Sales].[All]" allUniqueName="[Monthly_Transactions].[Monthly_Net_Sales].[All]" dimensionUniqueName="[Monthly_Transactions]" displayFolder="" count="0" memberValueDatatype="5" unbalanced="0"/>
    <cacheHierarchy uniqueName="[Monthly_Transactions].[Monthly_Net_Profit]" caption="Monthly_Net_Profit" attribute="1" defaultMemberUniqueName="[Monthly_Transactions].[Monthly_Net_Profit].[All]" allUniqueName="[Monthly_Transactions].[Monthly_Net_Profit].[All]" dimensionUniqueName="[Monthly_Transactions]" displayFolder="" count="0" memberValueDatatype="5" unbalanced="0"/>
    <cacheHierarchy uniqueName="[Order_Transactions].[per_Year]" caption="per_Year" attribute="1" defaultMemberUniqueName="[Order_Transactions].[per_Year].[All]" allUniqueName="[Order_Transactions].[per_Year].[All]" dimensionUniqueName="[Order_Transactions]" displayFolder="" count="0" memberValueDatatype="20" unbalanced="0"/>
    <cacheHierarchy uniqueName="[Order_Transactions].[per_Month]" caption="per_Month" attribute="1" defaultMemberUniqueName="[Order_Transactions].[per_Month].[All]" allUniqueName="[Order_Transactions].[per_Month].[All]" dimensionUniqueName="[Order_Transactions]" displayFolder="" count="0" memberValueDatatype="20" unbalanced="0"/>
    <cacheHierarchy uniqueName="[Order_Transactions].[O_Date]" caption="O_Date" attribute="1" time="1" defaultMemberUniqueName="[Order_Transactions].[O_Date].[All]" allUniqueName="[Order_Transactions].[O_Date].[All]" dimensionUniqueName="[Order_Transactions]" displayFolder="" count="0" memberValueDatatype="7" unbalanced="0"/>
    <cacheHierarchy uniqueName="[Order_Transactions].[Required_Date]" caption="Required_Date" attribute="1" time="1" defaultMemberUniqueName="[Order_Transactions].[Required_Date].[All]" allUniqueName="[Order_Transactions].[Required_Date].[All]" dimensionUniqueName="[Order_Transactions]" displayFolder="" count="0" memberValueDatatype="7" unbalanced="0"/>
    <cacheHierarchy uniqueName="[Order_Transactions].[Shipped_Date]" caption="Shipped_Date" attribute="1" time="1" defaultMemberUniqueName="[Order_Transactions].[Shipped_Date].[All]" allUniqueName="[Order_Transactions].[Shipped_Date].[All]" dimensionUniqueName="[Order_Transactions]" displayFolder="" count="0" memberValueDatatype="7" unbalanced="0"/>
    <cacheHierarchy uniqueName="[Order_Transactions].[Days_to_Ship]" caption="Days_to_Ship" attribute="1" defaultMemberUniqueName="[Order_Transactions].[Days_to_Ship].[All]" allUniqueName="[Order_Transactions].[Days_to_Ship].[All]" dimensionUniqueName="[Order_Transactions]" displayFolder="" count="0" memberValueDatatype="5" unbalanced="0"/>
    <cacheHierarchy uniqueName="[Order_Transactions].[O_ID]" caption="O_ID" attribute="1" defaultMemberUniqueName="[Order_Transactions].[O_ID].[All]" allUniqueName="[Order_Transactions].[O_ID].[All]" dimensionUniqueName="[Order_Transactions]" displayFolder="" count="0" memberValueDatatype="20" unbalanced="0"/>
    <cacheHierarchy uniqueName="[Order_Transactions].[C_ID]" caption="C_ID" attribute="1" defaultMemberUniqueName="[Order_Transactions].[C_ID].[All]" allUniqueName="[Order_Transactions].[C_ID].[All]" dimensionUniqueName="[Order_Transactions]" displayFolder="" count="0" memberValueDatatype="130" unbalanced="0"/>
    <cacheHierarchy uniqueName="[Order_Transactions].[E_ID]" caption="E_ID" attribute="1" defaultMemberUniqueName="[Order_Transactions].[E_ID].[All]" allUniqueName="[Order_Transactions].[E_ID].[All]" dimensionUniqueName="[Order_Transactions]" displayFolder="" count="0" memberValueDatatype="20" unbalanced="0"/>
    <cacheHierarchy uniqueName="[Order_Transactions].[Quantity_Sold]" caption="Quantity_Sold" attribute="1" defaultMemberUniqueName="[Order_Transactions].[Quantity_Sold].[All]" allUniqueName="[Order_Transactions].[Quantity_Sold].[All]" dimensionUniqueName="[Order_Transactions]" displayFolder="" count="0" memberValueDatatype="20" unbalanced="0"/>
    <cacheHierarchy uniqueName="[Order_Transactions].[O_Total_Sales]" caption="O_Total_Sales" attribute="1" defaultMemberUniqueName="[Order_Transactions].[O_Total_Sales].[All]" allUniqueName="[Order_Transactions].[O_Total_Sales].[All]" dimensionUniqueName="[Order_Transactions]" displayFolder="" count="0" memberValueDatatype="5" unbalanced="0"/>
    <cacheHierarchy uniqueName="[Order_Transactions].[O_Discount_Amount]" caption="O_Discount_Amount" attribute="1" defaultMemberUniqueName="[Order_Transactions].[O_Discount_Amount].[All]" allUniqueName="[Order_Transactions].[O_Discount_Amount].[All]" dimensionUniqueName="[Order_Transactions]" displayFolder="" count="0" memberValueDatatype="5" unbalanced="0"/>
    <cacheHierarchy uniqueName="[Order_Transactions].[O_Net_Sales]" caption="O_Net_Sales" attribute="1" defaultMemberUniqueName="[Order_Transactions].[O_Net_Sales].[All]" allUniqueName="[Order_Transactions].[O_Net_Sales].[All]" dimensionUniqueName="[Order_Transactions]" displayFolder="" count="0" memberValueDatatype="5" unbalanced="0"/>
    <cacheHierarchy uniqueName="[Order_Transactions].[O_Net_Profit]" caption="O_Net_Profit" attribute="1" defaultMemberUniqueName="[Order_Transactions].[O_Net_Profit].[All]" allUniqueName="[Order_Transactions].[O_Net_Profit].[All]" dimensionUniqueName="[Order_Transactions]" displayFolder="" count="0" memberValueDatatype="5" unbalanced="0"/>
    <cacheHierarchy uniqueName="[Order_Transactions].[Freight]" caption="Freight" attribute="1" defaultMemberUniqueName="[Order_Transactions].[Freight].[All]" allUniqueName="[Order_Transactions].[Freight].[All]" dimensionUniqueName="[Order_Transactions]" displayFolder="" count="0" memberValueDatatype="5" unbalanced="0"/>
    <cacheHierarchy uniqueName="[Order_Transactions].[Shipping_Status]" caption="Shipping_Status" attribute="1" defaultMemberUniqueName="[Order_Transactions].[Shipping_Status].[All]" allUniqueName="[Order_Transactions].[Shipping_Status].[All]" dimensionUniqueName="[Order_Transactions]" displayFolder="" count="0" memberValueDatatype="130" unbalanced="0"/>
    <cacheHierarchy uniqueName="[Order_Transactions].[ShipVia]" caption="ShipVia" attribute="1" defaultMemberUniqueName="[Order_Transactions].[ShipVia].[All]" allUniqueName="[Order_Transactions].[ShipVia].[All]" dimensionUniqueName="[Order_Transactions]" displayFolder="" count="0" memberValueDatatype="20" unbalanced="0"/>
    <cacheHierarchy uniqueName="[Order_Transactions].[O_Date (Year)]" caption="O_Date (Year)" attribute="1" defaultMemberUniqueName="[Order_Transactions].[O_Date (Year)].[All]" allUniqueName="[Order_Transactions].[O_Date (Year)].[All]" dimensionUniqueName="[Order_Transactions]" displayFolder="" count="0" memberValueDatatype="130" unbalanced="0"/>
    <cacheHierarchy uniqueName="[Order_Transactions].[O_Date (Quarter)]" caption="O_Date (Quarter)" attribute="1" defaultMemberUniqueName="[Order_Transactions].[O_Date (Quarter)].[All]" allUniqueName="[Order_Transactions].[O_Date (Quarter)].[All]" dimensionUniqueName="[Order_Transactions]" displayFolder="" count="0" memberValueDatatype="130" unbalanced="0"/>
    <cacheHierarchy uniqueName="[Order_Transactions].[O_Date (Month)]" caption="O_Date (Month)" attribute="1" defaultMemberUniqueName="[Order_Transactions].[O_Date (Month)].[All]" allUniqueName="[Order_Transactions].[O_Date (Month)].[All]" dimensionUniqueName="[Order_Transactions]" displayFolder="" count="0" memberValueDatatype="130" unbalanced="0"/>
    <cacheHierarchy uniqueName="[Product_Details].[per_Year]" caption="per_Year" attribute="1" defaultMemberUniqueName="[Product_Details].[per_Year].[All]" allUniqueName="[Product_Details].[per_Year].[All]" dimensionUniqueName="[Product_Details]" displayFolder="" count="0" memberValueDatatype="20" unbalanced="0"/>
    <cacheHierarchy uniqueName="[Product_Details].[Year_ID]" caption="Year_ID" attribute="1" defaultMemberUniqueName="[Product_Details].[Year_ID].[All]" allUniqueName="[Product_Details].[Year_ID].[All]" dimensionUniqueName="[Product_Details]" displayFolder="" count="0" memberValueDatatype="130" unbalanced="0"/>
    <cacheHierarchy uniqueName="[Product_Details].[P_ID]" caption="P_ID" attribute="1" defaultMemberUniqueName="[Product_Details].[P_ID].[All]" allUniqueName="[Product_Details].[P_ID].[All]" dimensionUniqueName="[Product_Details]" displayFolder="" count="0" memberValueDatatype="20" unbalanced="0"/>
    <cacheHierarchy uniqueName="[Product_Details].[P_Name]" caption="P_Name" attribute="1" defaultMemberUniqueName="[Product_Details].[P_Name].[All]" allUniqueName="[Product_Details].[P_Name].[All]" dimensionUniqueName="[Product_Details]" displayFolder="" count="0" memberValueDatatype="130" unbalanced="0"/>
    <cacheHierarchy uniqueName="[Product_Details].[Category_ID]" caption="Category_ID" attribute="1" defaultMemberUniqueName="[Product_Details].[Category_ID].[All]" allUniqueName="[Product_Details].[Category_ID].[All]" dimensionUniqueName="[Product_Details]" displayFolder="" count="0" memberValueDatatype="20" unbalanced="0"/>
    <cacheHierarchy uniqueName="[Product_Details].[Category]" caption="Category" attribute="1" defaultMemberUniqueName="[Product_Details].[Category].[All]" allUniqueName="[Product_Details].[Category].[All]" dimensionUniqueName="[Product_Details]" displayFolder="" count="0" memberValueDatatype="130" unbalanced="0"/>
    <cacheHierarchy uniqueName="[Product_Details].[SupplierID]" caption="SupplierID" attribute="1" defaultMemberUniqueName="[Product_Details].[SupplierID].[All]" allUniqueName="[Product_Details].[SupplierID].[All]" dimensionUniqueName="[Product_Details]" displayFolder="" count="0" memberValueDatatype="20" unbalanced="0"/>
    <cacheHierarchy uniqueName="[Product_Details].[Supplier_Name]" caption="Supplier_Name" attribute="1" defaultMemberUniqueName="[Product_Details].[Supplier_Name].[All]" allUniqueName="[Product_Details].[Supplier_Name].[All]" dimensionUniqueName="[Product_Details]" displayFolder="" count="0" memberValueDatatype="130" unbalanced="0"/>
    <cacheHierarchy uniqueName="[Product_Details].[Q_Sold]" caption="Q_Sold" attribute="1" defaultMemberUniqueName="[Product_Details].[Q_Sold].[All]" allUniqueName="[Product_Details].[Q_Sold].[All]" dimensionUniqueName="[Product_Details]" displayFolder="" count="0" memberValueDatatype="20" unbalanced="0"/>
    <cacheHierarchy uniqueName="[Product_Details].[P_Sales]" caption="P_Sales" attribute="1" defaultMemberUniqueName="[Product_Details].[P_Sales].[All]" allUniqueName="[Product_Details].[P_Sales].[All]" dimensionUniqueName="[Product_Details]" displayFolder="" count="0" memberValueDatatype="5" unbalanced="0"/>
    <cacheHierarchy uniqueName="[Product_Details].[P_Discount]" caption="P_Discount" attribute="1" defaultMemberUniqueName="[Product_Details].[P_Discount].[All]" allUniqueName="[Product_Details].[P_Discount].[All]" dimensionUniqueName="[Product_Details]" displayFolder="" count="0" memberValueDatatype="5" unbalanced="0"/>
    <cacheHierarchy uniqueName="[Product_Details].[P_Net_Sales]" caption="P_Net_Sales" attribute="1" defaultMemberUniqueName="[Product_Details].[P_Net_Sales].[All]" allUniqueName="[Product_Details].[P_Net_Sales].[All]" dimensionUniqueName="[Product_Details]" displayFolder="" count="0" memberValueDatatype="5" unbalanced="0"/>
    <cacheHierarchy uniqueName="[Product_Details].[Discount_WA]" caption="Discount_WA" attribute="1" defaultMemberUniqueName="[Product_Details].[Discount_WA].[All]" allUniqueName="[Product_Details].[Discount_WA].[All]" dimensionUniqueName="[Product_Details]" displayFolder="" count="0" memberValueDatatype="5" unbalanced="0"/>
    <cacheHierarchy uniqueName="[Product_Details].[P_Net_Profit]" caption="P_Net_Profit" attribute="1" defaultMemberUniqueName="[Product_Details].[P_Net_Profit].[All]" allUniqueName="[Product_Details].[P_Net_Profit].[All]" dimensionUniqueName="[Product_Details]" displayFolder="" count="0" memberValueDatatype="5" unbalanced="0"/>
    <cacheHierarchy uniqueName="[Product_Details].[Average_SP]" caption="Average_SP" attribute="1" defaultMemberUniqueName="[Product_Details].[Average_SP].[All]" allUniqueName="[Product_Details].[Average_SP].[All]" dimensionUniqueName="[Product_Details]" displayFolder="" count="0" memberValueDatatype="5" unbalanced="0"/>
    <cacheHierarchy uniqueName="[Product_Details].[Updated_SP]" caption="Updated_SP" attribute="1" defaultMemberUniqueName="[Product_Details].[Updated_SP].[All]" allUniqueName="[Product_Details].[Updated_SP].[All]" dimensionUniqueName="[Product_Details]" displayFolder="" count="0" memberValueDatatype="5" unbalanced="0"/>
    <cacheHierarchy uniqueName="[Product_Details].[Diff_SP]" caption="Diff_SP" attribute="1" defaultMemberUniqueName="[Product_Details].[Diff_SP].[All]" allUniqueName="[Product_Details].[Diff_SP].[All]" dimensionUniqueName="[Product_Details]" displayFolder="" count="0" memberValueDatatype="5" unbalanced="0"/>
    <cacheHierarchy uniqueName="[Product_Details].[SP_per_Order]" caption="SP_per_Order" attribute="1" defaultMemberUniqueName="[Product_Details].[SP_per_Order].[All]" allUniqueName="[Product_Details].[SP_per_Order].[All]" dimensionUniqueName="[Product_Details]" displayFolder="" count="0" memberValueDatatype="5" unbalanced="0"/>
    <cacheHierarchy uniqueName="[Product_Details].[Q_Stock]" caption="Q_Stock" attribute="1" defaultMemberUniqueName="[Product_Details].[Q_Stock].[All]" allUniqueName="[Product_Details].[Q_Stock].[All]" dimensionUniqueName="[Product_Details]" displayFolder="" count="0" memberValueDatatype="20" unbalanced="0"/>
    <cacheHierarchy uniqueName="[Product_Details].[Reorder_Level]" caption="Reorder_Level" attribute="1" defaultMemberUniqueName="[Product_Details].[Reorder_Level].[All]" allUniqueName="[Product_Details].[Reorder_Level].[All]" dimensionUniqueName="[Product_Details]" displayFolder="" count="0" memberValueDatatype="20" unbalanced="0"/>
    <cacheHierarchy uniqueName="[Product_Details].[Discontinued]" caption="Discontinued" attribute="1" defaultMemberUniqueName="[Product_Details].[Discontinued].[All]" allUniqueName="[Product_Details].[Discontinued].[All]" dimensionUniqueName="[Product_Details]" displayFolder="" count="0" memberValueDatatype="20" unbalanced="0"/>
    <cacheHierarchy uniqueName="[Product_Details].[Stock_Status]" caption="Stock_Status" attribute="1" defaultMemberUniqueName="[Product_Details].[Stock_Status].[All]" allUniqueName="[Product_Details].[Stock_Status].[All]" dimensionUniqueName="[Product_Details]" displayFolder="" count="0" memberValueDatatype="130" unbalanced="0"/>
    <cacheHierarchy uniqueName="[Product_Details].[YOY]" caption="YOY" attribute="1" defaultMemberUniqueName="[Product_Details].[YOY].[All]" allUniqueName="[Product_Details].[YOY].[All]" dimensionUniqueName="[Product_Details]" displayFolder="" count="0" memberValueDatatype="5" unbalanced="0"/>
    <cacheHierarchy uniqueName="[Product_Details].[YOY %]" caption="YOY %" attribute="1" defaultMemberUniqueName="[Product_Details].[YOY %].[All]" allUniqueName="[Product_Details].[YOY %].[All]" dimensionUniqueName="[Product_Details]" displayFolder="" count="0" memberValueDatatype="5" unbalanced="0"/>
    <cacheHierarchy uniqueName="[Product_Details].[NS_pct]" caption="NS_pct" attribute="1" defaultMemberUniqueName="[Product_Details].[NS_pct].[All]" allUniqueName="[Product_Details].[NS_pct].[All]" dimensionUniqueName="[Product_Details]" displayFolder="" count="0" memberValueDatatype="5" unbalanced="0"/>
    <cacheHierarchy uniqueName="[Product_Details].[NS%]" caption="NS%" attribute="1" defaultMemberUniqueName="[Product_Details].[NS%].[All]" allUniqueName="[Product_Details].[NS%].[All]" dimensionUniqueName="[Product_Details]" displayFolder="" count="0" memberValueDatatype="5" unbalanced="0"/>
    <cacheHierarchy uniqueName="[Product_Details].[Discount WA %]" caption="Discount WA %" attribute="1" defaultMemberUniqueName="[Product_Details].[Discount WA %].[All]" allUniqueName="[Product_Details].[Discount WA %].[All]" dimensionUniqueName="[Product_Details]" displayFolder="" count="0" memberValueDatatype="5" unbalanced="0"/>
    <cacheHierarchy uniqueName="[Product_Transactions].[Year_ID]" caption="Year_ID" attribute="1" defaultMemberUniqueName="[Product_Transactions].[Year_ID].[All]" allUniqueName="[Product_Transactions].[Year_ID].[All]" dimensionUniqueName="[Product_Transactions]" displayFolder="" count="0" memberValueDatatype="130" unbalanced="0"/>
    <cacheHierarchy uniqueName="[Product_Transactions].[per_Year]" caption="per_Year" attribute="1" defaultMemberUniqueName="[Product_Transactions].[per_Year].[All]" allUniqueName="[Product_Transactions].[per_Year].[All]" dimensionUniqueName="[Product_Transactions]" displayFolder="" count="0" memberValueDatatype="20" unbalanced="0"/>
    <cacheHierarchy uniqueName="[Product_Transactions].[P_ID]" caption="P_ID" attribute="1" defaultMemberUniqueName="[Product_Transactions].[P_ID].[All]" allUniqueName="[Product_Transactions].[P_ID].[All]" dimensionUniqueName="[Product_Transactions]" displayFolder="" count="0" memberValueDatatype="20" unbalanced="0"/>
    <cacheHierarchy uniqueName="[Product_Transactions].[P_Name]" caption="P_Name" attribute="1" defaultMemberUniqueName="[Product_Transactions].[P_Name].[All]" allUniqueName="[Product_Transactions].[P_Name].[All]" dimensionUniqueName="[Product_Transactions]" displayFolder="" count="0" memberValueDatatype="130" unbalanced="0"/>
    <cacheHierarchy uniqueName="[Product_Transactions].[Q_Sold]" caption="Q_Sold" attribute="1" defaultMemberUniqueName="[Product_Transactions].[Q_Sold].[All]" allUniqueName="[Product_Transactions].[Q_Sold].[All]" dimensionUniqueName="[Product_Transactions]" displayFolder="" count="0" memberValueDatatype="20" unbalanced="0"/>
    <cacheHierarchy uniqueName="[Product_Transactions].[P_Sales]" caption="P_Sales" attribute="1" defaultMemberUniqueName="[Product_Transactions].[P_Sales].[All]" allUniqueName="[Product_Transactions].[P_Sales].[All]" dimensionUniqueName="[Product_Transactions]" displayFolder="" count="0" memberValueDatatype="5" unbalanced="0"/>
    <cacheHierarchy uniqueName="[Product_Transactions].[P_Discount]" caption="P_Discount" attribute="1" defaultMemberUniqueName="[Product_Transactions].[P_Discount].[All]" allUniqueName="[Product_Transactions].[P_Discount].[All]" dimensionUniqueName="[Product_Transactions]" displayFolder="" count="0" memberValueDatatype="5" unbalanced="0"/>
    <cacheHierarchy uniqueName="[Product_Transactions].[P_Net_Sales]" caption="P_Net_Sales" attribute="1" defaultMemberUniqueName="[Product_Transactions].[P_Net_Sales].[All]" allUniqueName="[Product_Transactions].[P_Net_Sales].[All]" dimensionUniqueName="[Product_Transactions]" displayFolder="" count="0" memberValueDatatype="5" unbalanced="0"/>
    <cacheHierarchy uniqueName="[Product_Transactions].[P_Net_Profit]" caption="P_Net_Profit" attribute="1" defaultMemberUniqueName="[Product_Transactions].[P_Net_Profit].[All]" allUniqueName="[Product_Transactions].[P_Net_Profit].[All]" dimensionUniqueName="[Product_Transactions]" displayFolder="" count="0" memberValueDatatype="5" unbalanced="0"/>
    <cacheHierarchy uniqueName="[Products_Report].[Year_ID]" caption="Year_ID" attribute="1" defaultMemberUniqueName="[Products_Report].[Year_ID].[All]" allUniqueName="[Products_Report].[Year_ID].[All]" dimensionUniqueName="[Products_Report]" displayFolder="" count="0" memberValueDatatype="130" unbalanced="0"/>
    <cacheHierarchy uniqueName="[Products_Report].[per_Year]" caption="per_Year" attribute="1" defaultMemberUniqueName="[Products_Report].[per_Year].[All]" allUniqueName="[Products_Report].[per_Year].[All]" dimensionUniqueName="[Products_Report]" displayFolder="" count="0" memberValueDatatype="20" unbalanced="0"/>
    <cacheHierarchy uniqueName="[Products_Report].[Product_ID]" caption="Product_ID" attribute="1" defaultMemberUniqueName="[Products_Report].[Product_ID].[All]" allUniqueName="[Products_Report].[Product_ID].[All]" dimensionUniqueName="[Products_Report]" displayFolder="" count="0" memberValueDatatype="20" unbalanced="0"/>
    <cacheHierarchy uniqueName="[Products_Report].[Product_Name]" caption="Product_Name" attribute="1" defaultMemberUniqueName="[Products_Report].[Product_Name].[All]" allUniqueName="[Products_Report].[Product_Name].[All]" dimensionUniqueName="[Products_Report]" displayFolder="" count="0" memberValueDatatype="130" unbalanced="0"/>
    <cacheHierarchy uniqueName="[Products_Report].[Category]" caption="Category" attribute="1" defaultMemberUniqueName="[Products_Report].[Category].[All]" allUniqueName="[Products_Report].[Category].[All]" dimensionUniqueName="[Products_Report]" displayFolder="" count="0" memberValueDatatype="130" unbalanced="0"/>
    <cacheHierarchy uniqueName="[Products_Report].[Q_Sold]" caption="Q_Sold" attribute="1" defaultMemberUniqueName="[Products_Report].[Q_Sold].[All]" allUniqueName="[Products_Report].[Q_Sold].[All]" dimensionUniqueName="[Products_Report]" displayFolder="" count="0" memberValueDatatype="20" unbalanced="0"/>
    <cacheHierarchy uniqueName="[Products_Report].[Avarage_SP]" caption="Avarage_SP" attribute="1" defaultMemberUniqueName="[Products_Report].[Avarage_SP].[All]" allUniqueName="[Products_Report].[Avarage_SP].[All]" dimensionUniqueName="[Products_Report]" displayFolder="" count="0" memberValueDatatype="5" unbalanced="0"/>
    <cacheHierarchy uniqueName="[Products_Report].[Discount]" caption="Discount" attribute="1" defaultMemberUniqueName="[Products_Report].[Discount].[All]" allUniqueName="[Products_Report].[Discount].[All]" dimensionUniqueName="[Products_Report]" displayFolder="" count="0" memberValueDatatype="5" unbalanced="0"/>
    <cacheHierarchy uniqueName="[Products_Report].[N_Sales]" caption="N_Sales" attribute="1" defaultMemberUniqueName="[Products_Report].[N_Sales].[All]" allUniqueName="[Products_Report].[N_Sales].[All]" dimensionUniqueName="[Products_Report]" displayFolder="" count="0" memberValueDatatype="5" unbalanced="0"/>
    <cacheHierarchy uniqueName="[Products_Report].[N_Profit]" caption="N_Profit" attribute="1" defaultMemberUniqueName="[Products_Report].[N_Profit].[All]" allUniqueName="[Products_Report].[N_Profit].[All]" dimensionUniqueName="[Products_Report]" displayFolder="" count="0" memberValueDatatype="5" unbalanced="0"/>
    <cacheHierarchy uniqueName="[Shipper Performance].[Year_ID]" caption="Year_ID" attribute="1" defaultMemberUniqueName="[Shipper Performance].[Year_ID].[All]" allUniqueName="[Shipper Performance].[Year_ID].[All]" dimensionUniqueName="[Shipper Performance]" displayFolder="" count="0" memberValueDatatype="130" unbalanced="0"/>
    <cacheHierarchy uniqueName="[Shipper Performance].[per_Year]" caption="per_Year" attribute="1" defaultMemberUniqueName="[Shipper Performance].[per_Year].[All]" allUniqueName="[Shipper Performance].[per_Year].[All]" dimensionUniqueName="[Shipper Performance]" displayFolder="" count="0" memberValueDatatype="20" unbalanced="0"/>
    <cacheHierarchy uniqueName="[Shipper Performance].[Shipping_Company]" caption="Shipping_Company" attribute="1" defaultMemberUniqueName="[Shipper Performance].[Shipping_Company].[All]" allUniqueName="[Shipper Performance].[Shipping_Company].[All]" dimensionUniqueName="[Shipper Performance]" displayFolder="" count="0" memberValueDatatype="130" unbalanced="0"/>
    <cacheHierarchy uniqueName="[Shipper Performance].[Handeled_Orders]" caption="Handeled_Orders" attribute="1" defaultMemberUniqueName="[Shipper Performance].[Handeled_Orders].[All]" allUniqueName="[Shipper Performance].[Handeled_Orders].[All]" dimensionUniqueName="[Shipper Performance]" displayFolder="" count="0" memberValueDatatype="20" unbalanced="0"/>
    <cacheHierarchy uniqueName="[Shipper Performance].[Net_Sales_of_Shipped]" caption="Net_Sales_of_Shipped" attribute="1" defaultMemberUniqueName="[Shipper Performance].[Net_Sales_of_Shipped].[All]" allUniqueName="[Shipper Performance].[Net_Sales_of_Shipped].[All]" dimensionUniqueName="[Shipper Performance]" displayFolder="" count="0" memberValueDatatype="6" unbalanced="0"/>
    <cacheHierarchy uniqueName="[Shipper Performance].[Shipping_Cost]" caption="Shipping_Cost" attribute="1" defaultMemberUniqueName="[Shipper Performance].[Shipping_Cost].[All]" allUniqueName="[Shipper Performance].[Shipping_Cost].[All]" dimensionUniqueName="[Shipper Performance]" displayFolder="" count="0" memberValueDatatype="6" unbalanced="0"/>
    <cacheHierarchy uniqueName="[Shipper Performance].[Avg_Days_to_Ship]" caption="Avg_Days_to_Ship" attribute="1" defaultMemberUniqueName="[Shipper Performance].[Avg_Days_to_Ship].[All]" allUniqueName="[Shipper Performance].[Avg_Days_to_Ship].[All]" dimensionUniqueName="[Shipper Performance]" displayFolder="" count="0" memberValueDatatype="5" unbalanced="0"/>
    <cacheHierarchy uniqueName="[Shipper Performance].[Shipping_Cost_WA]" caption="Shipping_Cost_WA" attribute="1" defaultMemberUniqueName="[Shipper Performance].[Shipping_Cost_WA].[All]" allUniqueName="[Shipper Performance].[Shipping_Cost_WA].[All]" dimensionUniqueName="[Shipper Performance]" displayFolder="" count="0" memberValueDatatype="5" unbalanced="0"/>
    <cacheHierarchy uniqueName="[Shipper Performance].[On_Time_Delivery_pct]" caption="On_Time_Delivery_pct" attribute="1" defaultMemberUniqueName="[Shipper Performance].[On_Time_Delivery_pct].[All]" allUniqueName="[Shipper Performance].[On_Time_Delivery_pct].[All]" dimensionUniqueName="[Shipper Performance]" displayFolder="" count="0" memberValueDatatype="5" unbalanced="0"/>
    <cacheHierarchy uniqueName="[Shipper Performance].[Avg_Freight_per_Order]" caption="Avg_Freight_per_Order" attribute="1" defaultMemberUniqueName="[Shipper Performance].[Avg_Freight_per_Order].[All]" allUniqueName="[Shipper Performance].[Avg_Freight_per_Order].[All]" dimensionUniqueName="[Shipper Performance]" displayFolder="" count="0" memberValueDatatype="6" unbalanced="0"/>
    <cacheHierarchy uniqueName="[Shipper Performance].[Shipping Cost WA %]" caption="Shipping Cost WA %" attribute="1" defaultMemberUniqueName="[Shipper Performance].[Shipping Cost WA %].[All]" allUniqueName="[Shipper Performance].[Shipping Cost WA %].[All]" dimensionUniqueName="[Shipper Performance]" displayFolder="" count="0" memberValueDatatype="5" unbalanced="0"/>
    <cacheHierarchy uniqueName="[Shipper Performance].[On_Time %]" caption="On_Time %" attribute="1" defaultMemberUniqueName="[Shipper Performance].[On_Time %].[All]" allUniqueName="[Shipper Performance].[On_Time %].[All]" dimensionUniqueName="[Shipper Performance]" displayFolder="" count="0" memberValueDatatype="5" unbalanced="0"/>
    <cacheHierarchy uniqueName="[Shipping_Report].[per_Year]" caption="per_Year" attribute="1" defaultMemberUniqueName="[Shipping_Report].[per_Year].[All]" allUniqueName="[Shipping_Report].[per_Year].[All]" dimensionUniqueName="[Shipping_Report]" displayFolder="" count="0" memberValueDatatype="20" unbalanced="0"/>
    <cacheHierarchy uniqueName="[Shipping_Report].[ODate]" caption="ODate" attribute="1" time="1" defaultMemberUniqueName="[Shipping_Report].[ODate].[All]" allUniqueName="[Shipping_Report].[ODate].[All]" dimensionUniqueName="[Shipping_Report]" displayFolder="" count="0" memberValueDatatype="7" unbalanced="0"/>
    <cacheHierarchy uniqueName="[Shipping_Report].[Required_Date]" caption="Required_Date" attribute="1" time="1" defaultMemberUniqueName="[Shipping_Report].[Required_Date].[All]" allUniqueName="[Shipping_Report].[Required_Date].[All]" dimensionUniqueName="[Shipping_Report]" displayFolder="" count="0" memberValueDatatype="7" unbalanced="0"/>
    <cacheHierarchy uniqueName="[Shipping_Report].[Shipped_Date]" caption="Shipped_Date" attribute="1" time="1" defaultMemberUniqueName="[Shipping_Report].[Shipped_Date].[All]" allUniqueName="[Shipping_Report].[Shipped_Date].[All]" dimensionUniqueName="[Shipping_Report]" displayFolder="" count="0" memberValueDatatype="7" unbalanced="0"/>
    <cacheHierarchy uniqueName="[Shipping_Report].[O_ID]" caption="O_ID" attribute="1" defaultMemberUniqueName="[Shipping_Report].[O_ID].[All]" allUniqueName="[Shipping_Report].[O_ID].[All]" dimensionUniqueName="[Shipping_Report]" displayFolder="" count="0" memberValueDatatype="20" unbalanced="0"/>
    <cacheHierarchy uniqueName="[Shipping_Report].[Days_to_Ship]" caption="Days_to_Ship" attribute="1" defaultMemberUniqueName="[Shipping_Report].[Days_to_Ship].[All]" allUniqueName="[Shipping_Report].[Days_to_Ship].[All]" dimensionUniqueName="[Shipping_Report]" displayFolder="" count="0" memberValueDatatype="5" unbalanced="0"/>
    <cacheHierarchy uniqueName="[Shipping_Report].[O_Date]" caption="O_Date" attribute="1" time="1" defaultMemberUniqueName="[Shipping_Report].[O_Date].[All]" allUniqueName="[Shipping_Report].[O_Date].[All]" dimensionUniqueName="[Shipping_Report]" displayFolder="" count="0" memberValueDatatype="7" unbalanced="0"/>
    <cacheHierarchy uniqueName="[Shipping_Report].[C_ID]" caption="C_ID" attribute="1" defaultMemberUniqueName="[Shipping_Report].[C_ID].[All]" allUniqueName="[Shipping_Report].[C_ID].[All]" dimensionUniqueName="[Shipping_Report]" displayFolder="" count="0" memberValueDatatype="130" unbalanced="0"/>
    <cacheHierarchy uniqueName="[Shipping_Report].[Country]" caption="Country" attribute="1" defaultMemberUniqueName="[Shipping_Report].[Country].[All]" allUniqueName="[Shipping_Report].[Country].[All]" dimensionUniqueName="[Shipping_Report]" displayFolder="" count="0" memberValueDatatype="130" unbalanced="0"/>
    <cacheHierarchy uniqueName="[Shipping_Report].[E_ID]" caption="E_ID" attribute="1" defaultMemberUniqueName="[Shipping_Report].[E_ID].[All]" allUniqueName="[Shipping_Report].[E_ID].[All]" dimensionUniqueName="[Shipping_Report]" displayFolder="" count="0" memberValueDatatype="20" unbalanced="0"/>
    <cacheHierarchy uniqueName="[Shipping_Report].[O_Net_Sales]" caption="O_Net_Sales" attribute="1" defaultMemberUniqueName="[Shipping_Report].[O_Net_Sales].[All]" allUniqueName="[Shipping_Report].[O_Net_Sales].[All]" dimensionUniqueName="[Shipping_Report]" displayFolder="" count="0" memberValueDatatype="5" unbalanced="0"/>
    <cacheHierarchy uniqueName="[Shipping_Report].[Q_Shipped]" caption="Q_Shipped" attribute="1" defaultMemberUniqueName="[Shipping_Report].[Q_Shipped].[All]" allUniqueName="[Shipping_Report].[Q_Shipped].[All]" dimensionUniqueName="[Shipping_Report]" displayFolder="" count="0" memberValueDatatype="20" unbalanced="0"/>
    <cacheHierarchy uniqueName="[Shipping_Report].[Freight]" caption="Freight" attribute="1" defaultMemberUniqueName="[Shipping_Report].[Freight].[All]" allUniqueName="[Shipping_Report].[Freight].[All]" dimensionUniqueName="[Shipping_Report]" displayFolder="" count="0" memberValueDatatype="5" unbalanced="0"/>
    <cacheHierarchy uniqueName="[Shipping_Report].[Shipping_Company]" caption="Shipping_Company" attribute="1" defaultMemberUniqueName="[Shipping_Report].[Shipping_Company].[All]" allUniqueName="[Shipping_Report].[Shipping_Company].[All]" dimensionUniqueName="[Shipping_Report]" displayFolder="" count="0" memberValueDatatype="130" unbalanced="0"/>
    <cacheHierarchy uniqueName="[Shipping_Report].[Shipping_Status]" caption="Shipping_Status" attribute="1" defaultMemberUniqueName="[Shipping_Report].[Shipping_Status].[All]" allUniqueName="[Shipping_Report].[Shipping_Status].[All]" dimensionUniqueName="[Shipping_Report]" displayFolder="" count="0" memberValueDatatype="130" unbalanced="0"/>
    <cacheHierarchy uniqueName="[Shipping_Report].[Delivery_Status]" caption="Delivery_Status" attribute="1" defaultMemberUniqueName="[Shipping_Report].[Delivery_Status].[All]" allUniqueName="[Shipping_Report].[Delivery_Status].[All]" dimensionUniqueName="[Shipping_Report]" displayFolder="" count="0" memberValueDatatype="20" unbalanced="0"/>
    <cacheHierarchy uniqueName="[Shipping_Report_H1].[Year_ID]" caption="Year_ID" attribute="1" defaultMemberUniqueName="[Shipping_Report_H1].[Year_ID].[All]" allUniqueName="[Shipping_Report_H1].[Year_ID].[All]" dimensionUniqueName="[Shipping_Report_H1]" displayFolder="" count="0" memberValueDatatype="130" unbalanced="0"/>
    <cacheHierarchy uniqueName="[Shipping_Report_H1].[per_Year]" caption="per_Year" attribute="1" defaultMemberUniqueName="[Shipping_Report_H1].[per_Year].[All]" allUniqueName="[Shipping_Report_H1].[per_Year].[All]" dimensionUniqueName="[Shipping_Report_H1]" displayFolder="" count="0" memberValueDatatype="20" unbalanced="0"/>
    <cacheHierarchy uniqueName="[Shipping_Report_H1].[Shipping_Company]" caption="Shipping_Company" attribute="1" defaultMemberUniqueName="[Shipping_Report_H1].[Shipping_Company].[All]" allUniqueName="[Shipping_Report_H1].[Shipping_Company].[All]" dimensionUniqueName="[Shipping_Report_H1]" displayFolder="" count="0" memberValueDatatype="130" unbalanced="0"/>
    <cacheHierarchy uniqueName="[Shipping_Report_H1].[Handeled_Orders]" caption="Handeled_Orders" attribute="1" defaultMemberUniqueName="[Shipping_Report_H1].[Handeled_Orders].[All]" allUniqueName="[Shipping_Report_H1].[Handeled_Orders].[All]" dimensionUniqueName="[Shipping_Report_H1]" displayFolder="" count="0" memberValueDatatype="20" unbalanced="0"/>
    <cacheHierarchy uniqueName="[Shipping_Report_H1].[Net_Sales_of_Shipped]" caption="Net_Sales_of_Shipped" attribute="1" defaultMemberUniqueName="[Shipping_Report_H1].[Net_Sales_of_Shipped].[All]" allUniqueName="[Shipping_Report_H1].[Net_Sales_of_Shipped].[All]" dimensionUniqueName="[Shipping_Report_H1]" displayFolder="" count="0" memberValueDatatype="5" unbalanced="0"/>
    <cacheHierarchy uniqueName="[Shipping_Report_H1].[Shipping_Cost]" caption="Shipping_Cost" attribute="1" defaultMemberUniqueName="[Shipping_Report_H1].[Shipping_Cost].[All]" allUniqueName="[Shipping_Report_H1].[Shipping_Cost].[All]" dimensionUniqueName="[Shipping_Report_H1]" displayFolder="" count="0" memberValueDatatype="5" unbalanced="0"/>
    <cacheHierarchy uniqueName="[Shipping_Report_H1].[Avg_Days_to_Ship]" caption="Avg_Days_to_Ship" attribute="1" defaultMemberUniqueName="[Shipping_Report_H1].[Avg_Days_to_Ship].[All]" allUniqueName="[Shipping_Report_H1].[Avg_Days_to_Ship].[All]" dimensionUniqueName="[Shipping_Report_H1]" displayFolder="" count="0" memberValueDatatype="5" unbalanced="0"/>
    <cacheHierarchy uniqueName="[Shipping_Report_H1].[Shipping_Cost_WA]" caption="Shipping_Cost_WA" attribute="1" defaultMemberUniqueName="[Shipping_Report_H1].[Shipping_Cost_WA].[All]" allUniqueName="[Shipping_Report_H1].[Shipping_Cost_WA].[All]" dimensionUniqueName="[Shipping_Report_H1]" displayFolder="" count="0" memberValueDatatype="5" unbalanced="0"/>
    <cacheHierarchy uniqueName="[Shipping_Report_H1].[On_Time_Delivery_pct]" caption="On_Time_Delivery_pct" attribute="1" defaultMemberUniqueName="[Shipping_Report_H1].[On_Time_Delivery_pct].[All]" allUniqueName="[Shipping_Report_H1].[On_Time_Delivery_pct].[All]" dimensionUniqueName="[Shipping_Report_H1]" displayFolder="" count="0" memberValueDatatype="5" unbalanced="0"/>
    <cacheHierarchy uniqueName="[Shipping_Report_H1].[Avg_Freight_per_Order]" caption="Avg_Freight_per_Order" attribute="1" defaultMemberUniqueName="[Shipping_Report_H1].[Avg_Freight_per_Order].[All]" allUniqueName="[Shipping_Report_H1].[Avg_Freight_per_Order].[All]" dimensionUniqueName="[Shipping_Report_H1]" displayFolder="" count="0" memberValueDatatype="5" unbalanced="0"/>
    <cacheHierarchy uniqueName="[Shipping_Report_H2].[Year_ID]" caption="Year_ID" attribute="1" defaultMemberUniqueName="[Shipping_Report_H2].[Year_ID].[All]" allUniqueName="[Shipping_Report_H2].[Year_ID].[All]" dimensionUniqueName="[Shipping_Report_H2]" displayFolder="" count="0" memberValueDatatype="130" unbalanced="0"/>
    <cacheHierarchy uniqueName="[Shipping_Report_H2].[per_Year]" caption="per_Year" attribute="1" defaultMemberUniqueName="[Shipping_Report_H2].[per_Year].[All]" allUniqueName="[Shipping_Report_H2].[per_Year].[All]" dimensionUniqueName="[Shipping_Report_H2]" displayFolder="" count="0" memberValueDatatype="20" unbalanced="0"/>
    <cacheHierarchy uniqueName="[Shipping_Report_H2].[Shipping_Company]" caption="Shipping_Company" attribute="1" defaultMemberUniqueName="[Shipping_Report_H2].[Shipping_Company].[All]" allUniqueName="[Shipping_Report_H2].[Shipping_Company].[All]" dimensionUniqueName="[Shipping_Report_H2]" displayFolder="" count="0" memberValueDatatype="130" unbalanced="0"/>
    <cacheHierarchy uniqueName="[Shipping_Report_H2].[Handeled_Orders]" caption="Handeled_Orders" attribute="1" defaultMemberUniqueName="[Shipping_Report_H2].[Handeled_Orders].[All]" allUniqueName="[Shipping_Report_H2].[Handeled_Orders].[All]" dimensionUniqueName="[Shipping_Report_H2]" displayFolder="" count="0" memberValueDatatype="20" unbalanced="0"/>
    <cacheHierarchy uniqueName="[Shipping_Report_H2].[Net_Sales_of_Shipped]" caption="Net_Sales_of_Shipped" attribute="1" defaultMemberUniqueName="[Shipping_Report_H2].[Net_Sales_of_Shipped].[All]" allUniqueName="[Shipping_Report_H2].[Net_Sales_of_Shipped].[All]" dimensionUniqueName="[Shipping_Report_H2]" displayFolder="" count="0" memberValueDatatype="5" unbalanced="0"/>
    <cacheHierarchy uniqueName="[Shipping_Report_H2].[Shipping_Cost]" caption="Shipping_Cost" attribute="1" defaultMemberUniqueName="[Shipping_Report_H2].[Shipping_Cost].[All]" allUniqueName="[Shipping_Report_H2].[Shipping_Cost].[All]" dimensionUniqueName="[Shipping_Report_H2]" displayFolder="" count="0" memberValueDatatype="5" unbalanced="0"/>
    <cacheHierarchy uniqueName="[Shipping_Report_H2].[Avg_Days_to_Ship]" caption="Avg_Days_to_Ship" attribute="1" defaultMemberUniqueName="[Shipping_Report_H2].[Avg_Days_to_Ship].[All]" allUniqueName="[Shipping_Report_H2].[Avg_Days_to_Ship].[All]" dimensionUniqueName="[Shipping_Report_H2]" displayFolder="" count="0" memberValueDatatype="5" unbalanced="0"/>
    <cacheHierarchy uniqueName="[Shipping_Report_H2].[Shipping_Cost_WA]" caption="Shipping_Cost_WA" attribute="1" defaultMemberUniqueName="[Shipping_Report_H2].[Shipping_Cost_WA].[All]" allUniqueName="[Shipping_Report_H2].[Shipping_Cost_WA].[All]" dimensionUniqueName="[Shipping_Report_H2]" displayFolder="" count="0" memberValueDatatype="5" unbalanced="0"/>
    <cacheHierarchy uniqueName="[Shipping_Report_H2].[On_Time_Delivery_pct]" caption="On_Time_Delivery_pct" attribute="1" defaultMemberUniqueName="[Shipping_Report_H2].[On_Time_Delivery_pct].[All]" allUniqueName="[Shipping_Report_H2].[On_Time_Delivery_pct].[All]" dimensionUniqueName="[Shipping_Report_H2]" displayFolder="" count="0" memberValueDatatype="5" unbalanced="0"/>
    <cacheHierarchy uniqueName="[Shipping_Report_H2].[Avg_Freight_per_Order]" caption="Avg_Freight_per_Order" attribute="1" defaultMemberUniqueName="[Shipping_Report_H2].[Avg_Freight_per_Order].[All]" allUniqueName="[Shipping_Report_H2].[Avg_Freight_per_Order].[All]" dimensionUniqueName="[Shipping_Report_H2]" displayFolder="" count="0" memberValueDatatype="5" unbalanced="0"/>
    <cacheHierarchy uniqueName="[Years].[Year]" caption="Year" attribute="1" defaultMemberUniqueName="[Years].[Year].[All]" allUniqueName="[Years].[Year].[All]" dimensionUniqueName="[Years]" displayFolder="" count="2" memberValueDatatype="20" unbalanced="0"/>
    <cacheHierarchy uniqueName="[Order_Transactions].[O_Date (Month Index)]" caption="O_Date (Month Index)" attribute="1" defaultMemberUniqueName="[Order_Transactions].[O_Date (Month Index)].[All]" allUniqueName="[Order_Transactions].[O_Date (Month Index)].[All]" dimensionUniqueName="[Order_Transactions]" displayFolder="" count="0" memberValueDatatype="20" unbalanced="0" hidden="1"/>
    <cacheHierarchy uniqueName="[Measures].[# Quantity Sold]" caption="# Quantity Sold" measure="1" displayFolder="" measureGroup="Years" count="0"/>
    <cacheHierarchy uniqueName="[Measures].[# Orders]" caption="# Orders" measure="1" displayFolder="" measureGroup="Years" count="0"/>
    <cacheHierarchy uniqueName="[Measures].[# Customers]" caption="# Customers" measure="1" displayFolder="" measureGroup="Years" count="0"/>
    <cacheHierarchy uniqueName="[Measures].[# Employees]" caption="# Employees" measure="1" displayFolder="" measureGroup="Years" count="0"/>
    <cacheHierarchy uniqueName="[Measures].[# Suppliers]" caption="# Suppliers" measure="1" displayFolder="" measureGroup="Years" count="0"/>
    <cacheHierarchy uniqueName="[Measures].[# Shippers]" caption="# Shippers" measure="1" displayFolder="" measureGroup="Years" count="0"/>
    <cacheHierarchy uniqueName="[Measures].[# Products]" caption="# Products" measure="1" displayFolder="" measureGroup="Years" count="0"/>
    <cacheHierarchy uniqueName="[Measures].[# Category]" caption="# Category" measure="1" displayFolder="" measureGroup="Years" count="0"/>
    <cacheHierarchy uniqueName="[Measures].[Sales]" caption="Sales" measure="1" displayFolder="" measureGroup="Order_Transactions" count="0"/>
    <cacheHierarchy uniqueName="[Measures].[Total Discount]" caption="Total Discount" measure="1" displayFolder="" measureGroup="Order_Transactions" count="0"/>
    <cacheHierarchy uniqueName="[Measures].[Net_Sales]" caption="Net_Sales" measure="1" displayFolder="" measureGroup="Order_Transactions" count="0"/>
    <cacheHierarchy uniqueName="[Measures].[Net Profit]" caption="Net Profit" measure="1" displayFolder="" measureGroup="Order_Transactions" count="0"/>
    <cacheHierarchy uniqueName="[Measures].[Shipping Cost]" caption="Shipping Cost" measure="1" displayFolder="" measureGroup="Order_Transactions" count="0"/>
    <cacheHierarchy uniqueName="[Measures].[Average Days_to_Ship]" caption="Average Days_to_Ship" measure="1" displayFolder="" measureGroup="Order_Transactions" count="0"/>
    <cacheHierarchy uniqueName="[Measures].[Quantity Sold]" caption="Quantity Sold" measure="1" displayFolder="" measureGroup="Order_Transactions" count="0"/>
    <cacheHierarchy uniqueName="[Measures].[# P_ID]" caption="# P_ID" measure="1" displayFolder="" measureGroup="Product_Transactions" count="0"/>
    <cacheHierarchy uniqueName="[Measures].[Q Sold]" caption="Q Sold" measure="1" displayFolder="" measureGroup="Product_Transactions" count="0"/>
    <cacheHierarchy uniqueName="[Measures].[P Sales]" caption="P Sales" measure="1" displayFolder="" measureGroup="Product_Transactions" count="0"/>
    <cacheHierarchy uniqueName="[Measures].[P Discount]" caption="P Discount" measure="1" displayFolder="" measureGroup="Product_Transactions" count="0"/>
    <cacheHierarchy uniqueName="[Measures].[P Net Sales]" caption="P Net Sales" measure="1" displayFolder="" measureGroup="Product_Transactions" count="0"/>
    <cacheHierarchy uniqueName="[Measures].[P Net Profit]" caption="P Net Profit" measure="1" displayFolder="" measureGroup="Product_Transactions" count="0"/>
    <cacheHierarchy uniqueName="[Measures].[# O_ID]" caption="# O_ID" measure="1" displayFolder="" measureGroup="Order_Transactions" count="0"/>
    <cacheHierarchy uniqueName="[Measures].[# C_ID]" caption="# C_ID" measure="1" displayFolder="" measureGroup="Order_Transactions" count="0"/>
    <cacheHierarchy uniqueName="[Measures].[# E_ID]" caption="# E_ID" measure="1" displayFolder="" measureGroup="Order_Transactions" count="0"/>
    <cacheHierarchy uniqueName="[Measures].[# of ShipVia]" caption="# of ShipVia" measure="1" displayFolder="" measureGroup="Order_Transactions" count="0"/>
    <cacheHierarchy uniqueName="[Measures].[# Customer]" caption="# Customer" measure="1" displayFolder="" measureGroup="Customer_Transactions" count="0"/>
    <cacheHierarchy uniqueName="[Measures].[# Order]" caption="# Order" measure="1" displayFolder="" measureGroup="Customer_Transactions" count="0"/>
    <cacheHierarchy uniqueName="[Measures].[Q Purchased]" caption="Q Purchased" measure="1" displayFolder="" measureGroup="Customer_Transactions" count="0"/>
    <cacheHierarchy uniqueName="[Measures].[Sum of Total_Purchases]" caption="Sum of Total_Purchases" measure="1" displayFolder="" measureGroup="Customer_Transactions" count="0"/>
    <cacheHierarchy uniqueName="[Measures].[Discounts]" caption="Discounts" measure="1" displayFolder="" measureGroup="Customer_Transactions" count="0"/>
    <cacheHierarchy uniqueName="[Measures].[Net Purchases]" caption="Net Purchases" measure="1" displayFolder="" measureGroup="Customer_Transactions" count="0"/>
    <cacheHierarchy uniqueName="[Measures].[Profit Generated]" caption="Profit Generated" measure="1" displayFolder="" measureGroup="Customer_Transactions" count="0"/>
    <cacheHierarchy uniqueName="[Measures].[Total Freight]" caption="Total Freight" measure="1" displayFolder="" measureGroup="Customer_Transactions" count="0"/>
    <cacheHierarchy uniqueName="[Measures].[Amount Paid]" caption="Amount Paid" measure="1" displayFolder="" measureGroup="Customer_Transactions" count="0"/>
    <cacheHierarchy uniqueName="[Measures].[# C]" caption="# C" measure="1" displayFolder="" measureGroup="Customer_Summary" count="0"/>
    <cacheHierarchy uniqueName="[Measures].[Total Orders]" caption="Total Orders" measure="1" displayFolder="" measureGroup="Customer_Summary" count="0"/>
    <cacheHierarchy uniqueName="[Measures].[Purchased Q]" caption="Purchased Q" measure="1" displayFolder="" measureGroup="Customer_Summary" count="0"/>
    <cacheHierarchy uniqueName="[Measures].[Total Purchases]" caption="Total Purchases" measure="1" displayFolder="" measureGroup="Customer_Summary" count="0"/>
    <cacheHierarchy uniqueName="[Measures].[Deductions]" caption="Deductions" measure="1" displayFolder="" measureGroup="Customer_Summary" count="0"/>
    <cacheHierarchy uniqueName="[Measures].[Total Net Purchases]" caption="Total Net Purchases" measure="1" displayFolder="" measureGroup="Customer_Summary" count="0"/>
    <cacheHierarchy uniqueName="[Measures].[Profits_Generated]" caption="Profits_Generated" measure="1" displayFolder="" measureGroup="Customer_Summary" count="0"/>
    <cacheHierarchy uniqueName="[Measures].[Freight Paid]" caption="Freight Paid" measure="1" displayFolder="" measureGroup="Customer_Summary" count="0"/>
    <cacheHierarchy uniqueName="[Measures].[Total Amount Paid]" caption="Total Amount Paid" measure="1" displayFolder="" measureGroup="Customer_Summary" count="0"/>
    <cacheHierarchy uniqueName="[Measures].[Orders]" caption="Orders" measure="1" displayFolder="" measureGroup="Monthly_Transactions" count="0"/>
    <cacheHierarchy uniqueName="[Measures].[Quantity]" caption="Quantity" measure="1" displayFolder="" measureGroup="Monthly_Transactions" count="0"/>
    <cacheHierarchy uniqueName="[Measures].[Sales Total]" caption="Sales Total" measure="1" displayFolder="" measureGroup="Monthly_Transactions" count="0"/>
    <cacheHierarchy uniqueName="[Measures].[Discounts Amount]" caption="Discounts Amount" measure="1" displayFolder="" measureGroup="Monthly_Transactions" count="0"/>
    <cacheHierarchy uniqueName="[Measures].[Net Sales]" caption="Net Sales" measure="1" displayFolder="" measureGroup="Monthly_Transactions" count="0"/>
    <cacheHierarchy uniqueName="[Measures].[Net_Revenue]" caption="Net_Revenue" measure="1" displayFolder="" measureGroup="Monthly_Transactions" count="0"/>
    <cacheHierarchy uniqueName="[Measures].[# Country]" caption="# Country" measure="1" displayFolder="" measureGroup="Country_Transactions" count="0"/>
    <cacheHierarchy uniqueName="[Measures].[Avg Net Purchases]" caption="Avg Net Purchases" measure="1" displayFolder="" measureGroup="Customer_Summary" count="0"/>
    <cacheHierarchy uniqueName="[Measures].[Avg Profit Generated]" caption="Avg Profit Generated" measure="1" displayFolder="" measureGroup="Customer_Summary" count="0"/>
    <cacheHierarchy uniqueName="[Measures].[Avg Shipping Cost]" caption="Avg Shipping Cost" measure="1" displayFolder="" measureGroup="Customer_Summary" count="0"/>
    <cacheHierarchy uniqueName="[Measures].[Avg Customer Discount]" caption="Avg Customer Discount" measure="1" displayFolder="" measureGroup="Customer_Summary" count="0"/>
    <cacheHierarchy uniqueName="[Measures].[# E]" caption="# E" measure="1" displayFolder="" measureGroup="Employee_performance" count="0"/>
    <cacheHierarchy uniqueName="[Measures].[# Orders_Made]" caption="# Orders_Made" measure="1" displayFolder="" measureGroup="Employee_performance" count="0"/>
    <cacheHierarchy uniqueName="[Measures].[Sales Acheived]" caption="Sales Acheived" measure="1" displayFolder="" measureGroup="Employee_performance" count="0"/>
    <cacheHierarchy uniqueName="[Measures].[Discount Made]" caption="Discount Made" measure="1" displayFolder="" measureGroup="Employee_performance" count="0"/>
    <cacheHierarchy uniqueName="[Measures].[Net Sales Achieved]" caption="Net Sales Achieved" measure="1" displayFolder="" measureGroup="Employee_performance" count="0"/>
    <cacheHierarchy uniqueName="[Measures].[Net Profit Achieved]" caption="Net Profit Achieved" measure="1" displayFolder="" measureGroup="Employee_performance" count="0"/>
    <cacheHierarchy uniqueName="[Measures].[Delivered Orders]" caption="Delivered Orders" measure="1" displayFolder="" measureGroup="Employee_performance" count="0"/>
    <cacheHierarchy uniqueName="[Measures].[Delayed Orders]" caption="Delayed Orders" measure="1" displayFolder="" measureGroup="Employee_performance" count="0"/>
    <cacheHierarchy uniqueName="[Measures].[Avg sales/E]" caption="Avg sales/E" measure="1" displayFolder="" measureGroup="Employee_performance" count="0"/>
    <cacheHierarchy uniqueName="[Measures].[Avg Discount / E]" caption="Avg Discount / E" measure="1" displayFolder="" measureGroup="Employee_performance" count="0"/>
    <cacheHierarchy uniqueName="[Measures].[Avg Net Sales]" caption="Avg Net Sales" measure="1" displayFolder="" measureGroup="Employee_performance" count="0"/>
    <cacheHierarchy uniqueName="[Measures].[Avg Net Profit/E]" caption="Avg Net Profit/E" measure="1" displayFolder="" measureGroup="Employee_performance" count="0"/>
    <cacheHierarchy uniqueName="[Measures].[# P]" caption="# P" measure="1" displayFolder="" measureGroup="Product_Details" count="0"/>
    <cacheHierarchy uniqueName="[Measures].[# Cat.]" caption="# Cat." measure="1" displayFolder="" measureGroup="Product_Details" count="0"/>
    <cacheHierarchy uniqueName="[Measures].[#_ Suppliers]" caption="#_ Suppliers" measure="1" displayFolder="" measureGroup="Product_Details" count="0"/>
    <cacheHierarchy uniqueName="[Measures].[# Q_Sold]" caption="# Q_Sold" measure="1" displayFolder="" measureGroup="Product_Details" count="0"/>
    <cacheHierarchy uniqueName="[Measures].[P.Sales]" caption="P.Sales" measure="1" displayFolder="" measureGroup="Product_Details" count="0"/>
    <cacheHierarchy uniqueName="[Measures].[P. Discount]" caption="P. Discount" measure="1" displayFolder="" measureGroup="Product_Details" count="0"/>
    <cacheHierarchy uniqueName="[Measures].[P_N.Sales 2]" caption="P_N.Sales 2" measure="1" displayFolder="" measureGroup="Product_Details" count="0"/>
    <cacheHierarchy uniqueName="[Measures].[P N.Profit]" caption="P N.Profit" measure="1" displayFolder="" measureGroup="Product_Details" count="0"/>
    <cacheHierarchy uniqueName="[Measures].[# Q_Stock]" caption="# Q_Stock" measure="1" displayFolder="" measureGroup="Product_Details" count="0"/>
    <cacheHierarchy uniqueName="[Measures].[Avg N. Sales / order]" caption="Avg N. Sales / order" measure="1" displayFolder="" measureGroup="Order_Transactions" count="0"/>
    <cacheHierarchy uniqueName="[Measures].[Avg N.Rev/order]" caption="Avg N.Rev/order" measure="1" displayFolder="" measureGroup="Order_Transactions" count="0"/>
    <cacheHierarchy uniqueName="[Measures].[Avg Discount/Order]" caption="Avg Discount/Order" measure="1" displayFolder="" measureGroup="Order_Transactions" count="0"/>
    <cacheHierarchy uniqueName="[Measures].[Avg Freight/Order]" caption="Avg Freight/Order" measure="1" displayFolder="" measureGroup="Order_Transactions" count="0"/>
    <cacheHierarchy uniqueName="[Measures].[Total Shipping Cost]" caption="Total Shipping Cost" measure="1" displayFolder="" measureGroup="Shipping_Report" count="0"/>
    <cacheHierarchy uniqueName="[Measures].[__XL_Count Years]" caption="__XL_Count Years" measure="1" displayFolder="" measureGroup="Years" count="0" hidden="1"/>
    <cacheHierarchy uniqueName="[Measures].[__XL_Count Order_Transactions]" caption="__XL_Count Order_Transactions" measure="1" displayFolder="" measureGroup="Order_Transactions" count="0" hidden="1"/>
    <cacheHierarchy uniqueName="[Measures].[__XL_Count Product_Transactions]" caption="__XL_Count Product_Transactions" measure="1" displayFolder="" measureGroup="Product_Transactions" count="0" hidden="1"/>
    <cacheHierarchy uniqueName="[Measures].[__XL_Count Customer_Transactions]" caption="__XL_Count Customer_Transactions" measure="1" displayFolder="" measureGroup="Customer_Transactions" count="0" hidden="1"/>
    <cacheHierarchy uniqueName="[Measures].[__XL_Count Customer_Summary]" caption="__XL_Count Customer_Summary" measure="1" displayFolder="" measureGroup="Customer_Summary" count="0" hidden="1"/>
    <cacheHierarchy uniqueName="[Measures].[__XL_Count Monthly_Transactions]" caption="__XL_Count Monthly_Transactions" measure="1" displayFolder="" measureGroup="Monthly_Transactions" count="0" hidden="1"/>
    <cacheHierarchy uniqueName="[Measures].[__XL_Count Country_Transactions]" caption="__XL_Count Country_Transactions" measure="1" displayFolder="" measureGroup="Country_Transactions" count="0" hidden="1"/>
    <cacheHierarchy uniqueName="[Measures].[__XL_Count Product_Details]" caption="__XL_Count Product_Details" measure="1" displayFolder="" measureGroup="Product_Details" count="0" hidden="1"/>
    <cacheHierarchy uniqueName="[Measures].[__XL_Count Allocation]" caption="__XL_Count Allocation" measure="1" displayFolder="" measureGroup="Allocation" count="0" hidden="1"/>
    <cacheHierarchy uniqueName="[Measures].[__XL_Count Allocation_Summary]" caption="__XL_Count Allocation_Summary" measure="1" displayFolder="" measureGroup="Allocation_Summary" count="0" hidden="1"/>
    <cacheHierarchy uniqueName="[Measures].[__XL_Count Products_Report]" caption="__XL_Count Products_Report" measure="1" displayFolder="" measureGroup="Products_Report" count="0" hidden="1"/>
    <cacheHierarchy uniqueName="[Measures].[__XL_Count Employee_performance]" caption="__XL_Count Employee_performance" measure="1" displayFolder="" measureGroup="Employee_performance" count="0" hidden="1"/>
    <cacheHierarchy uniqueName="[Measures].[__XL_Count Employee_Transactions]" caption="__XL_Count Employee_Transactions" measure="1" displayFolder="" measureGroup="Employee_Transactions" count="0" hidden="1"/>
    <cacheHierarchy uniqueName="[Measures].[__XL_Count Shipping_Report]" caption="__XL_Count Shipping_Report" measure="1" displayFolder="" measureGroup="Shipping_Report" count="0" hidden="1"/>
    <cacheHierarchy uniqueName="[Measures].[__XL_Count Shipping_Report_H1]" caption="__XL_Count Shipping_Report_H1" measure="1" displayFolder="" measureGroup="Shipping_Report_H1" count="0" hidden="1"/>
    <cacheHierarchy uniqueName="[Measures].[__XL_Count Shipping_Report_H2]" caption="__XL_Count Shipping_Report_H2" measure="1" displayFolder="" measureGroup="Shipping_Report_H2" count="0" hidden="1"/>
    <cacheHierarchy uniqueName="[Measures].[__XL_Count Actual_Country_Growth]" caption="__XL_Count Actual_Country_Growth" measure="1" displayFolder="" measureGroup="Actual_Country_Growth" count="0" hidden="1"/>
    <cacheHierarchy uniqueName="[Measures].[__XL_Count Actual_Product_Growth]" caption="__XL_Count Actual_Product_Growth" measure="1" displayFolder="" measureGroup="Actual_Product_Growth" count="0" hidden="1"/>
    <cacheHierarchy uniqueName="[Measures].[__XL_Count Category_Performance]" caption="__XL_Count Category_Performance" measure="1" displayFolder="" measureGroup="Category_Performance" count="0" hidden="1"/>
    <cacheHierarchy uniqueName="[Measures].[__XL_Count Shipper Performance]" caption="__XL_Count Shipper Performance" measure="1" displayFolder="" measureGroup="Shipper Performance" count="0" hidden="1"/>
    <cacheHierarchy uniqueName="[Measures].[__No measures defined]" caption="__No measures defined" measure="1" displayFolder="" count="0" hidden="1"/>
    <cacheHierarchy uniqueName="[Measures].[Sum of Quantity_SOld]" caption="Sum of Quantity_SOld" measure="1" displayFolder="" measureGroup="Allocation_Summary" count="0" hidden="1">
      <extLst>
        <ext xmlns:x15="http://schemas.microsoft.com/office/spreadsheetml/2010/11/main" uri="{B97F6D7D-B522-45F9-BDA1-12C45D357490}">
          <x15:cacheHierarchy aggregatedColumn="30"/>
        </ext>
      </extLst>
    </cacheHierarchy>
    <cacheHierarchy uniqueName="[Measures].[Sum of Annual_Sales]" caption="Sum of Annual_Sales" measure="1" displayFolder="" measureGroup="Country_Transactions" count="0" hidden="1">
      <extLst>
        <ext xmlns:x15="http://schemas.microsoft.com/office/spreadsheetml/2010/11/main" uri="{B97F6D7D-B522-45F9-BDA1-12C45D357490}">
          <x15:cacheHierarchy aggregatedColumn="50"/>
        </ext>
      </extLst>
    </cacheHierarchy>
    <cacheHierarchy uniqueName="[Measures].[Sum of Net_Purchases]" caption="Sum of Net_Purchases" measure="1" displayFolder="" measureGroup="Customer_Summary" count="0" hidden="1">
      <extLst>
        <ext xmlns:x15="http://schemas.microsoft.com/office/spreadsheetml/2010/11/main" uri="{B97F6D7D-B522-45F9-BDA1-12C45D357490}">
          <x15:cacheHierarchy aggregatedColumn="63"/>
        </ext>
      </extLst>
    </cacheHierarchy>
    <cacheHierarchy uniqueName="[Measures].[Sum of Discount]" caption="Sum of Discount" measure="1" displayFolder="" measureGroup="Customer_Summary" count="0" hidden="1">
      <extLst>
        <ext xmlns:x15="http://schemas.microsoft.com/office/spreadsheetml/2010/11/main" uri="{B97F6D7D-B522-45F9-BDA1-12C45D357490}">
          <x15:cacheHierarchy aggregatedColumn="62"/>
        </ext>
      </extLst>
    </cacheHierarchy>
    <cacheHierarchy uniqueName="[Measures].[Sum of per_Year]" caption="Sum of per_Year" measure="1" displayFolder="" measureGroup="Monthly_Transactions" count="0" hidden="1">
      <extLst>
        <ext xmlns:x15="http://schemas.microsoft.com/office/spreadsheetml/2010/11/main" uri="{B97F6D7D-B522-45F9-BDA1-12C45D357490}">
          <x15:cacheHierarchy aggregatedColumn="108"/>
        </ext>
      </extLst>
    </cacheHierarchy>
    <cacheHierarchy uniqueName="[Measures].[Sum of per_Month]" caption="Sum of per_Month" measure="1" displayFolder="" measureGroup="Monthly_Transactions" count="0" hidden="1">
      <extLst>
        <ext xmlns:x15="http://schemas.microsoft.com/office/spreadsheetml/2010/11/main" uri="{B97F6D7D-B522-45F9-BDA1-12C45D357490}">
          <x15:cacheHierarchy aggregatedColumn="107"/>
        </ext>
      </extLst>
    </cacheHierarchy>
    <cacheHierarchy uniqueName="[Measures].[Sum of Annual_Profit]" caption="Sum of Annual_Profit" measure="1" displayFolder="" measureGroup="Country_Transactions" count="0" hidden="1">
      <extLst>
        <ext xmlns:x15="http://schemas.microsoft.com/office/spreadsheetml/2010/11/main" uri="{B97F6D7D-B522-45F9-BDA1-12C45D357490}">
          <x15:cacheHierarchy aggregatedColumn="51"/>
        </ext>
      </extLst>
    </cacheHierarchy>
    <cacheHierarchy uniqueName="[Measures].[Sum of Net_Purchases 2]" caption="Sum of Net_Purchases 2" measure="1" displayFolder="" measureGroup="Customer_Transactions" count="0" hidden="1">
      <extLst>
        <ext xmlns:x15="http://schemas.microsoft.com/office/spreadsheetml/2010/11/main" uri="{B97F6D7D-B522-45F9-BDA1-12C45D357490}">
          <x15:cacheHierarchy aggregatedColumn="76"/>
        </ext>
      </extLst>
    </cacheHierarchy>
    <cacheHierarchy uniqueName="[Measures].[Average of Net_Purchases]" caption="Average of Net_Purchases" measure="1" displayFolder="" measureGroup="Customer_Transactions" count="0" hidden="1">
      <extLst>
        <ext xmlns:x15="http://schemas.microsoft.com/office/spreadsheetml/2010/11/main" uri="{B97F6D7D-B522-45F9-BDA1-12C45D357490}">
          <x15:cacheHierarchy aggregatedColumn="76"/>
        </ext>
      </extLst>
    </cacheHierarchy>
    <cacheHierarchy uniqueName="[Measures].[Sum of Profit_Generated]" caption="Sum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Sum of Discount 2]" caption="Sum of Discount 2" measure="1" displayFolder="" measureGroup="Customer_Transactions" count="0" hidden="1">
      <extLst>
        <ext xmlns:x15="http://schemas.microsoft.com/office/spreadsheetml/2010/11/main" uri="{B97F6D7D-B522-45F9-BDA1-12C45D357490}">
          <x15:cacheHierarchy aggregatedColumn="75"/>
        </ext>
      </extLst>
    </cacheHierarchy>
    <cacheHierarchy uniqueName="[Measures].[Sum of Freight]" caption="Sum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Average of Profit_Generated]" caption="Average of Profit_Generated" measure="1" displayFolder="" measureGroup="Customer_Transactions" count="0" hidden="1">
      <extLst>
        <ext xmlns:x15="http://schemas.microsoft.com/office/spreadsheetml/2010/11/main" uri="{B97F6D7D-B522-45F9-BDA1-12C45D357490}">
          <x15:cacheHierarchy aggregatedColumn="77"/>
        </ext>
      </extLst>
    </cacheHierarchy>
    <cacheHierarchy uniqueName="[Measures].[Average of Discount]" caption="Average of Discount" measure="1" displayFolder="" measureGroup="Customer_Transactions" count="0" hidden="1">
      <extLst>
        <ext xmlns:x15="http://schemas.microsoft.com/office/spreadsheetml/2010/11/main" uri="{B97F6D7D-B522-45F9-BDA1-12C45D357490}">
          <x15:cacheHierarchy aggregatedColumn="75"/>
        </ext>
      </extLst>
    </cacheHierarchy>
    <cacheHierarchy uniqueName="[Measures].[Average of Freight]" caption="Average of Freight" measure="1" displayFolder="" measureGroup="Customer_Transactions" count="0" hidden="1">
      <extLst>
        <ext xmlns:x15="http://schemas.microsoft.com/office/spreadsheetml/2010/11/main" uri="{B97F6D7D-B522-45F9-BDA1-12C45D357490}">
          <x15:cacheHierarchy aggregatedColumn="78"/>
        </ext>
      </extLst>
    </cacheHierarchy>
    <cacheHierarchy uniqueName="[Measures].[Count of C_Classification]" caption="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Distinct Count of C_Classification]" caption="Distinct Count of C_Classification" measure="1" displayFolder="" measureGroup="Customer_Summary" count="0" hidden="1">
      <extLst>
        <ext xmlns:x15="http://schemas.microsoft.com/office/spreadsheetml/2010/11/main" uri="{B97F6D7D-B522-45F9-BDA1-12C45D357490}">
          <x15:cacheHierarchy aggregatedColumn="67"/>
        </ext>
      </extLst>
    </cacheHierarchy>
    <cacheHierarchy uniqueName="[Measures].[Count of C_ID]" caption="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Distinct Count of C_ID]" caption="Distinct Count of C_ID" measure="1" displayFolder="" measureGroup="Order_Transactions" count="0" hidden="1">
      <extLst>
        <ext xmlns:x15="http://schemas.microsoft.com/office/spreadsheetml/2010/11/main" uri="{B97F6D7D-B522-45F9-BDA1-12C45D357490}">
          <x15:cacheHierarchy aggregatedColumn="122"/>
        </ext>
      </extLst>
    </cacheHierarchy>
    <cacheHierarchy uniqueName="[Measures].[Count of C_ID 2]" caption="Count of C_ID 2" measure="1" displayFolder="" measureGroup="Customer_Summary" count="0" hidden="1">
      <extLst>
        <ext xmlns:x15="http://schemas.microsoft.com/office/spreadsheetml/2010/11/main" uri="{B97F6D7D-B522-45F9-BDA1-12C45D357490}">
          <x15:cacheHierarchy aggregatedColumn="56"/>
        </ext>
      </extLst>
    </cacheHierarchy>
    <cacheHierarchy uniqueName="[Measures].[Count of Shipping_Status]" caption="Count of Shipping_Status" measure="1" displayFolder="" measureGroup="Customer_Transactions" count="0" hidden="1">
      <extLst>
        <ext xmlns:x15="http://schemas.microsoft.com/office/spreadsheetml/2010/11/main" uri="{B97F6D7D-B522-45F9-BDA1-12C45D357490}">
          <x15:cacheHierarchy aggregatedColumn="80"/>
        </ext>
      </extLst>
    </cacheHierarchy>
    <cacheHierarchy uniqueName="[Measures].[Sum of Monthly_Net_Profit]" caption="Sum of Monthly_Net_Profit" measure="1" displayFolder="" measureGroup="Monthly_Transactions" count="0" hidden="1">
      <extLst>
        <ext xmlns:x15="http://schemas.microsoft.com/office/spreadsheetml/2010/11/main" uri="{B97F6D7D-B522-45F9-BDA1-12C45D357490}">
          <x15:cacheHierarchy aggregatedColumn="114"/>
        </ext>
      </extLst>
    </cacheHierarchy>
    <cacheHierarchy uniqueName="[Measures].[Sum of Days_to_Ship]" caption="Sum of Days_to_Ship" measure="1" displayFolder="" measureGroup="Order_Transactions" count="0" hidden="1">
      <extLst>
        <ext xmlns:x15="http://schemas.microsoft.com/office/spreadsheetml/2010/11/main" uri="{B97F6D7D-B522-45F9-BDA1-12C45D357490}">
          <x15:cacheHierarchy aggregatedColumn="120"/>
        </ext>
      </extLst>
    </cacheHierarchy>
    <cacheHierarchy uniqueName="[Measures].[Sum of Delivery_Status]" caption="Sum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Delivery_Status]" caption="Count of Delivery_Status" measure="1" displayFolder="" measureGroup="Shipping_Report" count="0" hidden="1">
      <extLst>
        <ext xmlns:x15="http://schemas.microsoft.com/office/spreadsheetml/2010/11/main" uri="{B97F6D7D-B522-45F9-BDA1-12C45D357490}">
          <x15:cacheHierarchy aggregatedColumn="208"/>
        </ext>
      </extLst>
    </cacheHierarchy>
    <cacheHierarchy uniqueName="[Measures].[Count of P_Name]" caption="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Distinct Count of P_Name]" caption="Distinct Count of P_Name" measure="1" displayFolder="" measureGroup="Product_Details" count="0" hidden="1">
      <extLst>
        <ext xmlns:x15="http://schemas.microsoft.com/office/spreadsheetml/2010/11/main" uri="{B97F6D7D-B522-45F9-BDA1-12C45D357490}">
          <x15:cacheHierarchy aggregatedColumn="138"/>
        </ext>
      </extLst>
    </cacheHierarchy>
    <cacheHierarchy uniqueName="[Measures].[Sum of P_Net_Sales]" caption="Sum of P_Net_Sales" measure="1" displayFolder="" measureGroup="Product_Details" count="0" hidden="1">
      <extLst>
        <ext xmlns:x15="http://schemas.microsoft.com/office/spreadsheetml/2010/11/main" uri="{B97F6D7D-B522-45F9-BDA1-12C45D357490}">
          <x15:cacheHierarchy aggregatedColumn="146"/>
        </ext>
      </extLst>
    </cacheHierarchy>
    <cacheHierarchy uniqueName="[Measures].[Sum of Net_Sales_Achieved]" caption="Sum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Year]" caption="Sum of Year" measure="1" displayFolder="" measureGroup="Country_Transactions" count="0" hidden="1">
      <extLst>
        <ext xmlns:x15="http://schemas.microsoft.com/office/spreadsheetml/2010/11/main" uri="{B97F6D7D-B522-45F9-BDA1-12C45D357490}">
          <x15:cacheHierarchy aggregatedColumn="49"/>
        </ext>
      </extLst>
    </cacheHierarchy>
    <cacheHierarchy uniqueName="[Measures].[Sum of YOY]" caption="Sum of YOY" measure="1" displayFolder="" measureGroup="Country_Transactions" count="0" hidden="1">
      <extLst>
        <ext xmlns:x15="http://schemas.microsoft.com/office/spreadsheetml/2010/11/main" uri="{B97F6D7D-B522-45F9-BDA1-12C45D357490}">
          <x15:cacheHierarchy aggregatedColumn="52"/>
        </ext>
      </extLst>
    </cacheHierarchy>
    <cacheHierarchy uniqueName="[Measures].[Count of Position]" caption="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Distinct Count of Position]" caption="Distinct Count of Position" measure="1" displayFolder="" measureGroup="Employee_Transactions" count="0" hidden="1">
      <extLst>
        <ext xmlns:x15="http://schemas.microsoft.com/office/spreadsheetml/2010/11/main" uri="{B97F6D7D-B522-45F9-BDA1-12C45D357490}">
          <x15:cacheHierarchy aggregatedColumn="105"/>
        </ext>
      </extLst>
    </cacheHierarchy>
    <cacheHierarchy uniqueName="[Measures].[Average of Net_Sales_Achieved]" caption="Average of Net_Sales_Achieved" measure="1" displayFolder="" measureGroup="Employee_performance" count="0" hidden="1">
      <extLst>
        <ext xmlns:x15="http://schemas.microsoft.com/office/spreadsheetml/2010/11/main" uri="{B97F6D7D-B522-45F9-BDA1-12C45D357490}">
          <x15:cacheHierarchy aggregatedColumn="89"/>
        </ext>
      </extLst>
    </cacheHierarchy>
    <cacheHierarchy uniqueName="[Measures].[Sum of Orders_Made]" caption="Sum of Orders_Made" measure="1" displayFolder="" measureGroup="Employee_Transactions" count="0" hidden="1">
      <extLst>
        <ext xmlns:x15="http://schemas.microsoft.com/office/spreadsheetml/2010/11/main" uri="{B97F6D7D-B522-45F9-BDA1-12C45D357490}">
          <x15:cacheHierarchy aggregatedColumn="99"/>
        </ext>
      </extLst>
    </cacheHierarchy>
    <cacheHierarchy uniqueName="[Measures].[Sum of Sales_Acheived]" caption="Sum of Sales_Acheived" measure="1" displayFolder="" measureGroup="Employee_performance" count="0" hidden="1">
      <extLst>
        <ext xmlns:x15="http://schemas.microsoft.com/office/spreadsheetml/2010/11/main" uri="{B97F6D7D-B522-45F9-BDA1-12C45D357490}">
          <x15:cacheHierarchy aggregatedColumn="87"/>
        </ext>
      </extLst>
    </cacheHierarchy>
    <cacheHierarchy uniqueName="[Measures].[Sum of Net_Sales_Achieved 2]" caption="Sum of Net_Sales_Achieved 2" measure="1" displayFolder="" measureGroup="Employee_Transactions" count="0" hidden="1">
      <extLst>
        <ext xmlns:x15="http://schemas.microsoft.com/office/spreadsheetml/2010/11/main" uri="{B97F6D7D-B522-45F9-BDA1-12C45D357490}">
          <x15:cacheHierarchy aggregatedColumn="103"/>
        </ext>
      </extLst>
    </cacheHierarchy>
    <cacheHierarchy uniqueName="[Measures].[Sum of Delivered_Orders]" caption="Sum of Delivered_Orders" measure="1" displayFolder="" measureGroup="Employee_performance" count="0" hidden="1">
      <extLst>
        <ext xmlns:x15="http://schemas.microsoft.com/office/spreadsheetml/2010/11/main" uri="{B97F6D7D-B522-45F9-BDA1-12C45D357490}">
          <x15:cacheHierarchy aggregatedColumn="91"/>
        </ext>
      </extLst>
    </cacheHierarchy>
    <cacheHierarchy uniqueName="[Measures].[Sum of Delayed_Orders]" caption="Sum of Delayed_Orders" measure="1" displayFolder="" measureGroup="Employee_performance" count="0" hidden="1">
      <extLst>
        <ext xmlns:x15="http://schemas.microsoft.com/office/spreadsheetml/2010/11/main" uri="{B97F6D7D-B522-45F9-BDA1-12C45D357490}">
          <x15:cacheHierarchy aggregatedColumn="92"/>
        </ext>
      </extLst>
    </cacheHierarchy>
    <cacheHierarchy uniqueName="[Measures].[Sum of Product_Avg_N_Sales]" caption="Sum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Sum of Product_Avg_N_Profit]" caption="Sum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Sum of Product_Avg_Freight]" caption="Sum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Average of Product_Avg_N_Sales]" caption="Average of Product_Avg_N_Sales" measure="1" displayFolder="" measureGroup="Allocation_Summary" count="0" hidden="1">
      <extLst>
        <ext xmlns:x15="http://schemas.microsoft.com/office/spreadsheetml/2010/11/main" uri="{B97F6D7D-B522-45F9-BDA1-12C45D357490}">
          <x15:cacheHierarchy aggregatedColumn="34"/>
        </ext>
      </extLst>
    </cacheHierarchy>
    <cacheHierarchy uniqueName="[Measures].[Average of Product_Avg_N_Profit]" caption="Average of Product_Avg_N_Profit" measure="1" displayFolder="" measureGroup="Allocation_Summary" count="0" hidden="1">
      <extLst>
        <ext xmlns:x15="http://schemas.microsoft.com/office/spreadsheetml/2010/11/main" uri="{B97F6D7D-B522-45F9-BDA1-12C45D357490}">
          <x15:cacheHierarchy aggregatedColumn="35"/>
        </ext>
      </extLst>
    </cacheHierarchy>
    <cacheHierarchy uniqueName="[Measures].[Average of Product_Avg_Freight]" caption="Average of Product_Avg_Freight" measure="1" displayFolder="" measureGroup="Allocation_Summary" count="0" hidden="1">
      <extLst>
        <ext xmlns:x15="http://schemas.microsoft.com/office/spreadsheetml/2010/11/main" uri="{B97F6D7D-B522-45F9-BDA1-12C45D357490}">
          <x15:cacheHierarchy aggregatedColumn="36"/>
        </ext>
      </extLst>
    </cacheHierarchy>
    <cacheHierarchy uniqueName="[Measures].[Sum of Discount 3]" caption="Sum of Discount 3" measure="1" displayFolder="" measureGroup="Allocation" count="0" hidden="1">
      <extLst>
        <ext xmlns:x15="http://schemas.microsoft.com/office/spreadsheetml/2010/11/main" uri="{B97F6D7D-B522-45F9-BDA1-12C45D357490}">
          <x15:cacheHierarchy aggregatedColumn="21"/>
        </ext>
      </extLst>
    </cacheHierarchy>
    <cacheHierarchy uniqueName="[Measures].[Sum of Discount_Amount]" caption="Sum of Discount_Amount" measure="1" displayFolder="" measureGroup="Allocation" count="0" hidden="1">
      <extLst>
        <ext xmlns:x15="http://schemas.microsoft.com/office/spreadsheetml/2010/11/main" uri="{B97F6D7D-B522-45F9-BDA1-12C45D357490}">
          <x15:cacheHierarchy aggregatedColumn="20"/>
        </ext>
      </extLst>
    </cacheHierarchy>
    <cacheHierarchy uniqueName="[Measures].[Sum of Allocated_Freight]" caption="Sum of Allocated_Freight" measure="1" displayFolder="" measureGroup="Allocation" count="0" hidden="1">
      <extLst>
        <ext xmlns:x15="http://schemas.microsoft.com/office/spreadsheetml/2010/11/main" uri="{B97F6D7D-B522-45F9-BDA1-12C45D357490}">
          <x15:cacheHierarchy aggregatedColumn="24"/>
        </ext>
      </extLst>
    </cacheHierarchy>
    <cacheHierarchy uniqueName="[Measures].[Sum of Detailed_Net_Sales]" caption="Sum of Detailed_Net_Sales" measure="1" displayFolder="" measureGroup="Allocation" count="0" hidden="1">
      <extLst>
        <ext xmlns:x15="http://schemas.microsoft.com/office/spreadsheetml/2010/11/main" uri="{B97F6D7D-B522-45F9-BDA1-12C45D357490}">
          <x15:cacheHierarchy aggregatedColumn="22"/>
        </ext>
      </extLst>
    </cacheHierarchy>
    <cacheHierarchy uniqueName="[Measures].[Sum of Detailed_Net_Profit]" caption="Sum of Detailed_Net_Profit" measure="1" displayFolder="" measureGroup="Allocation" count="0" hidden="1">
      <extLst>
        <ext xmlns:x15="http://schemas.microsoft.com/office/spreadsheetml/2010/11/main" uri="{B97F6D7D-B522-45F9-BDA1-12C45D357490}">
          <x15:cacheHierarchy aggregatedColumn="23"/>
        </ext>
      </extLst>
    </cacheHierarchy>
    <cacheHierarchy uniqueName="[Measures].[Sum of Category_N_Sales]" caption="Sum of Category_N_Sales" measure="1" displayFolder="" measureGroup="Category_Performance" count="0" hidden="1">
      <extLst>
        <ext xmlns:x15="http://schemas.microsoft.com/office/spreadsheetml/2010/11/main" uri="{B97F6D7D-B522-45F9-BDA1-12C45D357490}">
          <x15:cacheHierarchy aggregatedColumn="43"/>
        </ext>
      </extLst>
    </cacheHierarchy>
    <cacheHierarchy uniqueName="[Measures].[Sum of Category_Net_Profit]" caption="Sum of Category_Net_Profit" measure="1" displayFolder="" measureGroup="Category_Performance" count="0" hidden="1">
      <extLst>
        <ext xmlns:x15="http://schemas.microsoft.com/office/spreadsheetml/2010/11/main" uri="{B97F6D7D-B522-45F9-BDA1-12C45D357490}">
          <x15:cacheHierarchy aggregatedColumn="44"/>
        </ext>
      </extLst>
    </cacheHierarchy>
    <cacheHierarchy uniqueName="[Measures].[Sum of NS_pct]" caption="Sum of NS_pct" measure="1" displayFolder="" measureGroup="Category_Performance" count="0" hidden="1">
      <extLst>
        <ext xmlns:x15="http://schemas.microsoft.com/office/spreadsheetml/2010/11/main" uri="{B97F6D7D-B522-45F9-BDA1-12C45D357490}">
          <x15:cacheHierarchy aggregatedColumn="45"/>
        </ext>
      </extLst>
    </cacheHierarchy>
    <cacheHierarchy uniqueName="[Measures].[Sum of Q]" caption="Sum of Q" measure="1" displayFolder="" measureGroup="Allocation" count="0" hidden="1">
      <extLst>
        <ext xmlns:x15="http://schemas.microsoft.com/office/spreadsheetml/2010/11/main" uri="{B97F6D7D-B522-45F9-BDA1-12C45D357490}">
          <x15:cacheHierarchy aggregatedColumn="16"/>
        </ext>
      </extLst>
    </cacheHierarchy>
    <cacheHierarchy uniqueName="[Measures].[Sum of P_ID]" caption="Sum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P_ID]" caption="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Distinct Count of P_ID]" caption="Distinct Count of P_ID" measure="1" displayFolder="" measureGroup="Product_Details" count="0" hidden="1">
      <extLst>
        <ext xmlns:x15="http://schemas.microsoft.com/office/spreadsheetml/2010/11/main" uri="{B97F6D7D-B522-45F9-BDA1-12C45D357490}">
          <x15:cacheHierarchy aggregatedColumn="137"/>
        </ext>
      </extLst>
    </cacheHierarchy>
    <cacheHierarchy uniqueName="[Measures].[Count of Stock_Status]" caption="Count of Stock_Status" measure="1" displayFolder="" measureGroup="Product_Details" count="0" hidden="1">
      <extLst>
        <ext xmlns:x15="http://schemas.microsoft.com/office/spreadsheetml/2010/11/main" uri="{B97F6D7D-B522-45F9-BDA1-12C45D357490}">
          <x15:cacheHierarchy aggregatedColumn="156"/>
        </ext>
      </extLst>
    </cacheHierarchy>
    <cacheHierarchy uniqueName="[Measures].[Sum of Discontinued]" caption="Sum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Count of Discontinued]" caption="Count of Discontinued" measure="1" displayFolder="" measureGroup="Product_Details" count="0" hidden="1">
      <extLst>
        <ext xmlns:x15="http://schemas.microsoft.com/office/spreadsheetml/2010/11/main" uri="{B97F6D7D-B522-45F9-BDA1-12C45D357490}">
          <x15:cacheHierarchy aggregatedColumn="155"/>
        </ext>
      </extLst>
    </cacheHierarchy>
    <cacheHierarchy uniqueName="[Measures].[Sum of NS_pct 2]" caption="Sum of NS_pct 2" measure="1" displayFolder="" measureGroup="Product_Details" count="0" hidden="1">
      <extLst>
        <ext xmlns:x15="http://schemas.microsoft.com/office/spreadsheetml/2010/11/main" uri="{B97F6D7D-B522-45F9-BDA1-12C45D357490}">
          <x15:cacheHierarchy aggregatedColumn="159"/>
        </ext>
      </extLst>
    </cacheHierarchy>
    <cacheHierarchy uniqueName="[Measures].[Sum of Average_SP]" caption="Sum of Average_SP" measure="1" displayFolder="" measureGroup="Product_Details" count="0" hidden="1">
      <extLst>
        <ext xmlns:x15="http://schemas.microsoft.com/office/spreadsheetml/2010/11/main" uri="{B97F6D7D-B522-45F9-BDA1-12C45D357490}">
          <x15:cacheHierarchy aggregatedColumn="149"/>
        </ext>
      </extLst>
    </cacheHierarchy>
    <cacheHierarchy uniqueName="[Measures].[Sum of Updated_SP]" caption="Sum of Updated_SP" measure="1" displayFolder="" measureGroup="Product_Details" count="0" hidden="1">
      <extLst>
        <ext xmlns:x15="http://schemas.microsoft.com/office/spreadsheetml/2010/11/main" uri="{B97F6D7D-B522-45F9-BDA1-12C45D357490}">
          <x15:cacheHierarchy aggregatedColumn="150"/>
        </ext>
      </extLst>
    </cacheHierarchy>
    <cacheHierarchy uniqueName="[Measures].[Count of YOY (%)]" caption="Count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Sum of YOY (%)]" caption="Sum of YOY (%)" measure="1" displayFolder="" measureGroup="Country_Transactions" count="0" hidden="1">
      <extLst>
        <ext xmlns:x15="http://schemas.microsoft.com/office/spreadsheetml/2010/11/main" uri="{B97F6D7D-B522-45F9-BDA1-12C45D357490}">
          <x15:cacheHierarchy aggregatedColumn="53"/>
        </ext>
      </extLst>
    </cacheHierarchy>
    <cacheHierarchy uniqueName="[Measures].[Count of CO_Name]" caption="Count of CO_Name" measure="1" displayFolder="" measureGroup="Customer_Summary" count="0" hidden="1">
      <extLst>
        <ext xmlns:x15="http://schemas.microsoft.com/office/spreadsheetml/2010/11/main" uri="{B97F6D7D-B522-45F9-BDA1-12C45D357490}">
          <x15:cacheHierarchy aggregatedColumn="57"/>
        </ext>
      </extLst>
    </cacheHierarchy>
    <cacheHierarchy uniqueName="[Measures].[Sum of P_Discount]" caption="Sum of P_Discount" measure="1" displayFolder="" measureGroup="Product_Details" count="0" hidden="1">
      <extLst>
        <ext xmlns:x15="http://schemas.microsoft.com/office/spreadsheetml/2010/11/main" uri="{B97F6D7D-B522-45F9-BDA1-12C45D357490}">
          <x15:cacheHierarchy aggregatedColumn="145"/>
        </ext>
      </extLst>
    </cacheHierarchy>
    <cacheHierarchy uniqueName="[Measures].[Sum of NS%]" caption="Sum of NS%" measure="1" displayFolder="" measureGroup="Category_Performance" count="0" hidden="1">
      <extLst>
        <ext xmlns:x15="http://schemas.microsoft.com/office/spreadsheetml/2010/11/main" uri="{B97F6D7D-B522-45F9-BDA1-12C45D357490}">
          <x15:cacheHierarchy aggregatedColumn="46"/>
        </ext>
      </extLst>
    </cacheHierarchy>
    <cacheHierarchy uniqueName="[Measures].[Sum of NS% 2]" caption="Sum of NS% 2" measure="1" displayFolder="" measureGroup="Product_Details" count="0" hidden="1">
      <extLst>
        <ext xmlns:x15="http://schemas.microsoft.com/office/spreadsheetml/2010/11/main" uri="{B97F6D7D-B522-45F9-BDA1-12C45D357490}">
          <x15:cacheHierarchy aggregatedColumn="160"/>
        </ext>
      </extLst>
    </cacheHierarchy>
    <cacheHierarchy uniqueName="[Measures].[Average of NS%]" caption="Average of NS%" measure="1" displayFolder="" measureGroup="Product_Details" count="0" hidden="1">
      <extLst>
        <ext xmlns:x15="http://schemas.microsoft.com/office/spreadsheetml/2010/11/main" uri="{B97F6D7D-B522-45F9-BDA1-12C45D357490}">
          <x15:cacheHierarchy aggregatedColumn="160"/>
        </ext>
      </extLst>
    </cacheHierarchy>
    <cacheHierarchy uniqueName="[Measures].[Sum of YOY %]" caption="Sum of YOY %" measure="1" displayFolder="" measureGroup="Product_Details" count="0" hidden="1">
      <extLst>
        <ext xmlns:x15="http://schemas.microsoft.com/office/spreadsheetml/2010/11/main" uri="{B97F6D7D-B522-45F9-BDA1-12C45D357490}">
          <x15:cacheHierarchy aggregatedColumn="158"/>
        </ext>
      </extLst>
    </cacheHierarchy>
    <cacheHierarchy uniqueName="[Measures].[Sum of SP_per_Order]" caption="Sum of SP_per_Order" measure="1" displayFolder="" measureGroup="Product_Details" count="0" hidden="1">
      <extLst>
        <ext xmlns:x15="http://schemas.microsoft.com/office/spreadsheetml/2010/11/main" uri="{B97F6D7D-B522-45F9-BDA1-12C45D357490}">
          <x15:cacheHierarchy aggregatedColumn="152"/>
        </ext>
      </extLst>
    </cacheHierarchy>
    <cacheHierarchy uniqueName="[Measures].[Sum of Discount WA %]" caption="Sum of Discount WA %" measure="1" displayFolder="" measureGroup="Product_Details" count="0" hidden="1">
      <extLst>
        <ext xmlns:x15="http://schemas.microsoft.com/office/spreadsheetml/2010/11/main" uri="{B97F6D7D-B522-45F9-BDA1-12C45D357490}">
          <x15:cacheHierarchy aggregatedColumn="161"/>
        </ext>
      </extLst>
    </cacheHierarchy>
    <cacheHierarchy uniqueName="[Measures].[Sum of O_Net_Sales]" caption="Sum of O_Net_Sales" measure="1" displayFolder="" measureGroup="Shipping_Report" count="0" hidden="1">
      <extLst>
        <ext xmlns:x15="http://schemas.microsoft.com/office/spreadsheetml/2010/11/main" uri="{B97F6D7D-B522-45F9-BDA1-12C45D357490}">
          <x15:cacheHierarchy aggregatedColumn="203"/>
        </ext>
      </extLst>
    </cacheHierarchy>
  </cacheHierarchies>
  <kpis count="0"/>
  <extLst>
    <ext xmlns:x14="http://schemas.microsoft.com/office/spreadsheetml/2009/9/main" uri="{725AE2AE-9491-48be-B2B4-4EB974FC3084}">
      <x14:pivotCacheDefinition slicerData="1" pivotCacheId="149887471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DBEE8B-347A-4A38-95A5-BC804350B30B}" name="# C" cacheId="14" applyNumberFormats="0" applyBorderFormats="0" applyFontFormats="0" applyPatternFormats="0" applyAlignmentFormats="0" applyWidthHeightFormats="1" dataCaption="Values" tag="2e5ce9ac-0ece-46ba-9215-d4f77d49f449" updatedVersion="8" minRefreshableVersion="3" useAutoFormatting="1" subtotalHiddenItems="1" rowGrandTotals="0" colGrandTotals="0" itemPrintTitles="1" createdVersion="5" indent="0" compact="0" compactData="0" multipleFieldFilters="0" chartFormat="26">
  <location ref="I38:I39" firstHeaderRow="1" firstDataRow="1" firstDataCol="0"/>
  <pivotFields count="6">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n="New" x="0"/>
        <item n="Repeated" x="1"/>
      </items>
    </pivotField>
    <pivotField dataField="1" compact="0" outline="0" subtotalTop="0" showAll="0" defaultSubtotal="0"/>
    <pivotField compact="0" allDrilled="1" outline="0" subtotalTop="0" showAll="0" dataSourceSort="1" defaultSubtotal="0" defaultAttributeDrillState="1"/>
  </pivotFields>
  <rowItems count="1">
    <i/>
  </rowItems>
  <colItems count="1">
    <i/>
  </colItems>
  <dataFields count="1">
    <dataField fld="4" subtotal="count" baseField="0" baseItem="0"/>
  </dataFields>
  <formats count="8">
    <format dxfId="470">
      <pivotArea type="all" dataOnly="0" outline="0" fieldPosition="0"/>
    </format>
    <format dxfId="469">
      <pivotArea outline="0" collapsedLevelsAreSubtotals="1" fieldPosition="0"/>
    </format>
    <format dxfId="468">
      <pivotArea field="3" type="button" dataOnly="0" labelOnly="1" outline="0"/>
    </format>
    <format dxfId="467">
      <pivotArea dataOnly="0" labelOnly="1" grandRow="1" outline="0" fieldPosition="0"/>
    </format>
    <format dxfId="466">
      <pivotArea dataOnly="0" labelOnly="1" outline="0" axis="axisValues" fieldPosition="0"/>
    </format>
    <format dxfId="465">
      <pivotArea type="all" dataOnly="0" outline="0" fieldPosition="0"/>
    </format>
    <format dxfId="464">
      <pivotArea outline="0" collapsedLevelsAreSubtotals="1" fieldPosition="0"/>
    </format>
    <format dxfId="463">
      <pivotArea dataOnly="0" labelOnly="1" outline="0" axis="axisValues"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erage of Profit_Generated"/>
    <pivotHierarchy dragToData="1" caption="Average of Discount"/>
    <pivotHierarchy dragToData="1" caption="Average of Freight"/>
    <pivotHierarchy dragToData="1"/>
    <pivotHierarchy dragToData="1" caption="Distinct Count of C_Classifica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Customer_Summ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CFFC21-A3D5-488D-9FE9-2AAACB3B2B36}" name="top 5 customers" cacheId="34" applyNumberFormats="0" applyBorderFormats="0" applyFontFormats="0" applyPatternFormats="0" applyAlignmentFormats="0" applyWidthHeightFormats="1" dataCaption="Values" tag="d028323a-8eb1-47b6-a2b9-26f8cb64b880" updatedVersion="8" minRefreshableVersion="3" useAutoFormatting="1" subtotalHiddenItems="1" rowGrandTotals="0" colGrandTotals="0" itemPrintTitles="1" createdVersion="5" indent="0" compact="0" compactData="0" multipleFieldFilters="0" chartFormat="5">
  <location ref="X53:Y142" firstHeaderRow="1" firstDataRow="1" firstDataCol="1"/>
  <pivotFields count="5">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axis="axisRow" compact="0" allDrilled="1" outline="0" subtotalTop="0" showAll="0" sortType="descending" defaultSubtotal="0" defaultAttributeDrillState="1">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n="QUICK-Stop+X54:Y78XX54:Y90" x="61"/>
        <item x="62"/>
        <item x="63"/>
        <item x="64"/>
        <item x="65"/>
        <item x="66"/>
        <item x="67"/>
        <item x="68"/>
        <item x="69"/>
        <item x="70"/>
        <item x="71"/>
        <item x="72"/>
        <item x="73"/>
        <item x="74"/>
        <item x="75"/>
        <item x="76"/>
        <item x="77"/>
        <item x="78"/>
        <item x="79"/>
        <item x="80"/>
        <item x="81"/>
        <item x="82"/>
        <item x="83"/>
        <item x="84"/>
        <item x="85"/>
        <item x="86"/>
        <item x="87"/>
        <item x="88"/>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2"/>
  </rowFields>
  <rowItems count="89">
    <i>
      <x v="61"/>
    </i>
    <i>
      <x v="20"/>
    </i>
    <i>
      <x v="69"/>
    </i>
    <i>
      <x v="63"/>
    </i>
    <i>
      <x v="36"/>
    </i>
    <i>
      <x v="33"/>
    </i>
    <i>
      <x v="38"/>
    </i>
    <i>
      <x v="23"/>
    </i>
    <i>
      <x v="50"/>
    </i>
    <i>
      <x v="86"/>
    </i>
    <i>
      <x v="26"/>
    </i>
    <i>
      <x v="60"/>
    </i>
    <i>
      <x v="4"/>
    </i>
    <i>
      <x v="74"/>
    </i>
    <i>
      <x v="57"/>
    </i>
    <i>
      <x v="34"/>
    </i>
    <i>
      <x v="8"/>
    </i>
    <i>
      <x v="9"/>
    </i>
    <i>
      <x v="66"/>
    </i>
    <i>
      <x v="43"/>
    </i>
    <i>
      <x v="6"/>
    </i>
    <i>
      <x v="31"/>
    </i>
    <i>
      <x v="71"/>
    </i>
    <i>
      <x v="46"/>
    </i>
    <i>
      <x v="70"/>
    </i>
    <i>
      <x v="45"/>
    </i>
    <i>
      <x v="81"/>
    </i>
    <i>
      <x v="84"/>
    </i>
    <i>
      <x v="54"/>
    </i>
    <i>
      <x v="19"/>
    </i>
    <i>
      <x v="3"/>
    </i>
    <i>
      <x v="55"/>
    </i>
    <i>
      <x v="65"/>
    </i>
    <i>
      <x v="13"/>
    </i>
    <i>
      <x v="22"/>
    </i>
    <i>
      <x v="29"/>
    </i>
    <i>
      <x v="73"/>
    </i>
    <i>
      <x v="78"/>
    </i>
    <i>
      <x v="49"/>
    </i>
    <i>
      <x v="16"/>
    </i>
    <i>
      <x v="40"/>
    </i>
    <i>
      <x v="82"/>
    </i>
    <i>
      <x v="30"/>
    </i>
    <i>
      <x v="48"/>
    </i>
    <i>
      <x v="64"/>
    </i>
    <i>
      <x v="2"/>
    </i>
    <i>
      <x v="79"/>
    </i>
    <i>
      <x v="59"/>
    </i>
    <i>
      <x v="27"/>
    </i>
    <i>
      <x v="37"/>
    </i>
    <i>
      <x v="10"/>
    </i>
    <i>
      <x v="85"/>
    </i>
    <i>
      <x v="68"/>
    </i>
    <i>
      <x v="58"/>
    </i>
    <i>
      <x v="51"/>
    </i>
    <i>
      <x v="77"/>
    </i>
    <i>
      <x/>
    </i>
    <i>
      <x v="47"/>
    </i>
    <i>
      <x v="56"/>
    </i>
    <i>
      <x v="7"/>
    </i>
    <i>
      <x v="21"/>
    </i>
    <i>
      <x v="14"/>
    </i>
    <i>
      <x v="17"/>
    </i>
    <i>
      <x v="88"/>
    </i>
    <i>
      <x v="53"/>
    </i>
    <i>
      <x v="75"/>
    </i>
    <i>
      <x v="5"/>
    </i>
    <i>
      <x v="24"/>
    </i>
    <i>
      <x v="87"/>
    </i>
    <i>
      <x v="44"/>
    </i>
    <i>
      <x v="35"/>
    </i>
    <i>
      <x v="62"/>
    </i>
    <i>
      <x v="72"/>
    </i>
    <i>
      <x v="39"/>
    </i>
    <i>
      <x v="76"/>
    </i>
    <i>
      <x v="11"/>
    </i>
    <i>
      <x v="15"/>
    </i>
    <i>
      <x v="18"/>
    </i>
    <i>
      <x v="80"/>
    </i>
    <i>
      <x v="25"/>
    </i>
    <i>
      <x v="32"/>
    </i>
    <i>
      <x v="83"/>
    </i>
    <i>
      <x v="67"/>
    </i>
    <i>
      <x v="1"/>
    </i>
    <i>
      <x v="28"/>
    </i>
    <i>
      <x v="52"/>
    </i>
    <i>
      <x v="41"/>
    </i>
    <i>
      <x v="42"/>
    </i>
    <i>
      <x v="12"/>
    </i>
  </rowItems>
  <colItems count="1">
    <i/>
  </colItems>
  <dataFields count="1">
    <dataField fld="3" subtotal="count" baseField="0" baseItem="0" numFmtId="166"/>
  </dataFields>
  <formats count="15">
    <format dxfId="485">
      <pivotArea type="all" dataOnly="0" outline="0" fieldPosition="0"/>
    </format>
    <format dxfId="484">
      <pivotArea outline="0" collapsedLevelsAreSubtotals="1" fieldPosition="0"/>
    </format>
    <format dxfId="483">
      <pivotArea outline="0" collapsedLevelsAreSubtotals="1" fieldPosition="0"/>
    </format>
    <format dxfId="482">
      <pivotArea type="all" dataOnly="0" outline="0" fieldPosition="0"/>
    </format>
    <format dxfId="481">
      <pivotArea outline="0" collapsedLevelsAreSubtotals="1" fieldPosition="0"/>
    </format>
    <format dxfId="480">
      <pivotArea field="2" type="button" dataOnly="0" labelOnly="1" outline="0" axis="axisRow" fieldPosition="0"/>
    </format>
    <format dxfId="479">
      <pivotArea dataOnly="0" labelOnly="1" outline="0" fieldPosition="0">
        <references count="1">
          <reference field="2" count="50">
            <x v="2"/>
            <x v="3"/>
            <x v="4"/>
            <x v="6"/>
            <x v="8"/>
            <x v="9"/>
            <x v="13"/>
            <x v="16"/>
            <x v="19"/>
            <x v="20"/>
            <x v="22"/>
            <x v="23"/>
            <x v="26"/>
            <x v="27"/>
            <x v="29"/>
            <x v="30"/>
            <x v="31"/>
            <x v="33"/>
            <x v="34"/>
            <x v="36"/>
            <x v="37"/>
            <x v="38"/>
            <x v="40"/>
            <x v="43"/>
            <x v="45"/>
            <x v="46"/>
            <x v="48"/>
            <x v="49"/>
            <x v="50"/>
            <x v="54"/>
            <x v="55"/>
            <x v="57"/>
            <x v="59"/>
            <x v="60"/>
            <x v="61"/>
            <x v="63"/>
            <x v="64"/>
            <x v="65"/>
            <x v="66"/>
            <x v="69"/>
            <x v="70"/>
            <x v="71"/>
            <x v="73"/>
            <x v="74"/>
            <x v="78"/>
            <x v="79"/>
            <x v="81"/>
            <x v="82"/>
            <x v="84"/>
            <x v="86"/>
          </reference>
        </references>
      </pivotArea>
    </format>
    <format dxfId="478">
      <pivotArea dataOnly="0" labelOnly="1" outline="0" fieldPosition="0">
        <references count="1">
          <reference field="2" count="39">
            <x v="0"/>
            <x v="1"/>
            <x v="5"/>
            <x v="7"/>
            <x v="10"/>
            <x v="11"/>
            <x v="12"/>
            <x v="14"/>
            <x v="15"/>
            <x v="17"/>
            <x v="18"/>
            <x v="21"/>
            <x v="24"/>
            <x v="25"/>
            <x v="28"/>
            <x v="32"/>
            <x v="35"/>
            <x v="39"/>
            <x v="41"/>
            <x v="42"/>
            <x v="44"/>
            <x v="47"/>
            <x v="51"/>
            <x v="52"/>
            <x v="53"/>
            <x v="56"/>
            <x v="58"/>
            <x v="62"/>
            <x v="67"/>
            <x v="68"/>
            <x v="72"/>
            <x v="75"/>
            <x v="76"/>
            <x v="77"/>
            <x v="80"/>
            <x v="83"/>
            <x v="85"/>
            <x v="87"/>
            <x v="88"/>
          </reference>
        </references>
      </pivotArea>
    </format>
    <format dxfId="477">
      <pivotArea dataOnly="0" labelOnly="1" outline="0" axis="axisValues" fieldPosition="0"/>
    </format>
    <format dxfId="476">
      <pivotArea type="all" dataOnly="0" outline="0" fieldPosition="0"/>
    </format>
    <format dxfId="475">
      <pivotArea outline="0" collapsedLevelsAreSubtotals="1" fieldPosition="0"/>
    </format>
    <format dxfId="474">
      <pivotArea field="2" type="button" dataOnly="0" labelOnly="1" outline="0" axis="axisRow" fieldPosition="0"/>
    </format>
    <format dxfId="473">
      <pivotArea dataOnly="0" labelOnly="1" outline="0" fieldPosition="0">
        <references count="1">
          <reference field="2" count="50">
            <x v="2"/>
            <x v="3"/>
            <x v="4"/>
            <x v="6"/>
            <x v="8"/>
            <x v="9"/>
            <x v="13"/>
            <x v="16"/>
            <x v="19"/>
            <x v="20"/>
            <x v="22"/>
            <x v="23"/>
            <x v="26"/>
            <x v="27"/>
            <x v="29"/>
            <x v="30"/>
            <x v="31"/>
            <x v="33"/>
            <x v="34"/>
            <x v="36"/>
            <x v="37"/>
            <x v="38"/>
            <x v="40"/>
            <x v="43"/>
            <x v="45"/>
            <x v="46"/>
            <x v="48"/>
            <x v="49"/>
            <x v="50"/>
            <x v="54"/>
            <x v="55"/>
            <x v="57"/>
            <x v="59"/>
            <x v="60"/>
            <x v="61"/>
            <x v="63"/>
            <x v="64"/>
            <x v="65"/>
            <x v="66"/>
            <x v="69"/>
            <x v="70"/>
            <x v="71"/>
            <x v="73"/>
            <x v="74"/>
            <x v="78"/>
            <x v="79"/>
            <x v="81"/>
            <x v="82"/>
            <x v="84"/>
            <x v="86"/>
          </reference>
        </references>
      </pivotArea>
    </format>
    <format dxfId="472">
      <pivotArea dataOnly="0" labelOnly="1" outline="0" fieldPosition="0">
        <references count="1">
          <reference field="2" count="39">
            <x v="0"/>
            <x v="1"/>
            <x v="5"/>
            <x v="7"/>
            <x v="10"/>
            <x v="11"/>
            <x v="12"/>
            <x v="14"/>
            <x v="15"/>
            <x v="17"/>
            <x v="18"/>
            <x v="21"/>
            <x v="24"/>
            <x v="25"/>
            <x v="28"/>
            <x v="32"/>
            <x v="35"/>
            <x v="39"/>
            <x v="41"/>
            <x v="42"/>
            <x v="44"/>
            <x v="47"/>
            <x v="51"/>
            <x v="52"/>
            <x v="53"/>
            <x v="56"/>
            <x v="58"/>
            <x v="62"/>
            <x v="67"/>
            <x v="68"/>
            <x v="72"/>
            <x v="75"/>
            <x v="76"/>
            <x v="77"/>
            <x v="80"/>
            <x v="83"/>
            <x v="85"/>
            <x v="87"/>
            <x v="88"/>
          </reference>
        </references>
      </pivotArea>
    </format>
    <format dxfId="471">
      <pivotArea dataOnly="0" labelOnly="1" outline="0" axis="axisValues"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04B49F-EAF9-47C3-BA08-604B066D0763}" name="Avg per customer" cacheId="27" applyNumberFormats="0" applyBorderFormats="0" applyFontFormats="0" applyPatternFormats="0" applyAlignmentFormats="0" applyWidthHeightFormats="1" dataCaption="Values" tag="1ec20bdc-8b92-4181-8b7e-8bbdfbdc513d" updatedVersion="8" minRefreshableVersion="3" useAutoFormatting="1" subtotalHiddenItems="1" rowGrandTotals="0" colGrandTotals="0" itemPrintTitles="1" createdVersion="5" indent="0" compact="0" compactData="0" multipleFieldFilters="0" chartFormat="38">
  <location ref="A41:C130" firstHeaderRow="0" firstDataRow="1" firstDataCol="1"/>
  <pivotFields count="7">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axis="axisRow" compact="0" allDrilled="1" outline="0" subtotalTop="0" showAll="0" defaultSubtotal="0" defaultAttributeDrillState="1">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s>
    </pivotField>
    <pivotField name="Product Name"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2"/>
  </rowFields>
  <rowItems count="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rowItems>
  <colFields count="1">
    <field x="-2"/>
  </colFields>
  <colItems count="2">
    <i>
      <x/>
    </i>
    <i i="1">
      <x v="1"/>
    </i>
  </colItems>
  <dataFields count="2">
    <dataField name="Avg Net_Purchases" fld="4" subtotal="average" baseField="2" baseItem="0" numFmtId="1"/>
    <dataField name="Avg Profit_Generated" fld="5" subtotal="average" baseField="2" baseItem="0" numFmtId="1"/>
  </dataFields>
  <formats count="10">
    <format dxfId="495">
      <pivotArea type="all" dataOnly="0" outline="0" fieldPosition="0"/>
    </format>
    <format dxfId="494">
      <pivotArea dataOnly="0" labelOnly="1" grandRow="1" outline="0" fieldPosition="0"/>
    </format>
    <format dxfId="493">
      <pivotArea outline="0" fieldPosition="0">
        <references count="1">
          <reference field="4294967294" count="1">
            <x v="1"/>
          </reference>
        </references>
      </pivotArea>
    </format>
    <format dxfId="492">
      <pivotArea outline="0" fieldPosition="0">
        <references count="1">
          <reference field="4294967294" count="1" selected="0">
            <x v="0"/>
          </reference>
        </references>
      </pivotArea>
    </format>
    <format dxfId="491">
      <pivotArea type="all" dataOnly="0" outline="0" fieldPosition="0"/>
    </format>
    <format dxfId="490">
      <pivotArea outline="0" collapsedLevelsAreSubtotals="1" fieldPosition="0"/>
    </format>
    <format dxfId="489">
      <pivotArea field="2" type="button" dataOnly="0" labelOnly="1" outline="0" axis="axisRow" fieldPosition="0"/>
    </format>
    <format dxfId="488">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87">
      <pivotArea dataOnly="0" labelOnly="1" outline="0" fieldPosition="0">
        <references count="1">
          <reference field="2" count="39">
            <x v="50"/>
            <x v="51"/>
            <x v="52"/>
            <x v="53"/>
            <x v="54"/>
            <x v="55"/>
            <x v="56"/>
            <x v="57"/>
            <x v="58"/>
            <x v="59"/>
            <x v="60"/>
            <x v="61"/>
            <x v="62"/>
            <x v="63"/>
            <x v="64"/>
            <x v="65"/>
            <x v="66"/>
            <x v="67"/>
            <x v="68"/>
            <x v="69"/>
            <x v="70"/>
            <x v="71"/>
            <x v="72"/>
            <x v="73"/>
            <x v="74"/>
            <x v="75"/>
            <x v="76"/>
            <x v="77"/>
            <x v="78"/>
            <x v="79"/>
            <x v="80"/>
            <x v="81"/>
            <x v="82"/>
            <x v="83"/>
            <x v="84"/>
            <x v="85"/>
            <x v="86"/>
            <x v="87"/>
            <x v="88"/>
          </reference>
        </references>
      </pivotArea>
    </format>
    <format dxfId="486">
      <pivotArea dataOnly="0" labelOnly="1" outline="0" fieldPosition="0">
        <references count="1">
          <reference field="4294967294" count="2">
            <x v="0"/>
            <x v="1"/>
          </reference>
        </references>
      </pivotArea>
    </format>
  </formats>
  <chartFormats count="2">
    <chartFormat chart="33" format="15" series="1">
      <pivotArea type="data" outline="0" fieldPosition="0">
        <references count="1">
          <reference field="4294967294" count="1" selected="0">
            <x v="0"/>
          </reference>
        </references>
      </pivotArea>
    </chartFormat>
    <chartFormat chart="33" format="16" series="1">
      <pivotArea type="data" outline="0" fieldPosition="0">
        <references count="1">
          <reference field="4294967294" count="1" selected="0">
            <x v="1"/>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g Net_Purchases"/>
    <pivotHierarchy dragToData="1"/>
    <pivotHierarchy dragToData="1"/>
    <pivotHierarchy dragToData="1"/>
    <pivotHierarchy dragToData="1" caption="Avg Profit_Generated"/>
    <pivotHierarchy dragToData="1" caption="Average of Discount"/>
    <pivotHierarchy dragToData="1" caption="Average of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3" iMeasureHier="250">
      <autoFilter ref="A1">
        <filterColumn colId="0">
          <top10 val="5" filterVal="5"/>
        </filterColumn>
      </autoFilter>
    </filter>
  </filters>
  <rowHierarchiesUsage count="1">
    <rowHierarchyUsage hierarchyUsage="7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FB25B3-2899-42AC-A886-6CFA0A9715EF}" name="Sales/Emp" cacheId="12" applyNumberFormats="0" applyBorderFormats="0" applyFontFormats="0" applyPatternFormats="0" applyAlignmentFormats="0" applyWidthHeightFormats="1" dataCaption="Values" missingCaption="-" tag="166c94d7-4125-452a-a7d4-72e6a13e6cf2" updatedVersion="8" minRefreshableVersion="3" useAutoFormatting="1" subtotalHiddenItems="1" rowGrandTotals="0" colGrandTotals="0" itemPrintTitles="1" createdVersion="5" indent="0" compact="0" compactData="0" multipleFieldFilters="0" chartFormat="46">
  <location ref="A133:B142" firstHeaderRow="1" firstDataRow="1" firstDataCol="1"/>
  <pivotFields count="8">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compact="0" allDrilled="1" outline="0" subtotalTop="0" showAll="0" dataSourceSort="1" defaultSubtotal="0" defaultAttributeDrillState="1">
      <items count="1">
        <item x="0"/>
      </items>
    </pivotField>
    <pivotField name="Name" axis="axisRow" compact="0" allDrilled="1" outline="0"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5"/>
  </rowFields>
  <rowItems count="9">
    <i>
      <x v="4"/>
    </i>
    <i>
      <x v="6"/>
    </i>
    <i>
      <x v="8"/>
    </i>
    <i>
      <x/>
    </i>
    <i>
      <x v="7"/>
    </i>
    <i>
      <x v="2"/>
    </i>
    <i>
      <x v="5"/>
    </i>
    <i>
      <x v="1"/>
    </i>
    <i>
      <x v="3"/>
    </i>
  </rowItems>
  <colItems count="1">
    <i/>
  </colItems>
  <dataFields count="1">
    <dataField name="Net_Sales_Achieved" fld="6" baseField="5" baseItem="4"/>
  </dataFields>
  <formats count="5">
    <format dxfId="500">
      <pivotArea type="all" dataOnly="0" outline="0" fieldPosition="0"/>
    </format>
    <format dxfId="499">
      <pivotArea outline="0" collapsedLevelsAreSubtotals="1" fieldPosition="0"/>
    </format>
    <format dxfId="498">
      <pivotArea field="5" type="button" dataOnly="0" labelOnly="1" outline="0" axis="axisRow" fieldPosition="0"/>
    </format>
    <format dxfId="497">
      <pivotArea dataOnly="0" labelOnly="1" outline="0" fieldPosition="0">
        <references count="1">
          <reference field="5" count="0"/>
        </references>
      </pivotArea>
    </format>
    <format dxfId="496">
      <pivotArea dataOnly="0" labelOnly="1" outline="0" axis="axisValues"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et_Sales_Achieved"/>
    <pivotHierarchy dragToData="1"/>
    <pivotHierarchy dragToData="1"/>
    <pivotHierarchy dragToData="1" caption="# Employeees"/>
    <pivotHierarchy dragToData="1" caption="Distinct Count of Posi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4" type="captionEqual" evalOrder="-1" id="4" stringValue1="1996">
      <autoFilter ref="A1">
        <filterColumn colId="0">
          <customFilters>
            <customFilter val="1996"/>
          </customFilters>
        </filterColumn>
      </autoFilter>
    </filter>
    <filter fld="2" type="count" id="3" iMeasureHier="250">
      <autoFilter ref="A1">
        <filterColumn colId="0">
          <top10 val="5" filterVal="5"/>
        </filterColumn>
      </autoFilter>
    </filter>
  </filters>
  <rowHierarchiesUsage count="1">
    <rowHierarchyUsage hierarchyUsage="8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Employee_Transactions]"/>
        <x15:activeTabTopLevelEntity name="[Employee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AAFD77-038F-4F14-9A7A-C3E67A4977B6}" name="Position" cacheId="13" applyNumberFormats="0" applyBorderFormats="0" applyFontFormats="0" applyPatternFormats="0" applyAlignmentFormats="0" applyWidthHeightFormats="1" dataCaption="Values" missingCaption="-" tag="132a358a-a1d2-4130-a5a0-417e325f5e7e" updatedVersion="8" minRefreshableVersion="3" useAutoFormatting="1" subtotalHiddenItems="1" rowGrandTotals="0" colGrandTotals="0" itemPrintTitles="1" createdVersion="5" indent="0" compact="0" compactData="0" multipleFieldFilters="0" chartFormat="46">
  <location ref="A156:C165" firstHeaderRow="1" firstDataRow="1" firstDataCol="2"/>
  <pivotFields count="8">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axis="axisRow" compact="0" allDrilled="1" outline="0" subtotalTop="0" showAll="0" defaultSubtotal="0" defaultAttributeDrillState="1">
      <items count="3">
        <item x="0"/>
        <item x="1"/>
        <item x="2"/>
      </items>
    </pivotField>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s>
  <rowFields count="2">
    <field x="6"/>
    <field x="4"/>
  </rowFields>
  <rowItems count="9">
    <i>
      <x/>
      <x/>
    </i>
    <i r="1">
      <x v="1"/>
    </i>
    <i r="1">
      <x v="2"/>
    </i>
    <i>
      <x v="1"/>
      <x/>
    </i>
    <i r="1">
      <x v="1"/>
    </i>
    <i r="1">
      <x v="2"/>
    </i>
    <i>
      <x v="2"/>
      <x/>
    </i>
    <i r="1">
      <x v="1"/>
    </i>
    <i r="1">
      <x v="2"/>
    </i>
  </rowItems>
  <colItems count="1">
    <i/>
  </colItems>
  <dataFields count="1">
    <dataField name="# Employeees" fld="5" subtotal="count" baseField="4" baseItem="0"/>
  </dataFields>
  <formats count="9">
    <format dxfId="509">
      <pivotArea type="all" dataOnly="0" outline="0" fieldPosition="0"/>
    </format>
    <format dxfId="508">
      <pivotArea outline="0" collapsedLevelsAreSubtotals="1" fieldPosition="0"/>
    </format>
    <format dxfId="507">
      <pivotArea field="6" type="button" dataOnly="0" labelOnly="1" outline="0" axis="axisRow" fieldPosition="0"/>
    </format>
    <format dxfId="506">
      <pivotArea field="4" type="button" dataOnly="0" labelOnly="1" outline="0" axis="axisRow" fieldPosition="1"/>
    </format>
    <format dxfId="505">
      <pivotArea dataOnly="0" labelOnly="1" outline="0" fieldPosition="0">
        <references count="1">
          <reference field="6" count="0"/>
        </references>
      </pivotArea>
    </format>
    <format dxfId="504">
      <pivotArea dataOnly="0" labelOnly="1" outline="0" fieldPosition="0">
        <references count="2">
          <reference field="4" count="0"/>
          <reference field="6" count="1" selected="0">
            <x v="0"/>
          </reference>
        </references>
      </pivotArea>
    </format>
    <format dxfId="503">
      <pivotArea dataOnly="0" labelOnly="1" outline="0" fieldPosition="0">
        <references count="2">
          <reference field="4" count="0"/>
          <reference field="6" count="1" selected="0">
            <x v="1"/>
          </reference>
        </references>
      </pivotArea>
    </format>
    <format dxfId="502">
      <pivotArea dataOnly="0" labelOnly="1" outline="0" fieldPosition="0">
        <references count="2">
          <reference field="4" count="0"/>
          <reference field="6" count="1" selected="0">
            <x v="2"/>
          </reference>
        </references>
      </pivotArea>
    </format>
    <format dxfId="501">
      <pivotArea dataOnly="0" labelOnly="1" outline="0" axis="axisValues"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Employeees"/>
    <pivotHierarchy dragToData="1" caption="Distinct Count of Posi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2">
    <rowHierarchyUsage hierarchyUsage="94"/>
    <rowHierarchyUsage hierarchyUsage="10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Employee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7ABB6B-5D02-4D47-9125-B87772A8DE76}" name="5 CCategory Discount" cacheId="16" applyNumberFormats="0" applyBorderFormats="0" applyFontFormats="0" applyPatternFormats="0" applyAlignmentFormats="0" applyWidthHeightFormats="1" dataCaption="Values" tag="ae6bfb1a-491c-4b7d-91e8-083bf49ee4c9" updatedVersion="8" minRefreshableVersion="3" useAutoFormatting="1" subtotalHiddenItems="1" rowGrandTotals="0" colGrandTotals="0" itemPrintTitles="1" createdVersion="5" indent="0" compact="0" compactData="0" multipleFieldFilters="0" chartFormat="14">
  <location ref="L144:M149" firstHeaderRow="1" firstDataRow="1" firstDataCol="1"/>
  <pivotFields count="6">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Country" compact="0" allDrilled="1" outline="0" subtotalTop="0" showAll="0" defaultSubtotal="0" defaultAttributeDrillState="1">
      <items count="21">
        <item x="0"/>
        <item x="1"/>
        <item x="2"/>
        <item x="3"/>
        <item x="4"/>
        <item x="5"/>
        <item x="6"/>
        <item x="7"/>
        <item x="8"/>
        <item x="9"/>
        <item x="10"/>
        <item x="11"/>
        <item x="12"/>
        <item x="13"/>
        <item x="14"/>
        <item x="15"/>
        <item x="16"/>
        <item x="17"/>
        <item x="18"/>
        <item x="19"/>
        <item x="20"/>
      </items>
    </pivotField>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3"/>
  </rowFields>
  <rowItems count="5">
    <i>
      <x/>
    </i>
    <i>
      <x v="2"/>
    </i>
    <i>
      <x v="3"/>
    </i>
    <i>
      <x v="4"/>
    </i>
    <i>
      <x v="1"/>
    </i>
  </rowItems>
  <colItems count="1">
    <i/>
  </colItems>
  <dataFields count="1">
    <dataField name="Discount" fld="4" baseField="3" baseItem="0" numFmtId="44"/>
  </dataFields>
  <formats count="23">
    <format dxfId="532">
      <pivotArea type="all" dataOnly="0" outline="0" fieldPosition="0"/>
    </format>
    <format dxfId="531">
      <pivotArea outline="0" collapsedLevelsAreSubtotals="1" fieldPosition="0"/>
    </format>
    <format dxfId="530">
      <pivotArea outline="0" collapsedLevelsAreSubtotals="1" fieldPosition="0"/>
    </format>
    <format dxfId="529">
      <pivotArea type="all" dataOnly="0" outline="0" fieldPosition="0"/>
    </format>
    <format dxfId="528">
      <pivotArea outline="0" collapsedLevelsAreSubtotals="1" fieldPosition="0"/>
    </format>
    <format dxfId="527">
      <pivotArea field="2" type="button" dataOnly="0" labelOnly="1" outline="0"/>
    </format>
    <format dxfId="526">
      <pivotArea outline="0" collapsedLevelsAreSubtotals="1" fieldPosition="0"/>
    </format>
    <format dxfId="525">
      <pivotArea outline="0" collapsedLevelsAreSubtotals="1" fieldPosition="0"/>
    </format>
    <format dxfId="524">
      <pivotArea type="all" dataOnly="0" outline="0" fieldPosition="0"/>
    </format>
    <format dxfId="523">
      <pivotArea outline="0" collapsedLevelsAreSubtotals="1" fieldPosition="0"/>
    </format>
    <format dxfId="522">
      <pivotArea field="3" type="button" dataOnly="0" labelOnly="1" outline="0" axis="axisRow" fieldPosition="0"/>
    </format>
    <format dxfId="521">
      <pivotArea dataOnly="0" labelOnly="1" outline="0" fieldPosition="0">
        <references count="1">
          <reference field="3" count="0"/>
        </references>
      </pivotArea>
    </format>
    <format dxfId="520">
      <pivotArea dataOnly="0" labelOnly="1" outline="0" axis="axisValues" fieldPosition="0"/>
    </format>
    <format dxfId="519">
      <pivotArea type="all" dataOnly="0" outline="0" fieldPosition="0"/>
    </format>
    <format dxfId="518">
      <pivotArea outline="0" collapsedLevelsAreSubtotals="1" fieldPosition="0"/>
    </format>
    <format dxfId="517">
      <pivotArea field="3" type="button" dataOnly="0" labelOnly="1" outline="0" axis="axisRow" fieldPosition="0"/>
    </format>
    <format dxfId="516">
      <pivotArea dataOnly="0" labelOnly="1" outline="0" fieldPosition="0">
        <references count="1">
          <reference field="3" count="0"/>
        </references>
      </pivotArea>
    </format>
    <format dxfId="515">
      <pivotArea dataOnly="0" labelOnly="1" outline="0" axis="axisValues" fieldPosition="0"/>
    </format>
    <format dxfId="514">
      <pivotArea type="all" dataOnly="0" outline="0" fieldPosition="0"/>
    </format>
    <format dxfId="513">
      <pivotArea outline="0" collapsedLevelsAreSubtotals="1" fieldPosition="0"/>
    </format>
    <format dxfId="512">
      <pivotArea field="3" type="button" dataOnly="0" labelOnly="1" outline="0" axis="axisRow" fieldPosition="0"/>
    </format>
    <format dxfId="511">
      <pivotArea dataOnly="0" labelOnly="1" outline="0" fieldPosition="0">
        <references count="1">
          <reference field="3" count="0"/>
        </references>
      </pivotArea>
    </format>
    <format dxfId="510">
      <pivotArea dataOnly="0" labelOnly="1" outline="0" axis="axisValues"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et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1" iMeasureHier="398">
      <autoFilter ref="A1">
        <filterColumn colId="0">
          <top10 val="5" filterVal="5"/>
        </filterColumn>
      </autoFilter>
    </filter>
  </filters>
  <rowHierarchiesUsage count="1">
    <rowHierarchyUsage hierarchyUsage="1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Summary]"/>
        <x15:activeTabTopLevelEntity name="[Product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0359716-F2D5-4F7B-9866-275901F7309A}" name="Country discounts" cacheId="29" applyNumberFormats="0" applyBorderFormats="0" applyFontFormats="0" applyPatternFormats="0" applyAlignmentFormats="0" applyWidthHeightFormats="1" dataCaption="Values" tag="5303e150-1c86-476a-8a99-a222653a74c6" updatedVersion="8" minRefreshableVersion="3" useAutoFormatting="1" subtotalHiddenItems="1" rowGrandTotals="0" colGrandTotals="0" itemPrintTitles="1" createdVersion="5" indent="0" compact="0" compactData="0" multipleFieldFilters="0" chartFormat="14">
  <location ref="I144:J149" firstHeaderRow="1" firstDataRow="1" firstDataCol="1"/>
  <pivotFields count="5">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Country"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2"/>
  </rowFields>
  <rowItems count="5">
    <i>
      <x v="4"/>
    </i>
    <i>
      <x v="2"/>
    </i>
    <i>
      <x/>
    </i>
    <i>
      <x v="1"/>
    </i>
    <i>
      <x v="3"/>
    </i>
  </rowItems>
  <colItems count="1">
    <i/>
  </colItems>
  <dataFields count="1">
    <dataField name="Discounts" fld="3" subtotal="count" baseField="2" baseItem="0" numFmtId="44"/>
  </dataFields>
  <formats count="22">
    <format dxfId="554">
      <pivotArea type="all" dataOnly="0" outline="0" fieldPosition="0"/>
    </format>
    <format dxfId="553">
      <pivotArea outline="0" collapsedLevelsAreSubtotals="1" fieldPosition="0"/>
    </format>
    <format dxfId="552">
      <pivotArea outline="0" collapsedLevelsAreSubtotals="1" fieldPosition="0"/>
    </format>
    <format dxfId="551">
      <pivotArea type="all" dataOnly="0" outline="0" fieldPosition="0"/>
    </format>
    <format dxfId="550">
      <pivotArea outline="0" collapsedLevelsAreSubtotals="1" fieldPosition="0"/>
    </format>
    <format dxfId="549">
      <pivotArea outline="0" collapsedLevelsAreSubtotals="1" fieldPosition="0"/>
    </format>
    <format dxfId="548">
      <pivotArea outline="0" collapsedLevelsAreSubtotals="1" fieldPosition="0"/>
    </format>
    <format dxfId="547">
      <pivotArea type="all" dataOnly="0" outline="0" fieldPosition="0"/>
    </format>
    <format dxfId="546">
      <pivotArea outline="0" collapsedLevelsAreSubtotals="1" fieldPosition="0"/>
    </format>
    <format dxfId="545">
      <pivotArea field="2" type="button" dataOnly="0" labelOnly="1" outline="0" axis="axisRow" fieldPosition="0"/>
    </format>
    <format dxfId="544">
      <pivotArea dataOnly="0" labelOnly="1" outline="0" fieldPosition="0">
        <references count="1">
          <reference field="2" count="0"/>
        </references>
      </pivotArea>
    </format>
    <format dxfId="543">
      <pivotArea dataOnly="0" labelOnly="1" outline="0" axis="axisValues" fieldPosition="0"/>
    </format>
    <format dxfId="542">
      <pivotArea type="all" dataOnly="0" outline="0" fieldPosition="0"/>
    </format>
    <format dxfId="541">
      <pivotArea outline="0" collapsedLevelsAreSubtotals="1" fieldPosition="0"/>
    </format>
    <format dxfId="540">
      <pivotArea field="2" type="button" dataOnly="0" labelOnly="1" outline="0" axis="axisRow" fieldPosition="0"/>
    </format>
    <format dxfId="539">
      <pivotArea dataOnly="0" labelOnly="1" outline="0" fieldPosition="0">
        <references count="1">
          <reference field="2" count="0"/>
        </references>
      </pivotArea>
    </format>
    <format dxfId="538">
      <pivotArea dataOnly="0" labelOnly="1" outline="0" axis="axisValues" fieldPosition="0"/>
    </format>
    <format dxfId="537">
      <pivotArea type="all" dataOnly="0" outline="0" fieldPosition="0"/>
    </format>
    <format dxfId="536">
      <pivotArea outline="0" collapsedLevelsAreSubtotals="1" fieldPosition="0"/>
    </format>
    <format dxfId="535">
      <pivotArea field="2" type="button" dataOnly="0" labelOnly="1" outline="0" axis="axisRow" fieldPosition="0"/>
    </format>
    <format dxfId="534">
      <pivotArea dataOnly="0" labelOnly="1" outline="0" fieldPosition="0">
        <references count="1">
          <reference field="2" count="0"/>
        </references>
      </pivotArea>
    </format>
    <format dxfId="533">
      <pivotArea dataOnly="0" labelOnly="1" outline="0" axis="axisValues" fieldPosition="0"/>
    </format>
  </format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et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269">
      <autoFilter ref="A1">
        <filterColumn colId="0">
          <top10 val="5" filterVal="5"/>
        </filterColumn>
      </autoFilter>
    </filter>
  </filters>
  <rowHierarchiesUsage count="1">
    <rowHierarchyUsage hierarchyUsage="5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Summ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2EAC25-0D13-490B-8A77-F0D4443B56EA}" name="monthly financial performance" cacheId="28" applyNumberFormats="0" applyBorderFormats="0" applyFontFormats="0" applyPatternFormats="0" applyAlignmentFormats="0" applyWidthHeightFormats="1" dataCaption="Values" tag="bb0560f7-b5df-4ed8-9c45-21bea3557509" updatedVersion="8" minRefreshableVersion="3" useAutoFormatting="1" subtotalHiddenItems="1" rowGrandTotals="0" colGrandTotals="0" itemPrintTitles="1" createdVersion="5" indent="0" compact="0" compactData="0" multipleFieldFilters="0" chartFormat="41">
  <location ref="U26:Y49" firstHeaderRow="0" firstDataRow="1" firstDataCol="2"/>
  <pivotFields count="7">
    <pivotField name="Year" axis="axisRow" compact="0" allDrilled="1" outline="0" subtotalTop="0" showAll="0" dataSourceSort="1" defaultSubtotal="0" defaultAttributeDrillState="1">
      <items count="3">
        <item x="0"/>
        <item x="1"/>
        <item x="2"/>
      </items>
    </pivotField>
    <pivotField name="Month" axis="axisRow" compact="0" allDrilled="1" outline="0" subtotalTop="0" showAll="0" dataSourceSort="1" defaultSubtotal="0" defaultAttributeDrillState="1">
      <items count="12">
        <item n="Jul" x="0"/>
        <item n="Aug" x="1"/>
        <item n="Sep" x="2"/>
        <item n="Oct" x="3"/>
        <item n="Nov" x="4"/>
        <item n="Dec" x="5"/>
        <item n="Jan" x="6"/>
        <item n="Feb" x="7"/>
        <item n="Mar" x="8"/>
        <item n="Apr" x="9"/>
        <item n="May" x="10"/>
        <item n="Jun" x="11"/>
      </items>
    </pivotField>
    <pivotField name="Country"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2">
    <field x="0"/>
    <field x="1"/>
  </rowFields>
  <rowItems count="23">
    <i>
      <x/>
      <x/>
    </i>
    <i r="1">
      <x v="1"/>
    </i>
    <i r="1">
      <x v="2"/>
    </i>
    <i r="1">
      <x v="3"/>
    </i>
    <i r="1">
      <x v="4"/>
    </i>
    <i r="1">
      <x v="5"/>
    </i>
    <i>
      <x v="1"/>
      <x v="6"/>
    </i>
    <i r="1">
      <x v="7"/>
    </i>
    <i r="1">
      <x v="8"/>
    </i>
    <i r="1">
      <x v="9"/>
    </i>
    <i r="1">
      <x v="10"/>
    </i>
    <i r="1">
      <x v="11"/>
    </i>
    <i r="1">
      <x/>
    </i>
    <i r="1">
      <x v="1"/>
    </i>
    <i r="1">
      <x v="2"/>
    </i>
    <i r="1">
      <x v="3"/>
    </i>
    <i r="1">
      <x v="4"/>
    </i>
    <i r="1">
      <x v="5"/>
    </i>
    <i>
      <x v="2"/>
      <x v="6"/>
    </i>
    <i r="1">
      <x v="7"/>
    </i>
    <i r="1">
      <x v="8"/>
    </i>
    <i r="1">
      <x v="9"/>
    </i>
    <i r="1">
      <x v="10"/>
    </i>
  </rowItems>
  <colFields count="1">
    <field x="-2"/>
  </colFields>
  <colItems count="3">
    <i>
      <x/>
    </i>
    <i i="1">
      <x v="1"/>
    </i>
    <i i="2">
      <x v="2"/>
    </i>
  </colItems>
  <dataFields count="3">
    <dataField fld="3" subtotal="count" baseField="0" baseItem="0"/>
    <dataField fld="4" subtotal="count" baseField="0" baseItem="0"/>
    <dataField name="Discount Amount" fld="5" subtotal="count" baseField="1" baseItem="0"/>
  </dataFields>
  <formats count="12">
    <format dxfId="566">
      <pivotArea type="all" dataOnly="0" outline="0" fieldPosition="0"/>
    </format>
    <format dxfId="565">
      <pivotArea outline="0" collapsedLevelsAreSubtotals="1" fieldPosition="0"/>
    </format>
    <format dxfId="564">
      <pivotArea outline="0" collapsedLevelsAreSubtotals="1" fieldPosition="0"/>
    </format>
    <format dxfId="563">
      <pivotArea type="all" dataOnly="0" outline="0" fieldPosition="0"/>
    </format>
    <format dxfId="562">
      <pivotArea outline="0" collapsedLevelsAreSubtotals="1" fieldPosition="0"/>
    </format>
    <format dxfId="561">
      <pivotArea field="0" type="button" dataOnly="0" labelOnly="1" outline="0" axis="axisRow" fieldPosition="0"/>
    </format>
    <format dxfId="560">
      <pivotArea field="1" type="button" dataOnly="0" labelOnly="1" outline="0" axis="axisRow" fieldPosition="1"/>
    </format>
    <format dxfId="559">
      <pivotArea dataOnly="0" labelOnly="1" outline="0" fieldPosition="0">
        <references count="1">
          <reference field="0" count="0"/>
        </references>
      </pivotArea>
    </format>
    <format dxfId="558">
      <pivotArea dataOnly="0" labelOnly="1" outline="0" fieldPosition="0">
        <references count="2">
          <reference field="0" count="1" selected="0">
            <x v="0"/>
          </reference>
          <reference field="1" count="6">
            <x v="0"/>
            <x v="1"/>
            <x v="2"/>
            <x v="3"/>
            <x v="4"/>
            <x v="5"/>
          </reference>
        </references>
      </pivotArea>
    </format>
    <format dxfId="557">
      <pivotArea dataOnly="0" labelOnly="1" outline="0" fieldPosition="0">
        <references count="2">
          <reference field="0" count="1" selected="0">
            <x v="1"/>
          </reference>
          <reference field="1" count="0"/>
        </references>
      </pivotArea>
    </format>
    <format dxfId="556">
      <pivotArea dataOnly="0" labelOnly="1" outline="0" fieldPosition="0">
        <references count="2">
          <reference field="0" count="1" selected="0">
            <x v="2"/>
          </reference>
          <reference field="1" count="5">
            <x v="6"/>
            <x v="7"/>
            <x v="8"/>
            <x v="9"/>
            <x v="10"/>
          </reference>
        </references>
      </pivotArea>
    </format>
    <format dxfId="555">
      <pivotArea dataOnly="0" labelOnly="1" outline="0" fieldPosition="0">
        <references count="1">
          <reference field="4294967294" count="3">
            <x v="0"/>
            <x v="1"/>
            <x v="2"/>
          </reference>
        </references>
      </pivotArea>
    </format>
  </formats>
  <chartFormats count="6">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2"/>
          </reference>
        </references>
      </pivotArea>
    </chartFormat>
    <chartFormat chart="33" format="24" series="1">
      <pivotArea type="data" outline="0" fieldPosition="0">
        <references count="1">
          <reference field="4294967294" count="1" selected="0">
            <x v="0"/>
          </reference>
        </references>
      </pivotArea>
    </chartFormat>
    <chartFormat chart="33" format="25" series="1">
      <pivotArea type="data" outline="0" fieldPosition="0">
        <references count="1">
          <reference field="4294967294" count="1" selected="0">
            <x v="1"/>
          </reference>
        </references>
      </pivotArea>
    </chartFormat>
    <chartFormat chart="33" format="26" series="1">
      <pivotArea type="data" outline="0" fieldPosition="0">
        <references count="1">
          <reference field="4294967294" count="1" selected="0">
            <x v="2"/>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Am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et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2" iMeasureHier="269">
      <autoFilter ref="A1">
        <filterColumn colId="0">
          <top10 val="5" filterVal="5"/>
        </filterColumn>
      </autoFilter>
    </filter>
  </filters>
  <rowHierarchiesUsage count="2">
    <rowHierarchyUsage hierarchyUsage="108"/>
    <rowHierarchyUsage hierarchyUsage="10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Summ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784435-1CC8-4F86-8402-40935DC9A5D2}" name="Avg Rev / o" cacheId="43" applyNumberFormats="0" applyBorderFormats="0" applyFontFormats="0" applyPatternFormats="0" applyAlignmentFormats="0" applyWidthHeightFormats="1" dataCaption="Values" missingCaption="-" tag="222f00a4-46eb-4a7f-bfb8-ee2fd3fc3b06" updatedVersion="8" minRefreshableVersion="3" useAutoFormatting="1" subtotalHiddenItems="1" rowGrandTotals="0" colGrandTotals="0" itemPrintTitles="1" createdVersion="5" indent="0" compact="0" compactData="0" multipleFieldFilters="0" chartFormat="46">
  <location ref="G135:G136" firstHeaderRow="1" firstDataRow="1" firstDataCol="0"/>
  <pivotFields count="7">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compact="0" allDrilled="1" outline="0" subtotalTop="0" showAll="0" dataSourceSort="1" defaultSubtotal="0" defaultAttributeDrillState="1">
      <items count="1">
        <item x="0"/>
      </items>
    </pivotField>
    <pivotField dataField="1" compact="0" outline="0" subtotalTop="0" showAll="0" defaultSubtotal="0"/>
    <pivotField compact="0" allDrilled="1" outline="0" subtotalTop="0" showAll="0" dataSourceSort="1" defaultSubtotal="0" defaultAttributeDrillState="1"/>
  </pivotFields>
  <rowItems count="1">
    <i/>
  </rowItems>
  <colItems count="1">
    <i/>
  </colItems>
  <dataFields count="1">
    <dataField fld="5" subtotal="count" baseField="0" baseItem="0" numFmtId="44"/>
  </dataFields>
  <formats count="12">
    <format dxfId="578">
      <pivotArea type="all" dataOnly="0" outline="0" fieldPosition="0"/>
    </format>
    <format dxfId="577">
      <pivotArea outline="0" collapsedLevelsAreSubtotals="1" fieldPosition="0"/>
    </format>
    <format dxfId="576">
      <pivotArea outline="0" collapsedLevelsAreSubtotals="1" fieldPosition="0"/>
    </format>
    <format dxfId="575">
      <pivotArea type="all" dataOnly="0" outline="0" fieldPosition="0"/>
    </format>
    <format dxfId="574">
      <pivotArea outline="0" collapsedLevelsAreSubtotals="1" fieldPosition="0"/>
    </format>
    <format dxfId="573">
      <pivotArea dataOnly="0" labelOnly="1" outline="0" axis="axisValues" fieldPosition="0"/>
    </format>
    <format dxfId="572">
      <pivotArea type="all" dataOnly="0" outline="0" fieldPosition="0"/>
    </format>
    <format dxfId="571">
      <pivotArea outline="0" collapsedLevelsAreSubtotals="1" fieldPosition="0"/>
    </format>
    <format dxfId="570">
      <pivotArea dataOnly="0" labelOnly="1" outline="0" axis="axisValues" fieldPosition="0"/>
    </format>
    <format dxfId="569">
      <pivotArea type="all" dataOnly="0" outline="0" fieldPosition="0"/>
    </format>
    <format dxfId="568">
      <pivotArea outline="0" collapsedLevelsAreSubtotals="1" fieldPosition="0"/>
    </format>
    <format dxfId="567">
      <pivotArea dataOnly="0" labelOnly="1" outline="0" axis="axisValues"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Employeees"/>
    <pivotHierarchy dragToData="1" caption="Distinct Count of Posi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4" type="captionEqual" evalOrder="-1" id="4" stringValue1="1996">
      <autoFilter ref="A1">
        <filterColumn colId="0">
          <customFilters>
            <customFilter val="1996"/>
          </customFilters>
        </filterColumn>
      </autoFilter>
    </filter>
    <filter fld="2" type="count" id="3" iMeasureHier="25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Employee_Transactions]"/>
        <x15:activeTabTopLevelEntity name="[Employee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5F430A8-F00B-4AB7-9FA1-F4313849EE5F}" name="top 5 country sales" cacheId="30" applyNumberFormats="0" applyBorderFormats="0" applyFontFormats="0" applyPatternFormats="0" applyAlignmentFormats="0" applyWidthHeightFormats="1" dataCaption="Values" tag="7bce4c8c-06a1-4802-b0aa-2b21b3e1028b" updatedVersion="8" minRefreshableVersion="3" useAutoFormatting="1" subtotalHiddenItems="1" rowGrandTotals="0" colGrandTotals="0" itemPrintTitles="1" createdVersion="5" indent="0" compact="0" compactData="0" multipleFieldFilters="0" chartFormat="13">
  <location ref="AC53:AD74" firstHeaderRow="1" firstDataRow="1" firstDataCol="1"/>
  <pivotFields count="5">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Country" axis="axisRow" compact="0" allDrilled="1" outline="0" subtotalTop="0" showAll="0" sortType="descending" defaultSubtotal="0" defaultAttributeDrillState="1">
      <items count="21">
        <item x="0"/>
        <item x="1"/>
        <item x="2"/>
        <item x="3"/>
        <item x="4"/>
        <item x="5"/>
        <item x="6"/>
        <item x="7"/>
        <item x="8"/>
        <item x="9"/>
        <item x="10"/>
        <item x="11"/>
        <item x="12"/>
        <item x="13"/>
        <item x="14"/>
        <item x="15"/>
        <item x="16"/>
        <item x="17"/>
        <item x="18"/>
        <item x="19"/>
        <item x="20"/>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2"/>
  </rowFields>
  <rowItems count="21">
    <i>
      <x v="19"/>
    </i>
    <i>
      <x v="8"/>
    </i>
    <i>
      <x v="1"/>
    </i>
    <i>
      <x v="3"/>
    </i>
    <i>
      <x v="7"/>
    </i>
    <i>
      <x v="18"/>
    </i>
    <i>
      <x v="20"/>
    </i>
    <i>
      <x v="16"/>
    </i>
    <i>
      <x v="4"/>
    </i>
    <i>
      <x v="9"/>
    </i>
    <i>
      <x v="2"/>
    </i>
    <i>
      <x v="5"/>
    </i>
    <i>
      <x v="17"/>
    </i>
    <i>
      <x v="11"/>
    </i>
    <i>
      <x v="6"/>
    </i>
    <i>
      <x v="15"/>
    </i>
    <i>
      <x v="10"/>
    </i>
    <i>
      <x v="14"/>
    </i>
    <i>
      <x/>
    </i>
    <i>
      <x v="12"/>
    </i>
    <i>
      <x v="13"/>
    </i>
  </rowItems>
  <colItems count="1">
    <i/>
  </colItems>
  <dataFields count="1">
    <dataField name="Net Sales" fld="3" baseField="2" baseItem="4" numFmtId="165"/>
  </dataFields>
  <formats count="13">
    <format dxfId="591">
      <pivotArea type="all" dataOnly="0" outline="0" fieldPosition="0"/>
    </format>
    <format dxfId="590">
      <pivotArea outline="0" collapsedLevelsAreSubtotals="1" fieldPosition="0"/>
    </format>
    <format dxfId="589">
      <pivotArea outline="0" collapsedLevelsAreSubtotals="1" fieldPosition="0"/>
    </format>
    <format dxfId="588">
      <pivotArea type="all" dataOnly="0" outline="0" fieldPosition="0"/>
    </format>
    <format dxfId="587">
      <pivotArea outline="0" collapsedLevelsAreSubtotals="1" fieldPosition="0"/>
    </format>
    <format dxfId="586">
      <pivotArea field="2" type="button" dataOnly="0" labelOnly="1" outline="0" axis="axisRow" fieldPosition="0"/>
    </format>
    <format dxfId="585">
      <pivotArea dataOnly="0" labelOnly="1" outline="0" fieldPosition="0">
        <references count="1">
          <reference field="2" count="0"/>
        </references>
      </pivotArea>
    </format>
    <format dxfId="584">
      <pivotArea dataOnly="0" labelOnly="1" outline="0" axis="axisValues" fieldPosition="0"/>
    </format>
    <format dxfId="583">
      <pivotArea type="all" dataOnly="0" outline="0" fieldPosition="0"/>
    </format>
    <format dxfId="582">
      <pivotArea outline="0" collapsedLevelsAreSubtotals="1" fieldPosition="0"/>
    </format>
    <format dxfId="581">
      <pivotArea field="2" type="button" dataOnly="0" labelOnly="1" outline="0" axis="axisRow" fieldPosition="0"/>
    </format>
    <format dxfId="580">
      <pivotArea dataOnly="0" labelOnly="1" outline="0" fieldPosition="0">
        <references count="1">
          <reference field="2" count="0"/>
        </references>
      </pivotArea>
    </format>
    <format dxfId="579">
      <pivotArea dataOnly="0" labelOnly="1" outline="0" axis="axisValues"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et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Summ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E43ECCE-EA69-46A9-9A20-B89251159E04}" name="c_classification" cacheId="24" applyNumberFormats="0" applyBorderFormats="0" applyFontFormats="0" applyPatternFormats="0" applyAlignmentFormats="0" applyWidthHeightFormats="1" dataCaption="Values" missingCaption="-" tag="e326f79d-9a5e-4edc-8fa0-bf914684df9f" updatedVersion="8" minRefreshableVersion="3" useAutoFormatting="1" subtotalHiddenItems="1" rowGrandTotals="0" colGrandTotals="0" itemPrintTitles="1" createdVersion="5" indent="0" showEmptyRow="1" showEmptyCol="1" compact="0" compactData="0" multipleFieldFilters="0" chartFormat="26">
  <location ref="I34:J36" firstHeaderRow="1" firstDataRow="1" firstDataCol="1"/>
  <pivotFields count="6">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axis="axisRow" compact="0" allDrilled="1" outline="0" subtotalTop="0" showAll="0" sortType="descending" defaultSubtotal="0" defaultAttributeDrillState="1">
      <items count="2">
        <item n="New" x="0"/>
        <item n="Repeated" x="1"/>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3"/>
  </rowFields>
  <rowItems count="2">
    <i>
      <x v="1"/>
    </i>
    <i>
      <x/>
    </i>
  </rowItems>
  <colItems count="1">
    <i/>
  </colItems>
  <dataFields count="1">
    <dataField fld="4" subtotal="count" baseField="0" baseItem="0"/>
  </dataFields>
  <formats count="11">
    <format dxfId="602">
      <pivotArea type="all" dataOnly="0" outline="0" fieldPosition="0"/>
    </format>
    <format dxfId="601">
      <pivotArea outline="0" collapsedLevelsAreSubtotals="1" fieldPosition="0"/>
    </format>
    <format dxfId="600">
      <pivotArea field="3" type="button" dataOnly="0" labelOnly="1" outline="0" axis="axisRow" fieldPosition="0"/>
    </format>
    <format dxfId="599">
      <pivotArea dataOnly="0" labelOnly="1" outline="0" fieldPosition="0">
        <references count="1">
          <reference field="3" count="0"/>
        </references>
      </pivotArea>
    </format>
    <format dxfId="598">
      <pivotArea dataOnly="0" labelOnly="1" grandRow="1" outline="0" fieldPosition="0"/>
    </format>
    <format dxfId="597">
      <pivotArea dataOnly="0" labelOnly="1" outline="0" axis="axisValues" fieldPosition="0"/>
    </format>
    <format dxfId="596">
      <pivotArea type="all" dataOnly="0" outline="0" fieldPosition="0"/>
    </format>
    <format dxfId="595">
      <pivotArea outline="0" collapsedLevelsAreSubtotals="1" fieldPosition="0"/>
    </format>
    <format dxfId="594">
      <pivotArea field="3" type="button" dataOnly="0" labelOnly="1" outline="0" axis="axisRow" fieldPosition="0"/>
    </format>
    <format dxfId="593">
      <pivotArea dataOnly="0" labelOnly="1" outline="0" fieldPosition="0">
        <references count="1">
          <reference field="3" count="0"/>
        </references>
      </pivotArea>
    </format>
    <format dxfId="592">
      <pivotArea dataOnly="0" labelOnly="1" outline="0" axis="axisValues" fieldPosition="0"/>
    </format>
  </formats>
  <chartFormats count="3">
    <chartFormat chart="25" format="10" series="1">
      <pivotArea type="data" outline="0" fieldPosition="0">
        <references count="1">
          <reference field="4294967294" count="1" selected="0">
            <x v="0"/>
          </reference>
        </references>
      </pivotArea>
    </chartFormat>
    <chartFormat chart="25" format="11">
      <pivotArea type="data" outline="0" fieldPosition="0">
        <references count="2">
          <reference field="4294967294" count="1" selected="0">
            <x v="0"/>
          </reference>
          <reference field="3" count="1" selected="0">
            <x v="0"/>
          </reference>
        </references>
      </pivotArea>
    </chartFormat>
    <chartFormat chart="25" format="12">
      <pivotArea type="data" outline="0" fieldPosition="0">
        <references count="2">
          <reference field="4294967294" count="1" selected="0">
            <x v="0"/>
          </reference>
          <reference field="3" count="1" selected="0">
            <x v="1"/>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erage of Profit_Generated"/>
    <pivotHierarchy dragToData="1" caption="Average of Discount"/>
    <pivotHierarchy dragToData="1" caption="Average of Freight"/>
    <pivotHierarchy dragToData="1"/>
    <pivotHierarchy dragToData="1" caption="Distinct Count of C_Classifica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6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Customer_Summ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F272947-96C4-4C83-A67A-97753013231B}" name="Values" cacheId="36" applyNumberFormats="0" applyBorderFormats="0" applyFontFormats="0" applyPatternFormats="0" applyAlignmentFormats="0" applyWidthHeightFormats="1" dataCaption="Values" tag="bad25698-bd9e-423a-9eb0-99538cab0f22" updatedVersion="8" minRefreshableVersion="3" useAutoFormatting="1" subtotalHiddenItems="1" itemPrintTitles="1" createdVersion="5" indent="0" outline="1" outlineData="1" multipleFieldFilters="0">
  <location ref="A4:E5"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name="Discount" fld="1" subtotal="count" baseField="0" baseItem="1"/>
    <dataField name="Net Sales" fld="2" subtotal="count" baseField="0" baseItem="2"/>
    <dataField fld="3" subtotal="count" baseField="0" baseItem="0"/>
    <dataField fld="4" subtotal="count" baseField="0" baseItem="0"/>
  </dataFields>
  <formats count="3">
    <format dxfId="605">
      <pivotArea type="all" dataOnly="0" outline="0" fieldPosition="0"/>
    </format>
    <format dxfId="604">
      <pivotArea outline="0" collapsedLevelsAreSubtotals="1" fieldPosition="0"/>
    </format>
    <format dxfId="603">
      <pivotArea dataOnly="0" labelOnly="1" outline="0" fieldPosition="0">
        <references count="1">
          <reference field="4294967294" count="5">
            <x v="0"/>
            <x v="1"/>
            <x v="2"/>
            <x v="3"/>
            <x v="4"/>
          </reference>
        </references>
      </pivotArea>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CC5A55D-4989-4A65-AD46-02B1CCCD1880}" name="avgs per customer" cacheId="26" applyNumberFormats="0" applyBorderFormats="0" applyFontFormats="0" applyPatternFormats="0" applyAlignmentFormats="0" applyWidthHeightFormats="1" dataCaption="Values" tag="313d7922-cad0-4594-958c-037325dd95e8" updatedVersion="8" minRefreshableVersion="3" useAutoFormatting="1" subtotalHiddenItems="1" rowGrandTotals="0" colGrandTotals="0" itemPrintTitles="1" createdVersion="5" indent="0" compact="0" compactData="0" multipleFieldFilters="0" chartFormat="5">
  <location ref="F31:I32" firstHeaderRow="0" firstDataRow="1" firstDataCol="0"/>
  <pivotFields count="8">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4">
    <i>
      <x/>
    </i>
    <i i="1">
      <x v="1"/>
    </i>
    <i i="2">
      <x v="2"/>
    </i>
    <i i="3">
      <x v="3"/>
    </i>
  </colItems>
  <dataFields count="4">
    <dataField fld="3" subtotal="count" baseField="0" baseItem="0"/>
    <dataField fld="4" subtotal="count" baseField="0" baseItem="0"/>
    <dataField fld="6" subtotal="count" baseField="0" baseItem="0"/>
    <dataField fld="5" subtotal="count" baseField="0" baseItem="0"/>
  </dataFields>
  <formats count="3">
    <format dxfId="608">
      <pivotArea type="all" dataOnly="0" outline="0" fieldPosition="0"/>
    </format>
    <format dxfId="607">
      <pivotArea outline="0" collapsedLevelsAreSubtotals="1" fieldPosition="0"/>
    </format>
    <format dxfId="606">
      <pivotArea dataOnly="0" labelOnly="1" outline="0" fieldPosition="0">
        <references count="1">
          <reference field="4294967294" count="4">
            <x v="0"/>
            <x v="1"/>
            <x v="2"/>
            <x v="3"/>
          </reference>
        </references>
      </pivotArea>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of Net_Purchas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Customer_Summ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343AACB-242B-4769-88E6-F43F898099BD}" name="Avg Net Sales/E" cacheId="9" applyNumberFormats="0" applyBorderFormats="0" applyFontFormats="0" applyPatternFormats="0" applyAlignmentFormats="0" applyWidthHeightFormats="1" dataCaption="Values" missingCaption="-" tag="85243e1d-e94b-42b1-b259-f587949b0a4e" updatedVersion="8" minRefreshableVersion="3" useAutoFormatting="1" subtotalHiddenItems="1" rowGrandTotals="0" colGrandTotals="0" itemPrintTitles="1" createdVersion="5" indent="0" compact="0" compactData="0" multipleFieldFilters="0" chartFormat="46">
  <location ref="G133:G134" firstHeaderRow="1" firstDataRow="1" firstDataCol="0"/>
  <pivotFields count="7">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compact="0" allDrilled="1" outline="0" subtotalTop="0" showAll="0" dataSourceSort="1" defaultSubtotal="0" defaultAttributeDrillState="1">
      <items count="1">
        <item x="0"/>
      </items>
    </pivotField>
    <pivotField dataField="1" compact="0" outline="0" subtotalTop="0" showAll="0" defaultSubtotal="0"/>
    <pivotField compact="0" allDrilled="1" outline="0" subtotalTop="0" showAll="0" dataSourceSort="1" defaultSubtotal="0" defaultAttributeDrillState="1"/>
  </pivotFields>
  <rowItems count="1">
    <i/>
  </rowItems>
  <colItems count="1">
    <i/>
  </colItems>
  <dataFields count="1">
    <dataField fld="5" subtotal="count" baseField="0" baseItem="0" numFmtId="44"/>
  </dataFields>
  <formats count="12">
    <format dxfId="620">
      <pivotArea type="all" dataOnly="0" outline="0" fieldPosition="0"/>
    </format>
    <format dxfId="619">
      <pivotArea outline="0" collapsedLevelsAreSubtotals="1" fieldPosition="0"/>
    </format>
    <format dxfId="618">
      <pivotArea outline="0" collapsedLevelsAreSubtotals="1" fieldPosition="0"/>
    </format>
    <format dxfId="617">
      <pivotArea type="all" dataOnly="0" outline="0" fieldPosition="0"/>
    </format>
    <format dxfId="616">
      <pivotArea outline="0" collapsedLevelsAreSubtotals="1" fieldPosition="0"/>
    </format>
    <format dxfId="615">
      <pivotArea dataOnly="0" labelOnly="1" outline="0" axis="axisValues" fieldPosition="0"/>
    </format>
    <format dxfId="614">
      <pivotArea type="all" dataOnly="0" outline="0" fieldPosition="0"/>
    </format>
    <format dxfId="613">
      <pivotArea outline="0" collapsedLevelsAreSubtotals="1" fieldPosition="0"/>
    </format>
    <format dxfId="612">
      <pivotArea dataOnly="0" labelOnly="1" outline="0" axis="axisValues" fieldPosition="0"/>
    </format>
    <format dxfId="611">
      <pivotArea type="all" dataOnly="0" outline="0" fieldPosition="0"/>
    </format>
    <format dxfId="610">
      <pivotArea outline="0" collapsedLevelsAreSubtotals="1" fieldPosition="0"/>
    </format>
    <format dxfId="609">
      <pivotArea dataOnly="0" labelOnly="1" outline="0" axis="axisValues"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Employeees"/>
    <pivotHierarchy dragToData="1" caption="Distinct Count of Posi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4" type="captionEqual" evalOrder="-1" id="4" stringValue1="1996">
      <autoFilter ref="A1">
        <filterColumn colId="0">
          <customFilters>
            <customFilter val="1996"/>
          </customFilters>
        </filterColumn>
      </autoFilter>
    </filter>
    <filter fld="2" type="count" id="3" iMeasureHier="25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Employee_Transactions]"/>
        <x15:activeTabTopLevelEntity name="[Employee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C0E31CE-27EF-4616-B056-E3A0E52DCE6C}" name="Top 5 Customer Discount" cacheId="41" applyNumberFormats="0" applyBorderFormats="0" applyFontFormats="0" applyPatternFormats="0" applyAlignmentFormats="0" applyWidthHeightFormats="1" dataCaption="Values" tag="ae6bfb1a-491c-4b7d-91e8-083bf49ee4c9" updatedVersion="8" minRefreshableVersion="3" useAutoFormatting="1" subtotalHiddenItems="1" rowGrandTotals="0" colGrandTotals="0" itemPrintTitles="1" createdVersion="5" indent="0" compact="0" compactData="0" multipleFieldFilters="0" chartFormat="14">
  <location ref="O144:P149" firstHeaderRow="1" firstDataRow="1" firstDataCol="1"/>
  <pivotFields count="7">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Country" compact="0" allDrilled="1" outline="0" subtotalTop="0" showAll="0" defaultSubtotal="0" defaultAttributeDrillState="1">
      <items count="21">
        <item x="0"/>
        <item x="1"/>
        <item x="2"/>
        <item x="3"/>
        <item x="4"/>
        <item x="5"/>
        <item x="6"/>
        <item x="7"/>
        <item x="8"/>
        <item x="9"/>
        <item x="10"/>
        <item x="11"/>
        <item x="12"/>
        <item x="13"/>
        <item x="14"/>
        <item x="15"/>
        <item x="16"/>
        <item x="17"/>
        <item x="18"/>
        <item x="19"/>
        <item x="20"/>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4"/>
  </rowFields>
  <rowItems count="5">
    <i>
      <x v="4"/>
    </i>
    <i>
      <x/>
    </i>
    <i>
      <x v="1"/>
    </i>
    <i>
      <x v="3"/>
    </i>
    <i>
      <x v="2"/>
    </i>
  </rowItems>
  <colItems count="1">
    <i/>
  </colItems>
  <dataFields count="1">
    <dataField fld="5" subtotal="count" baseField="0" baseItem="0"/>
  </dataFields>
  <formats count="23">
    <format dxfId="643">
      <pivotArea type="all" dataOnly="0" outline="0" fieldPosition="0"/>
    </format>
    <format dxfId="642">
      <pivotArea outline="0" collapsedLevelsAreSubtotals="1" fieldPosition="0"/>
    </format>
    <format dxfId="641">
      <pivotArea outline="0" collapsedLevelsAreSubtotals="1" fieldPosition="0"/>
    </format>
    <format dxfId="640">
      <pivotArea type="all" dataOnly="0" outline="0" fieldPosition="0"/>
    </format>
    <format dxfId="639">
      <pivotArea outline="0" collapsedLevelsAreSubtotals="1" fieldPosition="0"/>
    </format>
    <format dxfId="638">
      <pivotArea field="2" type="button" dataOnly="0" labelOnly="1" outline="0"/>
    </format>
    <format dxfId="637">
      <pivotArea outline="0" collapsedLevelsAreSubtotals="1" fieldPosition="0"/>
    </format>
    <format dxfId="636">
      <pivotArea outline="0" collapsedLevelsAreSubtotals="1" fieldPosition="0"/>
    </format>
    <format dxfId="635">
      <pivotArea type="all" dataOnly="0" outline="0" fieldPosition="0"/>
    </format>
    <format dxfId="634">
      <pivotArea outline="0" collapsedLevelsAreSubtotals="1" fieldPosition="0"/>
    </format>
    <format dxfId="633">
      <pivotArea field="4" type="button" dataOnly="0" labelOnly="1" outline="0" axis="axisRow" fieldPosition="0"/>
    </format>
    <format dxfId="632">
      <pivotArea dataOnly="0" labelOnly="1" outline="0" fieldPosition="0">
        <references count="1">
          <reference field="4" count="0"/>
        </references>
      </pivotArea>
    </format>
    <format dxfId="631">
      <pivotArea dataOnly="0" labelOnly="1" outline="0" axis="axisValues" fieldPosition="0"/>
    </format>
    <format dxfId="630">
      <pivotArea type="all" dataOnly="0" outline="0" fieldPosition="0"/>
    </format>
    <format dxfId="629">
      <pivotArea outline="0" collapsedLevelsAreSubtotals="1" fieldPosition="0"/>
    </format>
    <format dxfId="628">
      <pivotArea field="4" type="button" dataOnly="0" labelOnly="1" outline="0" axis="axisRow" fieldPosition="0"/>
    </format>
    <format dxfId="627">
      <pivotArea dataOnly="0" labelOnly="1" outline="0" fieldPosition="0">
        <references count="1">
          <reference field="4" count="0"/>
        </references>
      </pivotArea>
    </format>
    <format dxfId="626">
      <pivotArea dataOnly="0" labelOnly="1" outline="0" axis="axisValues" fieldPosition="0"/>
    </format>
    <format dxfId="625">
      <pivotArea type="all" dataOnly="0" outline="0" fieldPosition="0"/>
    </format>
    <format dxfId="624">
      <pivotArea outline="0" collapsedLevelsAreSubtotals="1" fieldPosition="0"/>
    </format>
    <format dxfId="623">
      <pivotArea field="4" type="button" dataOnly="0" labelOnly="1" outline="0" axis="axisRow" fieldPosition="0"/>
    </format>
    <format dxfId="622">
      <pivotArea dataOnly="0" labelOnly="1" outline="0" fieldPosition="0">
        <references count="1">
          <reference field="4" count="0"/>
        </references>
      </pivotArea>
    </format>
    <format dxfId="621">
      <pivotArea dataOnly="0" labelOnly="1" outline="0" axis="axisValues"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et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3" type="count" id="1" iMeasureHier="398">
      <autoFilter ref="A1">
        <filterColumn colId="0">
          <top10 val="5" filterVal="5"/>
        </filterColumn>
      </autoFilter>
    </filter>
    <filter fld="4" type="count" id="2" iMeasureHier="269">
      <autoFilter ref="A1">
        <filterColumn colId="0">
          <top10 val="5" filterVal="5"/>
        </filterColumn>
      </autoFilter>
    </filter>
  </filters>
  <rowHierarchiesUsage count="1">
    <rowHierarchyUsage hierarchyUsage="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Summary]"/>
        <x15:activeTabTopLevelEntity name="[Product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70C750B-EDF9-465E-815A-65F7D37E2311}" name="Shipping Status" cacheId="21" applyNumberFormats="0" applyBorderFormats="0" applyFontFormats="0" applyPatternFormats="0" applyAlignmentFormats="0" applyWidthHeightFormats="1" dataCaption="Values" missingCaption="-" tag="b156b192-000e-4f68-844b-9d932e78225b" updatedVersion="8" minRefreshableVersion="3" useAutoFormatting="1" subtotalHiddenItems="1" rowGrandTotals="0" colGrandTotals="0" itemPrintTitles="1" createdVersion="5" indent="0" compact="0" compactData="0" multipleFieldFilters="0" chartFormat="49">
  <location ref="A299:B301" firstHeaderRow="1" firstDataRow="1" firstDataCol="1"/>
  <pivotFields count="6">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axis="axisRow" compact="0" allDrilled="1" outline="0" subtotalTop="0" showAll="0" sortType="descending" defaultSubtotal="0" defaultAttributeDrillState="1">
      <items count="2">
        <item x="0"/>
        <item n="Shipped Order" x="1"/>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3"/>
  </rowFields>
  <rowItems count="2">
    <i>
      <x v="1"/>
    </i>
    <i>
      <x/>
    </i>
  </rowItems>
  <colItems count="1">
    <i/>
  </colItems>
  <dataFields count="1">
    <dataField name="Count of Shipping_Status" fld="4" subtotal="count" baseField="3" baseItem="1"/>
  </dataFields>
  <chartFormats count="4">
    <chartFormat chart="47" format="17" series="1">
      <pivotArea type="data" outline="0" fieldPosition="0">
        <references count="1">
          <reference field="4294967294" count="1" selected="0">
            <x v="0"/>
          </reference>
        </references>
      </pivotArea>
    </chartFormat>
    <chartFormat chart="47" format="18">
      <pivotArea type="data" outline="0" fieldPosition="0">
        <references count="2">
          <reference field="4294967294" count="1" selected="0">
            <x v="0"/>
          </reference>
          <reference field="3" count="1" selected="0">
            <x v="1"/>
          </reference>
        </references>
      </pivotArea>
    </chartFormat>
    <chartFormat chart="47" format="19">
      <pivotArea type="data" outline="0" fieldPosition="0">
        <references count="2">
          <reference field="4294967294" count="1" selected="0">
            <x v="0"/>
          </reference>
          <reference field="3" count="1" selected="0">
            <x v="0"/>
          </reference>
        </references>
      </pivotArea>
    </chartFormat>
    <chartFormat chart="47" format="20">
      <pivotArea type="data" outline="0" fieldPosition="0">
        <references count="1">
          <reference field="4294967294" count="1" selected="0">
            <x v="0"/>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8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045C6A1-6034-4CA2-B961-DBAB8C083558}" name="n sales / cat" cacheId="6" applyNumberFormats="0" applyBorderFormats="0" applyFontFormats="0" applyPatternFormats="0" applyAlignmentFormats="0" applyWidthHeightFormats="1" dataCaption="Values" missingCaption="-" tag="4cc0b3a7-bf64-44d1-9f1a-355b76b9405b" updatedVersion="8" minRefreshableVersion="3" useAutoFormatting="1" subtotalHiddenItems="1" rowGrandTotals="0" colGrandTotals="0" itemPrintTitles="1" createdVersion="5" indent="0" compact="0" compactData="0" multipleFieldFilters="0" chartFormat="79">
  <location ref="D196:E204" firstHeaderRow="1" firstDataRow="1" firstDataCol="1"/>
  <pivotFields count="7">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axis="axisRow" compact="0" allDrilled="1" outline="0" subtotalTop="0" showAll="0" sortType="ascending" defaultSubtotal="0" defaultAttributeDrillState="1">
      <items count="8">
        <item x="0"/>
        <item x="1"/>
        <item x="2"/>
        <item x="3"/>
        <item x="4"/>
        <item x="5"/>
        <item x="6"/>
        <item x="7"/>
      </items>
    </pivotField>
    <pivotField dataField="1" compact="0" outline="0" subtotalTop="0" showAll="0" defaultSubtotal="0"/>
    <pivotField compact="0" allDrilled="1" outline="0" subtotalTop="0" showAll="0" dataSourceSort="1" defaultSubtotal="0" defaultAttributeDrillState="1"/>
  </pivotFields>
  <rowFields count="1">
    <field x="4"/>
  </rowFields>
  <rowItems count="8">
    <i>
      <x/>
    </i>
    <i>
      <x v="1"/>
    </i>
    <i>
      <x v="2"/>
    </i>
    <i>
      <x v="3"/>
    </i>
    <i>
      <x v="4"/>
    </i>
    <i>
      <x v="5"/>
    </i>
    <i>
      <x v="6"/>
    </i>
    <i>
      <x v="7"/>
    </i>
  </rowItems>
  <colItems count="1">
    <i/>
  </colItems>
  <dataFields count="1">
    <dataField name="Net Sales" fld="5" baseField="4" baseItem="0" numFmtId="167"/>
  </dataFields>
  <formats count="11">
    <format dxfId="654">
      <pivotArea outline="0" collapsedLevelsAreSubtotals="1" fieldPosition="0"/>
    </format>
    <format dxfId="653">
      <pivotArea type="all" dataOnly="0" outline="0" fieldPosition="0"/>
    </format>
    <format dxfId="652">
      <pivotArea outline="0" collapsedLevelsAreSubtotals="1" fieldPosition="0"/>
    </format>
    <format dxfId="651">
      <pivotArea field="4" type="button" dataOnly="0" labelOnly="1" outline="0" axis="axisRow" fieldPosition="0"/>
    </format>
    <format dxfId="650">
      <pivotArea dataOnly="0" labelOnly="1" outline="0" fieldPosition="0">
        <references count="1">
          <reference field="4" count="0"/>
        </references>
      </pivotArea>
    </format>
    <format dxfId="649">
      <pivotArea dataOnly="0" labelOnly="1" outline="0" axis="axisValues" fieldPosition="0"/>
    </format>
    <format dxfId="648">
      <pivotArea type="all" dataOnly="0" outline="0" fieldPosition="0"/>
    </format>
    <format dxfId="647">
      <pivotArea outline="0" collapsedLevelsAreSubtotals="1" fieldPosition="0"/>
    </format>
    <format dxfId="646">
      <pivotArea field="4" type="button" dataOnly="0" labelOnly="1" outline="0" axis="axisRow" fieldPosition="0"/>
    </format>
    <format dxfId="645">
      <pivotArea dataOnly="0" labelOnly="1" outline="0" fieldPosition="0">
        <references count="1">
          <reference field="4" count="0"/>
        </references>
      </pivotArea>
    </format>
    <format dxfId="644">
      <pivotArea dataOnly="0" labelOnly="1" outline="0" axis="axisValues" fieldPosition="0"/>
    </format>
  </formats>
  <chartFormats count="9">
    <chartFormat chart="73" format="22" series="1">
      <pivotArea type="data" outline="0" fieldPosition="0">
        <references count="1">
          <reference field="4294967294" count="1" selected="0">
            <x v="0"/>
          </reference>
        </references>
      </pivotArea>
    </chartFormat>
    <chartFormat chart="73" format="23">
      <pivotArea type="data" outline="0" fieldPosition="0">
        <references count="2">
          <reference field="4294967294" count="1" selected="0">
            <x v="0"/>
          </reference>
          <reference field="4" count="1" selected="0">
            <x v="0"/>
          </reference>
        </references>
      </pivotArea>
    </chartFormat>
    <chartFormat chart="73" format="24">
      <pivotArea type="data" outline="0" fieldPosition="0">
        <references count="2">
          <reference field="4294967294" count="1" selected="0">
            <x v="0"/>
          </reference>
          <reference field="4" count="1" selected="0">
            <x v="1"/>
          </reference>
        </references>
      </pivotArea>
    </chartFormat>
    <chartFormat chart="73" format="25">
      <pivotArea type="data" outline="0" fieldPosition="0">
        <references count="2">
          <reference field="4294967294" count="1" selected="0">
            <x v="0"/>
          </reference>
          <reference field="4" count="1" selected="0">
            <x v="2"/>
          </reference>
        </references>
      </pivotArea>
    </chartFormat>
    <chartFormat chart="73" format="26">
      <pivotArea type="data" outline="0" fieldPosition="0">
        <references count="2">
          <reference field="4294967294" count="1" selected="0">
            <x v="0"/>
          </reference>
          <reference field="4" count="1" selected="0">
            <x v="3"/>
          </reference>
        </references>
      </pivotArea>
    </chartFormat>
    <chartFormat chart="73" format="27">
      <pivotArea type="data" outline="0" fieldPosition="0">
        <references count="2">
          <reference field="4294967294" count="1" selected="0">
            <x v="0"/>
          </reference>
          <reference field="4" count="1" selected="0">
            <x v="4"/>
          </reference>
        </references>
      </pivotArea>
    </chartFormat>
    <chartFormat chart="73" format="28">
      <pivotArea type="data" outline="0" fieldPosition="0">
        <references count="2">
          <reference field="4294967294" count="1" selected="0">
            <x v="0"/>
          </reference>
          <reference field="4" count="1" selected="0">
            <x v="5"/>
          </reference>
        </references>
      </pivotArea>
    </chartFormat>
    <chartFormat chart="73" format="29">
      <pivotArea type="data" outline="0" fieldPosition="0">
        <references count="2">
          <reference field="4294967294" count="1" selected="0">
            <x v="0"/>
          </reference>
          <reference field="4" count="1" selected="0">
            <x v="6"/>
          </reference>
        </references>
      </pivotArea>
    </chartFormat>
    <chartFormat chart="73" format="30">
      <pivotArea type="data" outline="0" fieldPosition="0">
        <references count="2">
          <reference field="4294967294" count="1" selected="0">
            <x v="0"/>
          </reference>
          <reference field="4" count="1" selected="0">
            <x v="7"/>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_N.Sales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_Amount"/>
    <pivotHierarchy dragToData="1"/>
    <pivotHierarchy dragToData="1" caption="Net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Product_Details]"/>
        <x15:activeTabTopLevelEntity name="[Al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157F268-22AE-408A-9502-B0A4E6F9B491}" name="top 5 products" cacheId="33" applyNumberFormats="0" applyBorderFormats="0" applyFontFormats="0" applyPatternFormats="0" applyAlignmentFormats="0" applyWidthHeightFormats="1" dataCaption="Values" tag="78fe59d1-87e2-409a-a762-c9577914619d" updatedVersion="8" minRefreshableVersion="3" useAutoFormatting="1" subtotalHiddenItems="1" rowGrandTotals="0" colGrandTotals="0" itemPrintTitles="1" createdVersion="5" indent="0" compact="0" compactData="0" multipleFieldFilters="0" chartFormat="5">
  <location ref="N53:O130" firstHeaderRow="1" firstDataRow="1" firstDataCol="1"/>
  <pivotFields count="6">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compact="0" allDrilled="1" outline="0" subtotalTop="0" showAll="0" measureFilter="1" defaultSubtotal="0" defaultAttributeDrillState="1">
      <items count="5">
        <item x="0"/>
        <item x="1"/>
        <item x="2"/>
        <item x="3"/>
        <item x="4"/>
      </items>
    </pivotField>
    <pivotField name="Product Name" axis="axisRow" compact="0" allDrilled="1" outline="0" subtotalTop="0" showAll="0" sortType="descending" defaultSubtotal="0" defaultAttributeDrillState="1">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3"/>
  </rowFields>
  <rowItems count="77">
    <i>
      <x v="11"/>
    </i>
    <i>
      <x v="68"/>
    </i>
    <i>
      <x v="51"/>
    </i>
    <i>
      <x v="66"/>
    </i>
    <i>
      <x v="3"/>
    </i>
    <i>
      <x v="17"/>
    </i>
    <i>
      <x v="36"/>
    </i>
    <i>
      <x/>
    </i>
    <i>
      <x v="4"/>
    </i>
    <i>
      <x v="56"/>
    </i>
    <i>
      <x v="40"/>
    </i>
    <i>
      <x v="28"/>
    </i>
    <i>
      <x v="61"/>
    </i>
    <i>
      <x v="72"/>
    </i>
    <i>
      <x v="75"/>
    </i>
    <i>
      <x v="22"/>
    </i>
    <i>
      <x v="26"/>
    </i>
    <i>
      <x v="48"/>
    </i>
    <i>
      <x v="24"/>
    </i>
    <i>
      <x v="14"/>
    </i>
    <i>
      <x v="2"/>
    </i>
    <i>
      <x v="46"/>
    </i>
    <i>
      <x v="47"/>
    </i>
    <i>
      <x v="74"/>
    </i>
    <i>
      <x v="6"/>
    </i>
    <i>
      <x v="31"/>
    </i>
    <i>
      <x v="58"/>
    </i>
    <i>
      <x v="18"/>
    </i>
    <i>
      <x v="63"/>
    </i>
    <i>
      <x v="34"/>
    </i>
    <i>
      <x v="65"/>
    </i>
    <i>
      <x v="27"/>
    </i>
    <i>
      <x v="41"/>
    </i>
    <i>
      <x v="49"/>
    </i>
    <i>
      <x v="5"/>
    </i>
    <i>
      <x v="42"/>
    </i>
    <i>
      <x v="7"/>
    </i>
    <i>
      <x v="50"/>
    </i>
    <i>
      <x v="45"/>
    </i>
    <i>
      <x v="23"/>
    </i>
    <i>
      <x v="38"/>
    </i>
    <i>
      <x v="44"/>
    </i>
    <i>
      <x v="62"/>
    </i>
    <i>
      <x v="59"/>
    </i>
    <i>
      <x v="29"/>
    </i>
    <i>
      <x v="60"/>
    </i>
    <i>
      <x v="8"/>
    </i>
    <i>
      <x v="37"/>
    </i>
    <i>
      <x v="53"/>
    </i>
    <i>
      <x v="69"/>
    </i>
    <i>
      <x v="52"/>
    </i>
    <i>
      <x v="39"/>
    </i>
    <i>
      <x v="19"/>
    </i>
    <i>
      <x v="25"/>
    </i>
    <i>
      <x v="57"/>
    </i>
    <i>
      <x v="64"/>
    </i>
    <i>
      <x v="12"/>
    </i>
    <i>
      <x v="67"/>
    </i>
    <i>
      <x v="9"/>
    </i>
    <i>
      <x v="30"/>
    </i>
    <i>
      <x v="70"/>
    </i>
    <i>
      <x v="71"/>
    </i>
    <i>
      <x v="21"/>
    </i>
    <i>
      <x v="55"/>
    </i>
    <i>
      <x v="54"/>
    </i>
    <i>
      <x v="76"/>
    </i>
    <i>
      <x v="43"/>
    </i>
    <i>
      <x v="73"/>
    </i>
    <i>
      <x v="35"/>
    </i>
    <i>
      <x v="13"/>
    </i>
    <i>
      <x v="1"/>
    </i>
    <i>
      <x v="20"/>
    </i>
    <i>
      <x v="33"/>
    </i>
    <i>
      <x v="32"/>
    </i>
    <i>
      <x v="16"/>
    </i>
    <i>
      <x v="15"/>
    </i>
    <i>
      <x v="10"/>
    </i>
  </rowItems>
  <colItems count="1">
    <i/>
  </colItems>
  <dataFields count="1">
    <dataField name="Net Sales" fld="4" subtotal="count" baseField="3" baseItem="0" numFmtId="165"/>
  </dataFields>
  <formats count="15">
    <format dxfId="669">
      <pivotArea type="all" dataOnly="0" outline="0" fieldPosition="0"/>
    </format>
    <format dxfId="668">
      <pivotArea outline="0" collapsedLevelsAreSubtotals="1" fieldPosition="0"/>
    </format>
    <format dxfId="667">
      <pivotArea outline="0" collapsedLevelsAreSubtotals="1" fieldPosition="0"/>
    </format>
    <format dxfId="666">
      <pivotArea type="all" dataOnly="0" outline="0" fieldPosition="0"/>
    </format>
    <format dxfId="665">
      <pivotArea outline="0" collapsedLevelsAreSubtotals="1" fieldPosition="0"/>
    </format>
    <format dxfId="664">
      <pivotArea field="3" type="button" dataOnly="0" labelOnly="1" outline="0" axis="axisRow" fieldPosition="0"/>
    </format>
    <format dxfId="663">
      <pivotArea dataOnly="0" labelOnly="1" outline="0" fieldPosition="0">
        <references count="1">
          <reference field="3" count="50">
            <x v="0"/>
            <x v="2"/>
            <x v="3"/>
            <x v="4"/>
            <x v="5"/>
            <x v="6"/>
            <x v="7"/>
            <x v="8"/>
            <x v="11"/>
            <x v="14"/>
            <x v="17"/>
            <x v="18"/>
            <x v="22"/>
            <x v="23"/>
            <x v="24"/>
            <x v="26"/>
            <x v="27"/>
            <x v="28"/>
            <x v="29"/>
            <x v="31"/>
            <x v="34"/>
            <x v="36"/>
            <x v="37"/>
            <x v="38"/>
            <x v="40"/>
            <x v="41"/>
            <x v="42"/>
            <x v="44"/>
            <x v="45"/>
            <x v="46"/>
            <x v="47"/>
            <x v="48"/>
            <x v="49"/>
            <x v="50"/>
            <x v="51"/>
            <x v="53"/>
            <x v="56"/>
            <x v="58"/>
            <x v="59"/>
            <x v="60"/>
            <x v="61"/>
            <x v="62"/>
            <x v="63"/>
            <x v="65"/>
            <x v="66"/>
            <x v="68"/>
            <x v="69"/>
            <x v="72"/>
            <x v="74"/>
            <x v="75"/>
          </reference>
        </references>
      </pivotArea>
    </format>
    <format dxfId="662">
      <pivotArea dataOnly="0" labelOnly="1" outline="0" fieldPosition="0">
        <references count="1">
          <reference field="3" count="27">
            <x v="1"/>
            <x v="9"/>
            <x v="10"/>
            <x v="12"/>
            <x v="13"/>
            <x v="15"/>
            <x v="16"/>
            <x v="19"/>
            <x v="20"/>
            <x v="21"/>
            <x v="25"/>
            <x v="30"/>
            <x v="32"/>
            <x v="33"/>
            <x v="35"/>
            <x v="39"/>
            <x v="43"/>
            <x v="52"/>
            <x v="54"/>
            <x v="55"/>
            <x v="57"/>
            <x v="64"/>
            <x v="67"/>
            <x v="70"/>
            <x v="71"/>
            <x v="73"/>
            <x v="76"/>
          </reference>
        </references>
      </pivotArea>
    </format>
    <format dxfId="661">
      <pivotArea dataOnly="0" labelOnly="1" outline="0" axis="axisValues" fieldPosition="0"/>
    </format>
    <format dxfId="660">
      <pivotArea type="all" dataOnly="0" outline="0" fieldPosition="0"/>
    </format>
    <format dxfId="659">
      <pivotArea outline="0" collapsedLevelsAreSubtotals="1" fieldPosition="0"/>
    </format>
    <format dxfId="658">
      <pivotArea field="3" type="button" dataOnly="0" labelOnly="1" outline="0" axis="axisRow" fieldPosition="0"/>
    </format>
    <format dxfId="657">
      <pivotArea dataOnly="0" labelOnly="1" outline="0" fieldPosition="0">
        <references count="1">
          <reference field="3" count="50">
            <x v="0"/>
            <x v="2"/>
            <x v="3"/>
            <x v="4"/>
            <x v="5"/>
            <x v="6"/>
            <x v="7"/>
            <x v="8"/>
            <x v="11"/>
            <x v="14"/>
            <x v="17"/>
            <x v="18"/>
            <x v="22"/>
            <x v="23"/>
            <x v="24"/>
            <x v="26"/>
            <x v="27"/>
            <x v="28"/>
            <x v="29"/>
            <x v="31"/>
            <x v="34"/>
            <x v="36"/>
            <x v="37"/>
            <x v="38"/>
            <x v="40"/>
            <x v="41"/>
            <x v="42"/>
            <x v="44"/>
            <x v="45"/>
            <x v="46"/>
            <x v="47"/>
            <x v="48"/>
            <x v="49"/>
            <x v="50"/>
            <x v="51"/>
            <x v="53"/>
            <x v="56"/>
            <x v="58"/>
            <x v="59"/>
            <x v="60"/>
            <x v="61"/>
            <x v="62"/>
            <x v="63"/>
            <x v="65"/>
            <x v="66"/>
            <x v="68"/>
            <x v="69"/>
            <x v="72"/>
            <x v="74"/>
            <x v="75"/>
          </reference>
        </references>
      </pivotArea>
    </format>
    <format dxfId="656">
      <pivotArea dataOnly="0" labelOnly="1" outline="0" fieldPosition="0">
        <references count="1">
          <reference field="3" count="27">
            <x v="1"/>
            <x v="9"/>
            <x v="10"/>
            <x v="12"/>
            <x v="13"/>
            <x v="15"/>
            <x v="16"/>
            <x v="19"/>
            <x v="20"/>
            <x v="21"/>
            <x v="25"/>
            <x v="30"/>
            <x v="32"/>
            <x v="33"/>
            <x v="35"/>
            <x v="39"/>
            <x v="43"/>
            <x v="52"/>
            <x v="54"/>
            <x v="55"/>
            <x v="57"/>
            <x v="64"/>
            <x v="67"/>
            <x v="70"/>
            <x v="71"/>
            <x v="73"/>
            <x v="76"/>
          </reference>
        </references>
      </pivotArea>
    </format>
    <format dxfId="655">
      <pivotArea dataOnly="0" labelOnly="1" outline="0" axis="axisValues"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2" iMeasureHier="261">
      <autoFilter ref="A1">
        <filterColumn colId="0">
          <top10 val="5" filterVal="5"/>
        </filterColumn>
      </autoFilter>
    </filter>
  </filters>
  <rowHierarchiesUsage count="1">
    <rowHierarchyUsage hierarchyUsage="16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33FA9EC-030B-449C-A117-64593CE8F5C1}" name="Financial Summary" cacheId="15" applyNumberFormats="0" applyBorderFormats="0" applyFontFormats="0" applyPatternFormats="0" applyAlignmentFormats="0" applyWidthHeightFormats="1" dataCaption="Values" tag="9ed80946-03c7-452d-9a5c-bb948095fd51" updatedVersion="8" minRefreshableVersion="3" useAutoFormatting="1" subtotalHiddenItems="1" rowGrandTotals="0" colGrandTotals="0" itemPrintTitles="1" createdVersion="5" indent="0" compact="0" compactData="0" multipleFieldFilters="0" chartFormat="5">
  <location ref="F28:J29" firstHeaderRow="0" firstDataRow="1" firstDataCol="0"/>
  <pivotFields count="9">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5">
    <i>
      <x/>
    </i>
    <i i="1">
      <x v="1"/>
    </i>
    <i i="2">
      <x v="2"/>
    </i>
    <i i="3">
      <x v="3"/>
    </i>
    <i i="4">
      <x v="4"/>
    </i>
  </colItems>
  <dataFields count="5">
    <dataField fld="3" subtotal="count" baseField="0" baseItem="0"/>
    <dataField fld="4" subtotal="count" baseField="0" baseItem="0"/>
    <dataField fld="5" subtotal="count" baseField="0" baseItem="0"/>
    <dataField fld="6" subtotal="count" baseField="0" baseItem="0"/>
    <dataField fld="7" subtotal="count" baseField="0" baseItem="0"/>
  </dataFields>
  <formats count="2">
    <format dxfId="671">
      <pivotArea type="all" dataOnly="0" outline="0" fieldPosition="0"/>
    </format>
    <format dxfId="670">
      <pivotArea outline="0" collapsedLevelsAreSubtotals="1"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of Net_Purchas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Customer_Summ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BB9CDCA-D659-49DB-B117-B54BDA41410E}" name="PivotTable17" cacheId="44" applyNumberFormats="0" applyBorderFormats="0" applyFontFormats="0" applyPatternFormats="0" applyAlignmentFormats="0" applyWidthHeightFormats="1" dataCaption="Values" missingCaption="-" tag="efae40a0-45af-449d-9522-39ea794c8d26" updatedVersion="8" minRefreshableVersion="3" useAutoFormatting="1" subtotalHiddenItems="1" rowGrandTotals="0" colGrandTotals="0" itemPrintTitles="1" createdVersion="5" indent="0" compact="0" compactData="0" multipleFieldFilters="0" chartFormat="46">
  <location ref="G137:G138" firstHeaderRow="1" firstDataRow="1" firstDataCol="0"/>
  <pivotFields count="7">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compact="0" allDrilled="1" outline="0" subtotalTop="0" showAll="0" dataSourceSort="1" defaultSubtotal="0" defaultAttributeDrillState="1">
      <items count="1">
        <item x="0"/>
      </items>
    </pivotField>
    <pivotField dataField="1" compact="0" outline="0" subtotalTop="0" showAll="0" defaultSubtotal="0"/>
    <pivotField compact="0" allDrilled="1" outline="0" subtotalTop="0" showAll="0" dataSourceSort="1" defaultSubtotal="0" defaultAttributeDrillState="1"/>
  </pivotFields>
  <rowItems count="1">
    <i/>
  </rowItems>
  <colItems count="1">
    <i/>
  </colItems>
  <dataFields count="1">
    <dataField fld="5" subtotal="count" baseField="0" baseItem="0"/>
  </dataFields>
  <formats count="12">
    <format dxfId="683">
      <pivotArea type="all" dataOnly="0" outline="0" fieldPosition="0"/>
    </format>
    <format dxfId="682">
      <pivotArea outline="0" collapsedLevelsAreSubtotals="1" fieldPosition="0"/>
    </format>
    <format dxfId="681">
      <pivotArea outline="0" collapsedLevelsAreSubtotals="1" fieldPosition="0"/>
    </format>
    <format dxfId="680">
      <pivotArea type="all" dataOnly="0" outline="0" fieldPosition="0"/>
    </format>
    <format dxfId="679">
      <pivotArea outline="0" collapsedLevelsAreSubtotals="1" fieldPosition="0"/>
    </format>
    <format dxfId="678">
      <pivotArea dataOnly="0" labelOnly="1" outline="0" axis="axisValues" fieldPosition="0"/>
    </format>
    <format dxfId="677">
      <pivotArea type="all" dataOnly="0" outline="0" fieldPosition="0"/>
    </format>
    <format dxfId="676">
      <pivotArea outline="0" collapsedLevelsAreSubtotals="1" fieldPosition="0"/>
    </format>
    <format dxfId="675">
      <pivotArea dataOnly="0" labelOnly="1" outline="0" axis="axisValues" fieldPosition="0"/>
    </format>
    <format dxfId="674">
      <pivotArea type="all" dataOnly="0" outline="0" fieldPosition="0"/>
    </format>
    <format dxfId="673">
      <pivotArea outline="0" collapsedLevelsAreSubtotals="1" fieldPosition="0"/>
    </format>
    <format dxfId="672">
      <pivotArea dataOnly="0" labelOnly="1" outline="0" axis="axisValues"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Employeees"/>
    <pivotHierarchy dragToData="1" caption="Distinct Count of Posi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4" type="captionEqual" evalOrder="-1" id="4" stringValue1="1996">
      <autoFilter ref="A1">
        <filterColumn colId="0">
          <customFilters>
            <customFilter val="1996"/>
          </customFilters>
        </filterColumn>
      </autoFilter>
    </filter>
    <filter fld="2" type="count" id="3" iMeasureHier="25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Employee_Transactions]"/>
        <x15:activeTabTopLevelEntity name="[Employee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AF2317F-861E-4239-BE0D-4C1817C8D710}" name="Q/Category" cacheId="4" applyNumberFormats="0" applyBorderFormats="0" applyFontFormats="0" applyPatternFormats="0" applyAlignmentFormats="0" applyWidthHeightFormats="1" dataCaption="Values" missingCaption="-" tag="e8617159-c5bf-4214-a6c7-aa120819f0cc" updatedVersion="8" minRefreshableVersion="3" useAutoFormatting="1" subtotalHiddenItems="1" rowGrandTotals="0" colGrandTotals="0" itemPrintTitles="1" createdVersion="5" indent="0" compact="0" compactData="0" multipleFieldFilters="0" chartFormat="64">
  <location ref="M196:N204" firstHeaderRow="1" firstDataRow="1" firstDataCol="1"/>
  <pivotFields count="7">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axis="axisRow" compact="0" allDrilled="1" outline="0"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4"/>
  </rowFields>
  <rowItems count="8">
    <i>
      <x/>
    </i>
    <i>
      <x v="3"/>
    </i>
    <i>
      <x v="2"/>
    </i>
    <i>
      <x v="7"/>
    </i>
    <i>
      <x v="1"/>
    </i>
    <i>
      <x v="4"/>
    </i>
    <i>
      <x v="5"/>
    </i>
    <i>
      <x v="6"/>
    </i>
  </rowItems>
  <colItems count="1">
    <i/>
  </colItems>
  <dataFields count="1">
    <dataField name="Q Sold" fld="5" baseField="4" baseItem="0"/>
  </dataFields>
  <formats count="11">
    <format dxfId="694">
      <pivotArea outline="0" collapsedLevelsAreSubtotals="1" fieldPosition="0"/>
    </format>
    <format dxfId="693">
      <pivotArea type="all" dataOnly="0" outline="0" fieldPosition="0"/>
    </format>
    <format dxfId="692">
      <pivotArea outline="0" collapsedLevelsAreSubtotals="1" fieldPosition="0"/>
    </format>
    <format dxfId="691">
      <pivotArea field="4" type="button" dataOnly="0" labelOnly="1" outline="0" axis="axisRow" fieldPosition="0"/>
    </format>
    <format dxfId="690">
      <pivotArea dataOnly="0" labelOnly="1" outline="0" fieldPosition="0">
        <references count="1">
          <reference field="4" count="0"/>
        </references>
      </pivotArea>
    </format>
    <format dxfId="689">
      <pivotArea dataOnly="0" labelOnly="1" outline="0" axis="axisValues" fieldPosition="0"/>
    </format>
    <format dxfId="688">
      <pivotArea type="all" dataOnly="0" outline="0" fieldPosition="0"/>
    </format>
    <format dxfId="687">
      <pivotArea outline="0" collapsedLevelsAreSubtotals="1" fieldPosition="0"/>
    </format>
    <format dxfId="686">
      <pivotArea field="4" type="button" dataOnly="0" labelOnly="1" outline="0" axis="axisRow" fieldPosition="0"/>
    </format>
    <format dxfId="685">
      <pivotArea dataOnly="0" labelOnly="1" outline="0" fieldPosition="0">
        <references count="1">
          <reference field="4" count="0"/>
        </references>
      </pivotArea>
    </format>
    <format dxfId="684">
      <pivotArea dataOnly="0" labelOnly="1" outline="0" axis="axisValues"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_N.Sales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_Amount"/>
    <pivotHierarchy dragToData="1" caption="Allocated Freight"/>
    <pivotHierarchy dragToData="1"/>
    <pivotHierarchy dragToData="1"/>
    <pivotHierarchy dragToData="1"/>
    <pivotHierarchy dragToData="1"/>
    <pivotHierarchy dragToData="1"/>
    <pivotHierarchy dragToData="1" caption="Q Sol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Product_Details]"/>
        <x15:activeTabTopLevelEntity name="[Al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A66A6A4-F685-4A80-AF8B-D15766436F9E}" name="Stock Status" cacheId="1" applyNumberFormats="0" applyBorderFormats="0" applyFontFormats="0" applyPatternFormats="0" applyAlignmentFormats="0" applyWidthHeightFormats="1" dataCaption="Values" missingCaption="-" tag="998d3352-4bf7-40e1-a450-a29119435cbd" updatedVersion="8" minRefreshableVersion="3" useAutoFormatting="1" subtotalHiddenItems="1" rowGrandTotals="0" colGrandTotals="0" itemPrintTitles="1" createdVersion="5" indent="0" compact="0" compactData="0" multipleFieldFilters="0" chartFormat="74">
  <location ref="E208:F212" firstHeaderRow="1" firstDataRow="1" firstDataCol="1"/>
  <pivotFields count="7">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axis="axisRow" compact="0" allDrilled="1" outline="0" subtotalTop="0" showAll="0" sortType="descending" defaultSubtotal="0" defaultAttributeDrillState="1">
      <items count="4">
        <item x="3"/>
        <item x="2"/>
        <item x="1"/>
        <item x="0"/>
      </items>
    </pivotField>
    <pivotField dataField="1" compact="0" outline="0" subtotalTop="0" showAll="0" defaultSubtotal="0"/>
    <pivotField compact="0" allDrilled="1" outline="0" subtotalTop="0" showAll="0" dataSourceSort="1" defaultSubtotal="0" defaultAttributeDrillState="1"/>
  </pivotFields>
  <rowFields count="1">
    <field x="4"/>
  </rowFields>
  <rowItems count="4">
    <i>
      <x/>
    </i>
    <i>
      <x v="1"/>
    </i>
    <i>
      <x v="2"/>
    </i>
    <i>
      <x v="3"/>
    </i>
  </rowItems>
  <colItems count="1">
    <i/>
  </colItems>
  <dataFields count="1">
    <dataField name="Stock_Status" fld="5" subtotal="count" showDataAs="percentOfTotal" baseField="4" baseItem="2" numFmtId="10"/>
  </dataFields>
  <formats count="5">
    <format dxfId="699">
      <pivotArea outline="0" collapsedLevelsAreSubtotals="1" fieldPosition="0"/>
    </format>
    <format dxfId="698">
      <pivotArea type="all" dataOnly="0" outline="0" fieldPosition="0"/>
    </format>
    <format dxfId="697">
      <pivotArea outline="0" collapsedLevelsAreSubtotals="1" fieldPosition="0"/>
    </format>
    <format dxfId="696">
      <pivotArea dataOnly="0" labelOnly="1" outline="0" axis="axisValues" fieldPosition="0"/>
    </format>
    <format dxfId="695">
      <pivotArea outline="0" fieldPosition="0">
        <references count="1">
          <reference field="4294967294" count="1">
            <x v="0"/>
          </reference>
        </references>
      </pivotArea>
    </format>
  </formats>
  <chartFormats count="5">
    <chartFormat chart="72" format="10" series="1">
      <pivotArea type="data" outline="0" fieldPosition="0">
        <references count="1">
          <reference field="4294967294" count="1" selected="0">
            <x v="0"/>
          </reference>
        </references>
      </pivotArea>
    </chartFormat>
    <chartFormat chart="72" format="11">
      <pivotArea type="data" outline="0" fieldPosition="0">
        <references count="2">
          <reference field="4294967294" count="1" selected="0">
            <x v="0"/>
          </reference>
          <reference field="4" count="1" selected="0">
            <x v="0"/>
          </reference>
        </references>
      </pivotArea>
    </chartFormat>
    <chartFormat chart="72" format="12">
      <pivotArea type="data" outline="0" fieldPosition="0">
        <references count="2">
          <reference field="4294967294" count="1" selected="0">
            <x v="0"/>
          </reference>
          <reference field="4" count="1" selected="0">
            <x v="1"/>
          </reference>
        </references>
      </pivotArea>
    </chartFormat>
    <chartFormat chart="72" format="13">
      <pivotArea type="data" outline="0" fieldPosition="0">
        <references count="2">
          <reference field="4294967294" count="1" selected="0">
            <x v="0"/>
          </reference>
          <reference field="4" count="1" selected="0">
            <x v="2"/>
          </reference>
        </references>
      </pivotArea>
    </chartFormat>
    <chartFormat chart="72" format="14">
      <pivotArea type="data" outline="0" fieldPosition="0">
        <references count="2">
          <reference field="4294967294" count="1" selected="0">
            <x v="0"/>
          </reference>
          <reference field="4" count="1" selected="0">
            <x v="3"/>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_N.Sales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_Amount"/>
    <pivotHierarchy dragToData="1"/>
    <pivotHierarchy dragToData="1"/>
    <pivotHierarchy dragToData="1"/>
    <pivotHierarchy dragToData="1"/>
    <pivotHierarchy dragToData="1"/>
    <pivotHierarchy dragToData="1"/>
    <pivotHierarchy dragToData="1"/>
    <pivotHierarchy dragToData="1"/>
    <pivotHierarchy dragToData="1" caption="Count of P_ID"/>
    <pivotHierarchy dragToData="1" caption="Distinct Count of P_ID"/>
    <pivotHierarchy dragToData="1" caption="Stock_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1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Product_Details]"/>
        <x15:activeTabTopLevelEntity name="[Al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19D12DC-5245-4A3E-8C52-3C87BF71E697}" name="monthly taransactions" cacheId="35" applyNumberFormats="0" applyBorderFormats="0" applyFontFormats="0" applyPatternFormats="0" applyAlignmentFormats="0" applyWidthHeightFormats="1" dataCaption="Values" tag="e0d40e9e-8e41-466a-a4ae-2ca0383ad7a3" updatedVersion="8" minRefreshableVersion="3" useAutoFormatting="1" subtotalHiddenItems="1" rowGrandTotals="0" colGrandTotals="0" itemPrintTitles="1" createdVersion="5" indent="0" compact="0" compactData="0" multipleFieldFilters="0" chartFormat="24">
  <location ref="A7:D30" firstHeaderRow="0" firstDataRow="1" firstDataCol="2"/>
  <pivotFields count="5">
    <pivotField name="Year" axis="axisRow" compact="0" allDrilled="1" outline="0" subtotalTop="0" showAll="0" dataSourceSort="1" defaultSubtotal="0" defaultAttributeDrillState="1">
      <items count="3">
        <item x="0"/>
        <item x="1"/>
        <item x="2"/>
      </items>
    </pivotField>
    <pivotField name="Month" axis="axisRow" compact="0" allDrilled="1" outline="0" subtotalTop="0" showAll="0" dataSourceSort="1" defaultSubtotal="0" defaultAttributeDrillState="1">
      <items count="12">
        <item n="Jul" x="0"/>
        <item n="Aug" x="1"/>
        <item n="Sep" x="2"/>
        <item n="Oct" x="3"/>
        <item n="Nov" x="4"/>
        <item n="Dec" x="5"/>
        <item n="Jan" x="6"/>
        <item n="Feb" x="7"/>
        <item n="Mar" x="8"/>
        <item n="Apr" x="9"/>
        <item n="May" x="10"/>
        <item n="Jun" x="11"/>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2">
    <field x="0"/>
    <field x="1"/>
  </rowFields>
  <rowItems count="23">
    <i>
      <x/>
      <x/>
    </i>
    <i r="1">
      <x v="1"/>
    </i>
    <i r="1">
      <x v="2"/>
    </i>
    <i r="1">
      <x v="3"/>
    </i>
    <i r="1">
      <x v="4"/>
    </i>
    <i r="1">
      <x v="5"/>
    </i>
    <i>
      <x v="1"/>
      <x v="6"/>
    </i>
    <i r="1">
      <x v="7"/>
    </i>
    <i r="1">
      <x v="8"/>
    </i>
    <i r="1">
      <x v="9"/>
    </i>
    <i r="1">
      <x v="10"/>
    </i>
    <i r="1">
      <x v="11"/>
    </i>
    <i r="1">
      <x/>
    </i>
    <i r="1">
      <x v="1"/>
    </i>
    <i r="1">
      <x v="2"/>
    </i>
    <i r="1">
      <x v="3"/>
    </i>
    <i r="1">
      <x v="4"/>
    </i>
    <i r="1">
      <x v="5"/>
    </i>
    <i>
      <x v="2"/>
      <x v="6"/>
    </i>
    <i r="1">
      <x v="7"/>
    </i>
    <i r="1">
      <x v="8"/>
    </i>
    <i r="1">
      <x v="9"/>
    </i>
    <i r="1">
      <x v="10"/>
    </i>
  </rowItems>
  <colFields count="1">
    <field x="-2"/>
  </colFields>
  <colItems count="2">
    <i>
      <x/>
    </i>
    <i i="1">
      <x v="1"/>
    </i>
  </colItems>
  <dataFields count="2">
    <dataField fld="2" subtotal="count" baseField="0" baseItem="0"/>
    <dataField fld="3" subtotal="count" baseField="0" baseItem="0"/>
  </dataFields>
  <formats count="9">
    <format dxfId="708">
      <pivotArea type="all" dataOnly="0" outline="0" fieldPosition="0"/>
    </format>
    <format dxfId="707">
      <pivotArea outline="0" collapsedLevelsAreSubtotals="1" fieldPosition="0"/>
    </format>
    <format dxfId="706">
      <pivotArea field="0" type="button" dataOnly="0" labelOnly="1" outline="0" axis="axisRow" fieldPosition="0"/>
    </format>
    <format dxfId="705">
      <pivotArea field="1" type="button" dataOnly="0" labelOnly="1" outline="0" axis="axisRow" fieldPosition="1"/>
    </format>
    <format dxfId="704">
      <pivotArea dataOnly="0" labelOnly="1" outline="0" fieldPosition="0">
        <references count="1">
          <reference field="0" count="0"/>
        </references>
      </pivotArea>
    </format>
    <format dxfId="703">
      <pivotArea dataOnly="0" labelOnly="1" outline="0" fieldPosition="0">
        <references count="2">
          <reference field="0" count="1" selected="0">
            <x v="0"/>
          </reference>
          <reference field="1" count="6">
            <x v="0"/>
            <x v="1"/>
            <x v="2"/>
            <x v="3"/>
            <x v="4"/>
            <x v="5"/>
          </reference>
        </references>
      </pivotArea>
    </format>
    <format dxfId="702">
      <pivotArea dataOnly="0" labelOnly="1" outline="0" fieldPosition="0">
        <references count="2">
          <reference field="0" count="1" selected="0">
            <x v="1"/>
          </reference>
          <reference field="1" count="0"/>
        </references>
      </pivotArea>
    </format>
    <format dxfId="701">
      <pivotArea dataOnly="0" labelOnly="1" outline="0" fieldPosition="0">
        <references count="2">
          <reference field="0" count="1" selected="0">
            <x v="2"/>
          </reference>
          <reference field="1" count="5">
            <x v="6"/>
            <x v="7"/>
            <x v="8"/>
            <x v="9"/>
            <x v="10"/>
          </reference>
        </references>
      </pivotArea>
    </format>
    <format dxfId="700">
      <pivotArea dataOnly="0" labelOnly="1" outline="0" fieldPosition="0">
        <references count="1">
          <reference field="4294967294" count="2">
            <x v="0"/>
            <x v="1"/>
          </reference>
        </references>
      </pivotArea>
    </format>
  </formats>
  <chartFormats count="2">
    <chartFormat chart="22" format="12" series="1">
      <pivotArea type="data" outline="0" fieldPosition="0">
        <references count="1">
          <reference field="4294967294" count="1" selected="0">
            <x v="0"/>
          </reference>
        </references>
      </pivotArea>
    </chartFormat>
    <chartFormat chart="22" format="13" series="1">
      <pivotArea type="data" outline="0" fieldPosition="0">
        <references count="1">
          <reference field="4294967294" count="1" selected="0">
            <x v="1"/>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08"/>
    <rowHierarchyUsage hierarchyUsage="10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760DA99-41C2-4B1A-824F-FD02430E9DC7}" name="Monthly S of E" cacheId="62" applyNumberFormats="0" applyBorderFormats="0" applyFontFormats="0" applyPatternFormats="0" applyAlignmentFormats="0" applyWidthHeightFormats="1" dataCaption="Values" missingCaption="-" tag="9b621a30-e58a-495b-8df6-b387fc64655a" updatedVersion="8" minRefreshableVersion="3" useAutoFormatting="1" subtotalHiddenItems="1" rowGrandTotals="0" colGrandTotals="0" itemPrintTitles="1" createdVersion="5" indent="0" compact="0" compactData="0" multipleFieldFilters="0" chartFormat="55">
  <location ref="A169:K193" firstHeaderRow="1" firstDataRow="2" firstDataCol="2"/>
  <pivotFields count="9">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compact="0" allDrilled="1" outline="0" subtotalTop="0" showAll="0" dataSourceSort="1" defaultSubtotal="0" defaultAttributeDrillState="1">
      <items count="1">
        <item x="0"/>
      </items>
    </pivotField>
    <pivotField axis="axisRow" compact="0" allDrilled="1" outline="0" subtotalTop="0" showAll="0" sortType="ascending" defaultSubtotal="0" defaultAttributeDrillState="1">
      <items count="3">
        <item x="0"/>
        <item x="1"/>
        <item x="2"/>
      </items>
    </pivotField>
    <pivotField axis="axisRow" compact="0" allDrilled="1" outline="0" subtotalTop="0" showAll="0" dataSourceSort="1" defaultSubtotal="0" defaultAttributeDrillState="1">
      <items count="12">
        <item n="Jul" x="0"/>
        <item n="Aug" x="1"/>
        <item n="Sep" x="2"/>
        <item n="Oct" x="3"/>
        <item n="Nov" x="4"/>
        <item n="Dec" x="5"/>
        <item n="Jan" x="6"/>
        <item n="Feb" x="7"/>
        <item n="Mar" x="8"/>
        <item n="Apr" x="9"/>
        <item n="May" x="10"/>
        <item n="Jun" x="11"/>
      </items>
    </pivotField>
    <pivotField axis="axisCol" compact="0" allDrilled="1" outline="0" subtotalTop="0" showAll="0" dataSourceSort="1" defaultSubtotal="0" defaultAttributeDrillState="1">
      <items count="9">
        <item x="0"/>
        <item x="1"/>
        <item x="2"/>
        <item x="3"/>
        <item x="4"/>
        <item x="5"/>
        <item x="6"/>
        <item x="7"/>
        <item x="8"/>
      </items>
    </pivotField>
    <pivotField dataField="1" compact="0" outline="0" subtotalTop="0" showAll="0" defaultSubtotal="0"/>
  </pivotFields>
  <rowFields count="2">
    <field x="5"/>
    <field x="6"/>
  </rowFields>
  <rowItems count="23">
    <i>
      <x/>
      <x/>
    </i>
    <i r="1">
      <x v="1"/>
    </i>
    <i r="1">
      <x v="2"/>
    </i>
    <i r="1">
      <x v="3"/>
    </i>
    <i r="1">
      <x v="4"/>
    </i>
    <i r="1">
      <x v="5"/>
    </i>
    <i>
      <x v="1"/>
      <x v="6"/>
    </i>
    <i r="1">
      <x v="7"/>
    </i>
    <i r="1">
      <x v="8"/>
    </i>
    <i r="1">
      <x v="9"/>
    </i>
    <i r="1">
      <x v="10"/>
    </i>
    <i r="1">
      <x v="11"/>
    </i>
    <i r="1">
      <x/>
    </i>
    <i r="1">
      <x v="1"/>
    </i>
    <i r="1">
      <x v="2"/>
    </i>
    <i r="1">
      <x v="3"/>
    </i>
    <i r="1">
      <x v="4"/>
    </i>
    <i r="1">
      <x v="5"/>
    </i>
    <i>
      <x v="2"/>
      <x v="6"/>
    </i>
    <i r="1">
      <x v="7"/>
    </i>
    <i r="1">
      <x v="8"/>
    </i>
    <i r="1">
      <x v="9"/>
    </i>
    <i r="1">
      <x v="10"/>
    </i>
  </rowItems>
  <colFields count="1">
    <field x="7"/>
  </colFields>
  <colItems count="9">
    <i>
      <x/>
    </i>
    <i>
      <x v="1"/>
    </i>
    <i>
      <x v="2"/>
    </i>
    <i>
      <x v="3"/>
    </i>
    <i>
      <x v="4"/>
    </i>
    <i>
      <x v="5"/>
    </i>
    <i>
      <x v="6"/>
    </i>
    <i>
      <x v="7"/>
    </i>
    <i>
      <x v="8"/>
    </i>
  </colItems>
  <dataFields count="1">
    <dataField name="Sales Acheived" fld="8" baseField="0" baseItem="0" numFmtId="1"/>
  </dataFields>
  <formats count="25">
    <format dxfId="733">
      <pivotArea outline="0" collapsedLevelsAreSubtotals="1" fieldPosition="0"/>
    </format>
    <format dxfId="732">
      <pivotArea type="all" dataOnly="0" outline="0" fieldPosition="0"/>
    </format>
    <format dxfId="731">
      <pivotArea outline="0" collapsedLevelsAreSubtotals="1" fieldPosition="0"/>
    </format>
    <format dxfId="730">
      <pivotArea type="origin" dataOnly="0" labelOnly="1" outline="0" fieldPosition="0"/>
    </format>
    <format dxfId="729">
      <pivotArea field="7" type="button" dataOnly="0" labelOnly="1" outline="0" axis="axisCol" fieldPosition="0"/>
    </format>
    <format dxfId="728">
      <pivotArea type="topRight" dataOnly="0" labelOnly="1" outline="0" fieldPosition="0"/>
    </format>
    <format dxfId="727">
      <pivotArea field="5" type="button" dataOnly="0" labelOnly="1" outline="0" axis="axisRow" fieldPosition="0"/>
    </format>
    <format dxfId="726">
      <pivotArea field="6" type="button" dataOnly="0" labelOnly="1" outline="0" axis="axisRow" fieldPosition="1"/>
    </format>
    <format dxfId="725">
      <pivotArea dataOnly="0" labelOnly="1" outline="0" fieldPosition="0">
        <references count="1">
          <reference field="5" count="0"/>
        </references>
      </pivotArea>
    </format>
    <format dxfId="724">
      <pivotArea dataOnly="0" labelOnly="1" outline="0" fieldPosition="0">
        <references count="2">
          <reference field="5" count="1" selected="0">
            <x v="1"/>
          </reference>
          <reference field="6" count="0"/>
        </references>
      </pivotArea>
    </format>
    <format dxfId="723">
      <pivotArea dataOnly="0" labelOnly="1" outline="0" fieldPosition="0">
        <references count="2">
          <reference field="5" count="1" selected="0">
            <x v="2"/>
          </reference>
          <reference field="6" count="5">
            <x v="6"/>
            <x v="7"/>
            <x v="8"/>
            <x v="9"/>
            <x v="10"/>
          </reference>
        </references>
      </pivotArea>
    </format>
    <format dxfId="722">
      <pivotArea dataOnly="0" labelOnly="1" outline="0" fieldPosition="0">
        <references count="2">
          <reference field="5" count="1" selected="0">
            <x v="0"/>
          </reference>
          <reference field="6" count="6">
            <x v="0"/>
            <x v="1"/>
            <x v="2"/>
            <x v="3"/>
            <x v="4"/>
            <x v="5"/>
          </reference>
        </references>
      </pivotArea>
    </format>
    <format dxfId="721">
      <pivotArea dataOnly="0" labelOnly="1" outline="0" fieldPosition="0">
        <references count="1">
          <reference field="7" count="0"/>
        </references>
      </pivotArea>
    </format>
    <format dxfId="720">
      <pivotArea type="all" dataOnly="0" outline="0" fieldPosition="0"/>
    </format>
    <format dxfId="719">
      <pivotArea outline="0" collapsedLevelsAreSubtotals="1" fieldPosition="0"/>
    </format>
    <format dxfId="718">
      <pivotArea type="origin" dataOnly="0" labelOnly="1" outline="0" fieldPosition="0"/>
    </format>
    <format dxfId="717">
      <pivotArea field="7" type="button" dataOnly="0" labelOnly="1" outline="0" axis="axisCol" fieldPosition="0"/>
    </format>
    <format dxfId="716">
      <pivotArea type="topRight" dataOnly="0" labelOnly="1" outline="0" fieldPosition="0"/>
    </format>
    <format dxfId="715">
      <pivotArea field="5" type="button" dataOnly="0" labelOnly="1" outline="0" axis="axisRow" fieldPosition="0"/>
    </format>
    <format dxfId="714">
      <pivotArea field="6" type="button" dataOnly="0" labelOnly="1" outline="0" axis="axisRow" fieldPosition="1"/>
    </format>
    <format dxfId="713">
      <pivotArea dataOnly="0" labelOnly="1" outline="0" fieldPosition="0">
        <references count="1">
          <reference field="5" count="0"/>
        </references>
      </pivotArea>
    </format>
    <format dxfId="712">
      <pivotArea dataOnly="0" labelOnly="1" outline="0" fieldPosition="0">
        <references count="2">
          <reference field="5" count="1" selected="0">
            <x v="1"/>
          </reference>
          <reference field="6" count="0"/>
        </references>
      </pivotArea>
    </format>
    <format dxfId="711">
      <pivotArea dataOnly="0" labelOnly="1" outline="0" fieldPosition="0">
        <references count="2">
          <reference field="5" count="1" selected="0">
            <x v="2"/>
          </reference>
          <reference field="6" count="5">
            <x v="6"/>
            <x v="7"/>
            <x v="8"/>
            <x v="9"/>
            <x v="10"/>
          </reference>
        </references>
      </pivotArea>
    </format>
    <format dxfId="710">
      <pivotArea dataOnly="0" labelOnly="1" outline="0" fieldPosition="0">
        <references count="2">
          <reference field="5" count="1" selected="0">
            <x v="0"/>
          </reference>
          <reference field="6" count="6">
            <x v="0"/>
            <x v="1"/>
            <x v="2"/>
            <x v="3"/>
            <x v="4"/>
            <x v="5"/>
          </reference>
        </references>
      </pivotArea>
    </format>
    <format dxfId="709">
      <pivotArea dataOnly="0" labelOnly="1" outline="0" fieldPosition="0">
        <references count="1">
          <reference field="7" count="0"/>
        </references>
      </pivotArea>
    </format>
  </formats>
  <chartFormats count="9">
    <chartFormat chart="50" format="54" series="1">
      <pivotArea type="data" outline="0" fieldPosition="0">
        <references count="2">
          <reference field="4294967294" count="1" selected="0">
            <x v="0"/>
          </reference>
          <reference field="7" count="1" selected="0">
            <x v="0"/>
          </reference>
        </references>
      </pivotArea>
    </chartFormat>
    <chartFormat chart="50" format="55" series="1">
      <pivotArea type="data" outline="0" fieldPosition="0">
        <references count="2">
          <reference field="4294967294" count="1" selected="0">
            <x v="0"/>
          </reference>
          <reference field="7" count="1" selected="0">
            <x v="1"/>
          </reference>
        </references>
      </pivotArea>
    </chartFormat>
    <chartFormat chart="50" format="56" series="1">
      <pivotArea type="data" outline="0" fieldPosition="0">
        <references count="2">
          <reference field="4294967294" count="1" selected="0">
            <x v="0"/>
          </reference>
          <reference field="7" count="1" selected="0">
            <x v="2"/>
          </reference>
        </references>
      </pivotArea>
    </chartFormat>
    <chartFormat chart="50" format="57" series="1">
      <pivotArea type="data" outline="0" fieldPosition="0">
        <references count="2">
          <reference field="4294967294" count="1" selected="0">
            <x v="0"/>
          </reference>
          <reference field="7" count="1" selected="0">
            <x v="3"/>
          </reference>
        </references>
      </pivotArea>
    </chartFormat>
    <chartFormat chart="50" format="58" series="1">
      <pivotArea type="data" outline="0" fieldPosition="0">
        <references count="2">
          <reference field="4294967294" count="1" selected="0">
            <x v="0"/>
          </reference>
          <reference field="7" count="1" selected="0">
            <x v="4"/>
          </reference>
        </references>
      </pivotArea>
    </chartFormat>
    <chartFormat chart="50" format="59" series="1">
      <pivotArea type="data" outline="0" fieldPosition="0">
        <references count="2">
          <reference field="4294967294" count="1" selected="0">
            <x v="0"/>
          </reference>
          <reference field="7" count="1" selected="0">
            <x v="5"/>
          </reference>
        </references>
      </pivotArea>
    </chartFormat>
    <chartFormat chart="50" format="60" series="1">
      <pivotArea type="data" outline="0" fieldPosition="0">
        <references count="2">
          <reference field="4294967294" count="1" selected="0">
            <x v="0"/>
          </reference>
          <reference field="7" count="1" selected="0">
            <x v="6"/>
          </reference>
        </references>
      </pivotArea>
    </chartFormat>
    <chartFormat chart="50" format="61" series="1">
      <pivotArea type="data" outline="0" fieldPosition="0">
        <references count="2">
          <reference field="4294967294" count="1" selected="0">
            <x v="0"/>
          </reference>
          <reference field="7" count="1" selected="0">
            <x v="7"/>
          </reference>
        </references>
      </pivotArea>
    </chartFormat>
    <chartFormat chart="50" format="62" series="1">
      <pivotArea type="data" outline="0" fieldPosition="0">
        <references count="2">
          <reference field="4294967294" count="1" selected="0">
            <x v="0"/>
          </reference>
          <reference field="7" count="1" selected="0">
            <x v="8"/>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et_Sales_Achieved"/>
    <pivotHierarchy dragToData="1"/>
    <pivotHierarchy dragToData="1"/>
    <pivotHierarchy dragToData="1" caption="# Employeees"/>
    <pivotHierarchy dragToData="1" caption="Distinct Count of Position"/>
    <pivotHierarchy dragToData="1"/>
    <pivotHierarchy dragToData="1"/>
    <pivotHierarchy dragToData="1" caption="Sales Acheiv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4" type="captionEqual" evalOrder="-1" id="4" stringValue1="1996">
      <autoFilter ref="A1">
        <filterColumn colId="0">
          <customFilters>
            <customFilter val="1996"/>
          </customFilters>
        </filterColumn>
      </autoFilter>
    </filter>
    <filter fld="2" type="count" id="3" iMeasureHier="250">
      <autoFilter ref="A1">
        <filterColumn colId="0">
          <top10 val="5" filterVal="5"/>
        </filterColumn>
      </autoFilter>
    </filter>
  </filters>
  <rowHierarchiesUsage count="2">
    <rowHierarchyUsage hierarchyUsage="82"/>
    <rowHierarchyUsage hierarchyUsage="83"/>
  </rowHierarchiesUsage>
  <colHierarchiesUsage count="1">
    <colHierarchyUsage hierarchyUsage="8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Employee_Transactions]"/>
        <x15:activeTabTopLevelEntity name="[Employee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EF230E1A-A8D5-4E3A-AB1C-5E73B0670A45}" name="avg cus discount fre profit" cacheId="25" applyNumberFormats="0" applyBorderFormats="0" applyFontFormats="0" applyPatternFormats="0" applyAlignmentFormats="0" applyWidthHeightFormats="1" dataCaption="Values" tag="86c6de80-dd69-4d6f-86a5-4bf912049ed2" updatedVersion="8" minRefreshableVersion="3" useAutoFormatting="1" subtotalHiddenItems="1" rowGrandTotals="0" colGrandTotals="0" itemPrintTitles="1" createdVersion="5" indent="0" compact="0" compactData="0" multipleFieldFilters="0" chartFormat="33">
  <location ref="E41:G130" firstHeaderRow="0" firstDataRow="1" firstDataCol="1"/>
  <pivotFields count="7">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axis="axisRow" compact="0" allDrilled="1" outline="0" subtotalTop="0" showAll="0" defaultSubtotal="0" defaultAttributeDrillState="1">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s>
    </pivotField>
    <pivotField name="Product Name"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2"/>
  </rowFields>
  <rowItems count="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rowItems>
  <colFields count="1">
    <field x="-2"/>
  </colFields>
  <colItems count="2">
    <i>
      <x/>
    </i>
    <i i="1">
      <x v="1"/>
    </i>
  </colItems>
  <dataFields count="2">
    <dataField name="Avg Discount" fld="4" subtotal="average" baseField="2" baseItem="61"/>
    <dataField name="Avg Freight" fld="5" subtotal="average" baseField="2" baseItem="61"/>
  </dataFields>
  <formats count="9">
    <format dxfId="742">
      <pivotArea type="all" dataOnly="0" outline="0" fieldPosition="0"/>
    </format>
    <format dxfId="741">
      <pivotArea outline="0" collapsedLevelsAreSubtotals="1" fieldPosition="0"/>
    </format>
    <format dxfId="740">
      <pivotArea outline="0" collapsedLevelsAreSubtotals="1" fieldPosition="0"/>
    </format>
    <format dxfId="739">
      <pivotArea type="all" dataOnly="0" outline="0" fieldPosition="0"/>
    </format>
    <format dxfId="738">
      <pivotArea outline="0" collapsedLevelsAreSubtotals="1" fieldPosition="0"/>
    </format>
    <format dxfId="737">
      <pivotArea field="2" type="button" dataOnly="0" labelOnly="1" outline="0" axis="axisRow" fieldPosition="0"/>
    </format>
    <format dxfId="736">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35">
      <pivotArea dataOnly="0" labelOnly="1" outline="0" fieldPosition="0">
        <references count="1">
          <reference field="2" count="39">
            <x v="50"/>
            <x v="51"/>
            <x v="52"/>
            <x v="53"/>
            <x v="54"/>
            <x v="55"/>
            <x v="56"/>
            <x v="57"/>
            <x v="58"/>
            <x v="59"/>
            <x v="60"/>
            <x v="61"/>
            <x v="62"/>
            <x v="63"/>
            <x v="64"/>
            <x v="65"/>
            <x v="66"/>
            <x v="67"/>
            <x v="68"/>
            <x v="69"/>
            <x v="70"/>
            <x v="71"/>
            <x v="72"/>
            <x v="73"/>
            <x v="74"/>
            <x v="75"/>
            <x v="76"/>
            <x v="77"/>
            <x v="78"/>
            <x v="79"/>
            <x v="80"/>
            <x v="81"/>
            <x v="82"/>
            <x v="83"/>
            <x v="84"/>
            <x v="85"/>
            <x v="86"/>
            <x v="87"/>
            <x v="88"/>
          </reference>
        </references>
      </pivotArea>
    </format>
    <format dxfId="734">
      <pivotArea dataOnly="0" labelOnly="1" outline="0" fieldPosition="0">
        <references count="1">
          <reference field="4294967294" count="2">
            <x v="0"/>
            <x v="1"/>
          </reference>
        </references>
      </pivotArea>
    </format>
  </formats>
  <chartFormats count="2">
    <chartFormat chart="32" format="20" series="1">
      <pivotArea type="data" outline="0" fieldPosition="0">
        <references count="1">
          <reference field="4294967294" count="1" selected="0">
            <x v="0"/>
          </reference>
        </references>
      </pivotArea>
    </chartFormat>
    <chartFormat chart="32" format="21" series="1">
      <pivotArea type="data" outline="0" fieldPosition="0">
        <references count="1">
          <reference field="4294967294" count="1" selected="0">
            <x v="1"/>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3" iMeasureHier="250">
      <autoFilter ref="A1">
        <filterColumn colId="0">
          <top10 val="5" filterVal="5"/>
        </filterColumn>
      </autoFilter>
    </filter>
  </filters>
  <rowHierarchiesUsage count="1">
    <rowHierarchyUsage hierarchyUsage="7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DBC15BF-F1FA-4383-BBD1-D0EF8BA70DDE}" name="# c over time" cacheId="23" applyNumberFormats="0" applyBorderFormats="0" applyFontFormats="0" applyPatternFormats="0" applyAlignmentFormats="0" applyWidthHeightFormats="1" dataCaption="Values" tag="be274714-c45c-45bf-823b-db865c481277" updatedVersion="8" minRefreshableVersion="3" useAutoFormatting="1" subtotalHiddenItems="1" rowGrandTotals="0" colGrandTotals="0" itemPrintTitles="1" createdVersion="5" indent="0" compact="0" compactData="0" multipleFieldFilters="0" chartFormat="24">
  <location ref="L26:N49" firstHeaderRow="1" firstDataRow="1" firstDataCol="2"/>
  <pivotFields count="7">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12">
        <item x="0"/>
        <item x="1"/>
        <item x="2"/>
        <item x="3"/>
        <item x="4"/>
        <item x="5"/>
        <item x="6"/>
        <item x="7"/>
        <item x="8"/>
        <item x="9"/>
        <item x="10"/>
        <item x="11"/>
      </items>
    </pivotField>
    <pivotField axis="axisRow" compact="0" allDrilled="1" outline="0" subtotalTop="0" showAll="0" dataSourceSort="1" defaultSubtotal="0" defaultAttributeDrillState="1">
      <items count="3">
        <item x="0"/>
        <item x="1"/>
        <item x="2"/>
      </items>
    </pivotField>
    <pivotField dataField="1" compact="0" outline="0" subtotalTop="0" showAll="0" defaultSubtotal="0"/>
    <pivotField compact="0" allDrilled="1" outline="0" subtotalTop="0" showAll="0" dataSourceSort="1" defaultSubtotal="0" defaultAttributeDrillState="1"/>
  </pivotFields>
  <rowFields count="2">
    <field x="4"/>
    <field x="3"/>
  </rowFields>
  <rowItems count="23">
    <i>
      <x/>
      <x/>
    </i>
    <i r="1">
      <x v="1"/>
    </i>
    <i r="1">
      <x v="2"/>
    </i>
    <i r="1">
      <x v="3"/>
    </i>
    <i r="1">
      <x v="4"/>
    </i>
    <i r="1">
      <x v="5"/>
    </i>
    <i>
      <x v="1"/>
      <x v="6"/>
    </i>
    <i r="1">
      <x v="7"/>
    </i>
    <i r="1">
      <x v="8"/>
    </i>
    <i r="1">
      <x v="9"/>
    </i>
    <i r="1">
      <x v="10"/>
    </i>
    <i r="1">
      <x v="11"/>
    </i>
    <i r="1">
      <x/>
    </i>
    <i r="1">
      <x v="1"/>
    </i>
    <i r="1">
      <x v="2"/>
    </i>
    <i r="1">
      <x v="3"/>
    </i>
    <i r="1">
      <x v="4"/>
    </i>
    <i r="1">
      <x v="5"/>
    </i>
    <i>
      <x v="2"/>
      <x v="6"/>
    </i>
    <i r="1">
      <x v="7"/>
    </i>
    <i r="1">
      <x v="8"/>
    </i>
    <i r="1">
      <x v="9"/>
    </i>
    <i r="1">
      <x v="10"/>
    </i>
  </rowItems>
  <colItems count="1">
    <i/>
  </colItems>
  <dataFields count="1">
    <dataField name="Distinct Count of C_ID" fld="5" subtotal="count" baseField="3" baseItem="0">
      <extLst>
        <ext xmlns:x15="http://schemas.microsoft.com/office/spreadsheetml/2010/11/main" uri="{FABC7310-3BB5-11E1-824E-6D434824019B}">
          <x15:dataField isCountDistinct="1"/>
        </ext>
      </extLst>
    </dataField>
  </dataFields>
  <formats count="9">
    <format dxfId="751">
      <pivotArea type="all" dataOnly="0" outline="0" fieldPosition="0"/>
    </format>
    <format dxfId="750">
      <pivotArea outline="0" collapsedLevelsAreSubtotals="1" fieldPosition="0"/>
    </format>
    <format dxfId="749">
      <pivotArea field="4" type="button" dataOnly="0" labelOnly="1" outline="0" axis="axisRow" fieldPosition="0"/>
    </format>
    <format dxfId="748">
      <pivotArea field="3" type="button" dataOnly="0" labelOnly="1" outline="0" axis="axisRow" fieldPosition="1"/>
    </format>
    <format dxfId="747">
      <pivotArea dataOnly="0" labelOnly="1" outline="0" fieldPosition="0">
        <references count="1">
          <reference field="4" count="0"/>
        </references>
      </pivotArea>
    </format>
    <format dxfId="746">
      <pivotArea dataOnly="0" labelOnly="1" outline="0" fieldPosition="0">
        <references count="2">
          <reference field="3" count="6">
            <x v="0"/>
            <x v="1"/>
            <x v="2"/>
            <x v="3"/>
            <x v="4"/>
            <x v="5"/>
          </reference>
          <reference field="4" count="1" selected="0">
            <x v="0"/>
          </reference>
        </references>
      </pivotArea>
    </format>
    <format dxfId="745">
      <pivotArea dataOnly="0" labelOnly="1" outline="0" fieldPosition="0">
        <references count="2">
          <reference field="3" count="0"/>
          <reference field="4" count="1" selected="0">
            <x v="1"/>
          </reference>
        </references>
      </pivotArea>
    </format>
    <format dxfId="744">
      <pivotArea dataOnly="0" labelOnly="1" outline="0" fieldPosition="0">
        <references count="2">
          <reference field="3" count="5">
            <x v="6"/>
            <x v="7"/>
            <x v="8"/>
            <x v="9"/>
            <x v="10"/>
          </reference>
          <reference field="4" count="1" selected="0">
            <x v="2"/>
          </reference>
        </references>
      </pivotArea>
    </format>
    <format dxfId="743">
      <pivotArea dataOnly="0" labelOnly="1" outline="0" axis="axisValues" fieldPosition="0"/>
    </format>
  </formats>
  <chartFormats count="3">
    <chartFormat chart="22" format="4" series="1">
      <pivotArea type="data" outline="0" fieldPosition="0">
        <references count="1">
          <reference field="4294967294" count="1" selected="0">
            <x v="0"/>
          </reference>
        </references>
      </pivotArea>
    </chartFormat>
    <chartFormat chart="22" format="5">
      <pivotArea type="data" outline="0" fieldPosition="0">
        <references count="3">
          <reference field="4294967294" count="1" selected="0">
            <x v="0"/>
          </reference>
          <reference field="3" count="1" selected="0">
            <x v="7"/>
          </reference>
          <reference field="4" count="1" selected="0">
            <x v="2"/>
          </reference>
        </references>
      </pivotArea>
    </chartFormat>
    <chartFormat chart="22" format="6">
      <pivotArea type="data" outline="0" fieldPosition="0">
        <references count="3">
          <reference field="4294967294" count="1" selected="0">
            <x v="0"/>
          </reference>
          <reference field="3" count="1" selected="0">
            <x v="8"/>
          </reference>
          <reference field="4" count="1" selected="0">
            <x v="2"/>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erage of Profit_Generated"/>
    <pivotHierarchy dragToData="1" caption="Average of Discount"/>
    <pivotHierarchy dragToData="1" caption="Average of Freight"/>
    <pivotHierarchy dragToData="1"/>
    <pivotHierarchy dragToData="1" caption="Distinct Count of C_Classification"/>
    <pivotHierarchy dragToData="1"/>
    <pivotHierarchy dragToData="1" caption="Distinct Count of C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2">
    <rowHierarchyUsage hierarchyUsage="132"/>
    <rowHierarchyUsage hierarchyUsage="1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Customer_Summ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30C9209-87F0-4BF7-B1FE-F24DC3E5BAF2}" name="Suppliers" cacheId="2" applyNumberFormats="0" applyBorderFormats="0" applyFontFormats="0" applyPatternFormats="0" applyAlignmentFormats="0" applyWidthHeightFormats="1" dataCaption="Values" missingCaption="-" tag="7a4d69c7-2b38-4c27-b6cc-25d35774a854" updatedVersion="8" minRefreshableVersion="3" useAutoFormatting="1" subtotalHiddenItems="1" rowGrandTotals="0" colGrandTotals="0" itemPrintTitles="1" createdVersion="5" indent="0" compact="0" compactData="0" multipleFieldFilters="0" chartFormat="61">
  <location ref="A208:B237" firstHeaderRow="1" firstDataRow="1" firstDataCol="1"/>
  <pivotFields count="7">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axis="axisRow" compact="0" allDrilled="1" outline="0" subtotalTop="0" showAll="0" sortType="descending"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4"/>
  </rowFields>
  <rowItems count="29">
    <i>
      <x v="21"/>
    </i>
    <i>
      <x v="23"/>
    </i>
    <i>
      <x v="17"/>
    </i>
    <i>
      <x v="25"/>
    </i>
    <i>
      <x v="19"/>
    </i>
    <i>
      <x v="15"/>
    </i>
    <i>
      <x v="8"/>
    </i>
    <i>
      <x v="9"/>
    </i>
    <i>
      <x v="4"/>
    </i>
    <i>
      <x v="1"/>
    </i>
    <i>
      <x v="6"/>
    </i>
    <i>
      <x v="26"/>
    </i>
    <i>
      <x v="27"/>
    </i>
    <i>
      <x v="10"/>
    </i>
    <i>
      <x v="11"/>
    </i>
    <i>
      <x v="12"/>
    </i>
    <i>
      <x v="16"/>
    </i>
    <i>
      <x/>
    </i>
    <i>
      <x v="22"/>
    </i>
    <i>
      <x v="2"/>
    </i>
    <i>
      <x v="7"/>
    </i>
    <i>
      <x v="20"/>
    </i>
    <i>
      <x v="5"/>
    </i>
    <i>
      <x v="28"/>
    </i>
    <i>
      <x v="13"/>
    </i>
    <i>
      <x v="14"/>
    </i>
    <i>
      <x v="3"/>
    </i>
    <i>
      <x v="18"/>
    </i>
    <i>
      <x v="24"/>
    </i>
  </rowItems>
  <colItems count="1">
    <i/>
  </colItems>
  <dataFields count="1">
    <dataField name="P_ID" fld="5" subtotal="count" baseField="4" baseItem="21">
      <extLst>
        <ext xmlns:x15="http://schemas.microsoft.com/office/spreadsheetml/2010/11/main" uri="{FABC7310-3BB5-11E1-824E-6D434824019B}">
          <x15:dataField isCountDistinct="1"/>
        </ext>
      </extLst>
    </dataField>
  </dataFields>
  <formats count="9">
    <format dxfId="760">
      <pivotArea outline="0" collapsedLevelsAreSubtotals="1" fieldPosition="0"/>
    </format>
    <format dxfId="759">
      <pivotArea type="all" dataOnly="0" outline="0" fieldPosition="0"/>
    </format>
    <format dxfId="758">
      <pivotArea outline="0" collapsedLevelsAreSubtotals="1" fieldPosition="0"/>
    </format>
    <format dxfId="757">
      <pivotArea dataOnly="0" labelOnly="1" outline="0" axis="axisValues" fieldPosition="0"/>
    </format>
    <format dxfId="756">
      <pivotArea type="all" dataOnly="0" outline="0" fieldPosition="0"/>
    </format>
    <format dxfId="755">
      <pivotArea outline="0" collapsedLevelsAreSubtotals="1" fieldPosition="0"/>
    </format>
    <format dxfId="754">
      <pivotArea field="4" type="button" dataOnly="0" labelOnly="1" outline="0" axis="axisRow" fieldPosition="0"/>
    </format>
    <format dxfId="753">
      <pivotArea dataOnly="0" labelOnly="1" outline="0" fieldPosition="0">
        <references count="1">
          <reference field="4" count="0"/>
        </references>
      </pivotArea>
    </format>
    <format dxfId="752">
      <pivotArea dataOnly="0" labelOnly="1" outline="0" axis="axisValues"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_N.Sales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_Amount"/>
    <pivotHierarchy dragToData="1"/>
    <pivotHierarchy dragToData="1"/>
    <pivotHierarchy dragToData="1"/>
    <pivotHierarchy dragToData="1"/>
    <pivotHierarchy dragToData="1"/>
    <pivotHierarchy dragToData="1"/>
    <pivotHierarchy dragToData="1"/>
    <pivotHierarchy dragToData="1"/>
    <pivotHierarchy dragToData="1" caption="Count of P_ID"/>
    <pivotHierarchy dragToData="1" caption="P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1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Product_Details]"/>
        <x15:activeTabTopLevelEntity name="[Al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D19B555-4DB3-4E67-AF8A-D74B25B7439E}" name="Companies Shipping cost for each country" cacheId="56" applyNumberFormats="0" applyBorderFormats="0" applyFontFormats="0" applyPatternFormats="0" applyAlignmentFormats="0" applyWidthHeightFormats="1" dataCaption="Values" missingCaption="-" tag="53b5e232-8664-49a1-ac8d-f47c670a9965" updatedVersion="8" minRefreshableVersion="3" useAutoFormatting="1" subtotalHiddenItems="1" rowGrandTotals="0" colGrandTotals="0" itemPrintTitles="1" createdVersion="5" indent="0" compact="0" compactData="0" multipleFieldFilters="0" chartFormat="81">
  <location ref="E225:H247" firstHeaderRow="1" firstDataRow="2" firstDataCol="1"/>
  <pivotFields count="9">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compact="0" allDrilled="1" outline="0" subtotalTop="0" showAll="0" sortType="descending" defaultSubtotal="0" defaultAttributeDrillState="1">
      <items count="4">
        <item x="3"/>
        <item x="2"/>
        <item x="1"/>
        <item x="0"/>
      </items>
    </pivotField>
    <pivotField axis="axisRow" compact="0" allDrilled="1" outline="0"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compact="0" allDrilled="1" outline="0" subtotalTop="0" showAll="0" dataSourceSort="1" defaultSubtotal="0" defaultAttributeDrillState="1"/>
  </pivotFields>
  <rowFields count="1">
    <field x="5"/>
  </rowFields>
  <rowItems count="21">
    <i>
      <x/>
    </i>
    <i>
      <x v="1"/>
    </i>
    <i>
      <x v="2"/>
    </i>
    <i>
      <x v="3"/>
    </i>
    <i>
      <x v="4"/>
    </i>
    <i>
      <x v="5"/>
    </i>
    <i>
      <x v="6"/>
    </i>
    <i>
      <x v="7"/>
    </i>
    <i>
      <x v="8"/>
    </i>
    <i>
      <x v="9"/>
    </i>
    <i>
      <x v="10"/>
    </i>
    <i>
      <x v="11"/>
    </i>
    <i>
      <x v="12"/>
    </i>
    <i>
      <x v="13"/>
    </i>
    <i>
      <x v="14"/>
    </i>
    <i>
      <x v="15"/>
    </i>
    <i>
      <x v="16"/>
    </i>
    <i>
      <x v="17"/>
    </i>
    <i>
      <x v="18"/>
    </i>
    <i>
      <x v="19"/>
    </i>
    <i>
      <x v="20"/>
    </i>
  </rowItems>
  <colFields count="1">
    <field x="6"/>
  </colFields>
  <colItems count="3">
    <i>
      <x/>
    </i>
    <i>
      <x v="1"/>
    </i>
    <i>
      <x v="2"/>
    </i>
  </colItems>
  <dataFields count="1">
    <dataField fld="7" subtotal="count" baseField="0" baseItem="0"/>
  </dataFields>
  <formats count="6">
    <format dxfId="766">
      <pivotArea outline="0" collapsedLevelsAreSubtotals="1" fieldPosition="0"/>
    </format>
    <format dxfId="765">
      <pivotArea type="all" dataOnly="0" outline="0" fieldPosition="0"/>
    </format>
    <format dxfId="764">
      <pivotArea outline="0" collapsedLevelsAreSubtotals="1" fieldPosition="0"/>
    </format>
    <format dxfId="763">
      <pivotArea dataOnly="0" labelOnly="1" outline="0" axis="axisValues" fieldPosition="0"/>
    </format>
    <format dxfId="762">
      <pivotArea outline="0" collapsedLevelsAreSubtotals="1" fieldPosition="0"/>
    </format>
    <format dxfId="761">
      <pivotArea dataOnly="0" labelOnly="1" outline="0" axis="axisValues" fieldPosition="0"/>
    </format>
  </formats>
  <chartFormats count="3">
    <chartFormat chart="80" format="7" series="1">
      <pivotArea type="data" outline="0" fieldPosition="0">
        <references count="2">
          <reference field="4294967294" count="1" selected="0">
            <x v="0"/>
          </reference>
          <reference field="6" count="1" selected="0">
            <x v="0"/>
          </reference>
        </references>
      </pivotArea>
    </chartFormat>
    <chartFormat chart="80" format="8" series="1">
      <pivotArea type="data" outline="0" fieldPosition="0">
        <references count="2">
          <reference field="4294967294" count="1" selected="0">
            <x v="0"/>
          </reference>
          <reference field="6" count="1" selected="0">
            <x v="1"/>
          </reference>
        </references>
      </pivotArea>
    </chartFormat>
    <chartFormat chart="80" format="9" series="1">
      <pivotArea type="data" outline="0" fieldPosition="0">
        <references count="2">
          <reference field="4294967294" count="1" selected="0">
            <x v="0"/>
          </reference>
          <reference field="6" count="1" selected="0">
            <x v="2"/>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_N.Sales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_Amount"/>
    <pivotHierarchy dragToData="1"/>
    <pivotHierarchy dragToData="1"/>
    <pivotHierarchy dragToData="1"/>
    <pivotHierarchy dragToData="1"/>
    <pivotHierarchy dragToData="1"/>
    <pivotHierarchy dragToData="1"/>
    <pivotHierarchy dragToData="1"/>
    <pivotHierarchy dragToData="1"/>
    <pivotHierarchy dragToData="1" caption="Count of P_ID"/>
    <pivotHierarchy dragToData="1" caption="Distinct Count of P_ID"/>
    <pivotHierarchy dragToData="1" caption="Stock_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201"/>
  </rowHierarchiesUsage>
  <colHierarchiesUsage count="1">
    <colHierarchyUsage hierarchyUsage="20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Product_Details]"/>
        <x15:activeTabTopLevelEntity name="[Allocation]"/>
        <x15:activeTabTopLevelEntity name="[Shipping_Repor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B974E91-9216-4D5E-A847-DAC8FC584D78}" name="Discontinued" cacheId="0" applyNumberFormats="0" applyBorderFormats="0" applyFontFormats="0" applyPatternFormats="0" applyAlignmentFormats="0" applyWidthHeightFormats="1" dataCaption="Values" missingCaption="-" tag="69070fa9-cb21-459d-b2cb-bc104ad729f4" updatedVersion="8" minRefreshableVersion="3" useAutoFormatting="1" subtotalHiddenItems="1" rowGrandTotals="0" colGrandTotals="0" itemPrintTitles="1" createdVersion="5" indent="0" compact="0" compactData="0" multipleFieldFilters="0" chartFormat="77">
  <location ref="H208:I210" firstHeaderRow="1" firstDataRow="1" firstDataCol="1"/>
  <pivotFields count="8">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compact="0" allDrilled="1" outline="0" subtotalTop="0" showAll="0" sortType="descending" defaultSubtotal="0" defaultAttributeDrillState="1">
      <items count="4">
        <item x="3"/>
        <item x="2"/>
        <item x="1"/>
        <item x="0"/>
      </items>
    </pivotField>
    <pivotField axis="axisRow" compact="0" allDrilled="1" outline="0" subtotalTop="0" showAll="0" dataSourceSort="1" defaultSubtotal="0" defaultAttributeDrillState="1">
      <items count="2">
        <item n="Continued" x="0"/>
        <item n="Discontinued" x="1"/>
      </items>
    </pivotField>
    <pivotField dataField="1" compact="0" outline="0" subtotalTop="0" showAll="0" defaultSubtotal="0"/>
    <pivotField compact="0" allDrilled="1" outline="0" subtotalTop="0" showAll="0" dataSourceSort="1" defaultSubtotal="0" defaultAttributeDrillState="1"/>
  </pivotFields>
  <rowFields count="1">
    <field x="5"/>
  </rowFields>
  <rowItems count="2">
    <i>
      <x/>
    </i>
    <i>
      <x v="1"/>
    </i>
  </rowItems>
  <colItems count="1">
    <i/>
  </colItems>
  <dataFields count="1">
    <dataField name="Discontinued" fld="6" subtotal="count" showDataAs="percentOfTotal" baseField="5" baseItem="0" numFmtId="10"/>
  </dataFields>
  <formats count="5">
    <format dxfId="771">
      <pivotArea outline="0" collapsedLevelsAreSubtotals="1" fieldPosition="0"/>
    </format>
    <format dxfId="770">
      <pivotArea type="all" dataOnly="0" outline="0" fieldPosition="0"/>
    </format>
    <format dxfId="769">
      <pivotArea outline="0" collapsedLevelsAreSubtotals="1" fieldPosition="0"/>
    </format>
    <format dxfId="768">
      <pivotArea dataOnly="0" labelOnly="1" outline="0" axis="axisValues" fieldPosition="0"/>
    </format>
    <format dxfId="767">
      <pivotArea outline="0" fieldPosition="0">
        <references count="1">
          <reference field="4294967294" count="1">
            <x v="0"/>
          </reference>
        </references>
      </pivotArea>
    </format>
  </formats>
  <chartFormats count="3">
    <chartFormat chart="75" format="6" series="1">
      <pivotArea type="data" outline="0" fieldPosition="0">
        <references count="1">
          <reference field="4294967294" count="1" selected="0">
            <x v="0"/>
          </reference>
        </references>
      </pivotArea>
    </chartFormat>
    <chartFormat chart="75" format="7">
      <pivotArea type="data" outline="0" fieldPosition="0">
        <references count="2">
          <reference field="4294967294" count="1" selected="0">
            <x v="0"/>
          </reference>
          <reference field="5" count="1" selected="0">
            <x v="0"/>
          </reference>
        </references>
      </pivotArea>
    </chartFormat>
    <chartFormat chart="75" format="8">
      <pivotArea type="data" outline="0" fieldPosition="0">
        <references count="2">
          <reference field="4294967294" count="1" selected="0">
            <x v="0"/>
          </reference>
          <reference field="5" count="1" selected="0">
            <x v="1"/>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_N.Sales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_Amount"/>
    <pivotHierarchy dragToData="1"/>
    <pivotHierarchy dragToData="1"/>
    <pivotHierarchy dragToData="1"/>
    <pivotHierarchy dragToData="1"/>
    <pivotHierarchy dragToData="1"/>
    <pivotHierarchy dragToData="1"/>
    <pivotHierarchy dragToData="1"/>
    <pivotHierarchy dragToData="1"/>
    <pivotHierarchy dragToData="1" caption="Count of P_ID"/>
    <pivotHierarchy dragToData="1" caption="Distinct Count of P_ID"/>
    <pivotHierarchy dragToData="1"/>
    <pivotHierarchy dragToData="1"/>
    <pivotHierarchy dragToData="1" caption="Discontinu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1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Product_Details]"/>
        <x15:activeTabTopLevelEntity name="[Al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FEE9743-F82C-4814-BFEA-B75DBCBA0D2B}" name="#c/Country" cacheId="22" applyNumberFormats="0" applyBorderFormats="0" applyFontFormats="0" applyPatternFormats="0" applyAlignmentFormats="0" applyWidthHeightFormats="1" dataCaption="Values" tag="95a77e71-157d-4dbb-b521-e840ff56b0db" updatedVersion="8" minRefreshableVersion="3" useAutoFormatting="1" subtotalHiddenItems="1" rowGrandTotals="0" colGrandTotals="0" itemPrintTitles="1" createdVersion="5" indent="0" compact="0" compactData="0" multipleFieldFilters="0" chartFormat="21">
  <location ref="P26:Q47" firstHeaderRow="1" firstDataRow="1" firstDataCol="1"/>
  <pivotFields count="6">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axis="axisRow" compact="0" allDrilled="1" outline="0" subtotalTop="0" showAll="0" sortType="descending" defaultSubtotal="0" defaultAttributeDrillState="1">
      <items count="21">
        <item x="0"/>
        <item x="1"/>
        <item x="2"/>
        <item x="3"/>
        <item x="4"/>
        <item x="5"/>
        <item x="6"/>
        <item x="7"/>
        <item x="8"/>
        <item x="9"/>
        <item x="10"/>
        <item x="11"/>
        <item x="12"/>
        <item x="13"/>
        <item x="14"/>
        <item x="15"/>
        <item x="16"/>
        <item x="17"/>
        <item x="18"/>
        <item x="19"/>
        <item x="20"/>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3"/>
  </rowFields>
  <rowItems count="21">
    <i>
      <x v="19"/>
    </i>
    <i>
      <x v="8"/>
    </i>
    <i>
      <x v="7"/>
    </i>
    <i>
      <x v="3"/>
    </i>
    <i>
      <x v="18"/>
    </i>
    <i>
      <x v="11"/>
    </i>
    <i>
      <x v="15"/>
    </i>
    <i>
      <x v="20"/>
    </i>
    <i>
      <x v="4"/>
    </i>
    <i>
      <x/>
    </i>
    <i>
      <x v="10"/>
    </i>
    <i>
      <x v="16"/>
    </i>
    <i>
      <x v="2"/>
    </i>
    <i>
      <x v="17"/>
    </i>
    <i>
      <x v="14"/>
    </i>
    <i>
      <x v="5"/>
    </i>
    <i>
      <x v="6"/>
    </i>
    <i>
      <x v="1"/>
    </i>
    <i>
      <x v="12"/>
    </i>
    <i>
      <x v="13"/>
    </i>
    <i>
      <x v="9"/>
    </i>
  </rowItems>
  <colItems count="1">
    <i/>
  </colItems>
  <dataFields count="1">
    <dataField fld="4" subtotal="count" baseField="0" baseItem="0"/>
  </dataFields>
  <formats count="5">
    <format dxfId="776">
      <pivotArea type="all" dataOnly="0" outline="0" fieldPosition="0"/>
    </format>
    <format dxfId="775">
      <pivotArea outline="0" collapsedLevelsAreSubtotals="1" fieldPosition="0"/>
    </format>
    <format dxfId="774">
      <pivotArea field="3" type="button" dataOnly="0" labelOnly="1" outline="0" axis="axisRow" fieldPosition="0"/>
    </format>
    <format dxfId="773">
      <pivotArea dataOnly="0" labelOnly="1" outline="0" fieldPosition="0">
        <references count="1">
          <reference field="3" count="0"/>
        </references>
      </pivotArea>
    </format>
    <format dxfId="772">
      <pivotArea dataOnly="0" labelOnly="1" outline="0" axis="axisValues"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erage of Profit_Generated"/>
    <pivotHierarchy dragToData="1" caption="Average of Discount"/>
    <pivotHierarchy dragToData="1" caption="Average of Freight"/>
    <pivotHierarchy dragToData="1"/>
    <pivotHierarchy dragToData="1" caption="Distinct Count of C_Classification"/>
    <pivotHierarchy dragToData="1"/>
    <pivotHierarchy dragToData="1" caption="Distinct Count of C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5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Customer_Summ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17696257-3ED8-4720-BAB4-8F7FA3D0BC50}" name="delivery status" cacheId="20" applyNumberFormats="0" applyBorderFormats="0" applyFontFormats="0" applyPatternFormats="0" applyAlignmentFormats="0" applyWidthHeightFormats="1" dataCaption="Values" missingCaption="-" tag="6a771092-2784-48c0-aed9-07a535814d34" updatedVersion="8" minRefreshableVersion="3" useAutoFormatting="1" subtotalHiddenItems="1" rowGrandTotals="0" colGrandTotals="0" itemPrintTitles="1" createdVersion="5" indent="0" compact="0" compactData="0" multipleFieldFilters="0" chartFormat="42">
  <location ref="A304:B306" firstHeaderRow="1" firstDataRow="1" firstDataCol="1"/>
  <pivotFields count="6">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axis="axisRow" compact="0" allDrilled="1" outline="0" subtotalTop="0" showAll="0" sortType="descending" defaultSubtotal="0" defaultAttributeDrillState="1">
      <items count="2">
        <item n="Delayed" x="0"/>
        <item n="On-Time Delivery" x="1"/>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3"/>
  </rowFields>
  <rowItems count="2">
    <i>
      <x v="1"/>
    </i>
    <i>
      <x/>
    </i>
  </rowItems>
  <colItems count="1">
    <i/>
  </colItems>
  <dataFields count="1">
    <dataField name="Count of Delivery_Status" fld="4" subtotal="count" baseField="3" baseItem="0"/>
  </dataFields>
  <chartFormats count="6">
    <chartFormat chart="34" format="1" series="1">
      <pivotArea type="data" outline="0" fieldPosition="0">
        <references count="1">
          <reference field="4294967294" count="1" selected="0">
            <x v="0"/>
          </reference>
        </references>
      </pivotArea>
    </chartFormat>
    <chartFormat chart="34" format="2">
      <pivotArea type="data" outline="0" fieldPosition="0">
        <references count="2">
          <reference field="4294967294" count="1" selected="0">
            <x v="0"/>
          </reference>
          <reference field="3" count="1" selected="0">
            <x v="1"/>
          </reference>
        </references>
      </pivotArea>
    </chartFormat>
    <chartFormat chart="34" format="3">
      <pivotArea type="data" outline="0" fieldPosition="0">
        <references count="2">
          <reference field="4294967294" count="1" selected="0">
            <x v="0"/>
          </reference>
          <reference field="3" count="1" selected="0">
            <x v="0"/>
          </reference>
        </references>
      </pivotArea>
    </chartFormat>
    <chartFormat chart="40" format="16" series="1">
      <pivotArea type="data" outline="0" fieldPosition="0">
        <references count="1">
          <reference field="4294967294" count="1" selected="0">
            <x v="0"/>
          </reference>
        </references>
      </pivotArea>
    </chartFormat>
    <chartFormat chart="40" format="17">
      <pivotArea type="data" outline="0" fieldPosition="0">
        <references count="2">
          <reference field="4294967294" count="1" selected="0">
            <x v="0"/>
          </reference>
          <reference field="3" count="1" selected="0">
            <x v="1"/>
          </reference>
        </references>
      </pivotArea>
    </chartFormat>
    <chartFormat chart="40" format="18">
      <pivotArea type="data" outline="0" fieldPosition="0">
        <references count="2">
          <reference field="4294967294" count="1" selected="0">
            <x v="0"/>
          </reference>
          <reference field="3" count="1" selected="0">
            <x v="0"/>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Delivery_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20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Shipping_Repor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75162D6-D8F7-446D-9ACA-1EE2D72E1020}" name="Delayed - Delivered" cacheId="8" applyNumberFormats="0" applyBorderFormats="0" applyFontFormats="0" applyPatternFormats="0" applyAlignmentFormats="0" applyWidthHeightFormats="1" dataCaption="Values" missingCaption="-" tag="9c0feea5-5f5d-44dc-b00b-3e6c7e2cd015" updatedVersion="8" minRefreshableVersion="3" useAutoFormatting="1" subtotalHiddenItems="1" rowGrandTotals="0" itemPrintTitles="1" createdVersion="5" indent="0" compact="0" compactData="0" multipleFieldFilters="0" chartFormat="70">
  <location ref="E145:G154" firstHeaderRow="0" firstDataRow="1" firstDataCol="1"/>
  <pivotFields count="9">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compact="0" allDrilled="1" outline="0" subtotalTop="0" showAll="0" dataSourceSort="1" defaultSubtotal="0" defaultAttributeDrillState="1">
      <items count="1">
        <item x="0"/>
      </items>
    </pivotField>
    <pivotField name="Name" axis="axisRow" compact="0" allDrilled="1" outline="0" subtotalTop="0" showAll="0" sortType="descending" defaultSubtotal="0" defaultAttributeDrillState="1">
      <items count="9">
        <item n="Fuller" x="0"/>
        <item n="Suyama" x="1"/>
        <item n="King" x="2"/>
        <item n="Buchanan" x="3"/>
        <item n="Peacock" x="4"/>
        <item n="Dodsworth" x="5"/>
        <item n="Levering" x="6"/>
        <item n="Calahan" x="7"/>
        <item n="Davolio" x="8"/>
      </items>
      <autoSortScope>
        <pivotArea dataOnly="0" outline="0" fieldPosition="0">
          <references count="1">
            <reference field="4294967294" count="1" selected="0">
              <x v="0"/>
            </reference>
          </references>
        </pivotArea>
      </autoSortScope>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5"/>
  </rowFields>
  <rowItems count="9">
    <i>
      <x v="4"/>
    </i>
    <i>
      <x v="6"/>
    </i>
    <i>
      <x v="8"/>
    </i>
    <i>
      <x v="7"/>
    </i>
    <i>
      <x/>
    </i>
    <i>
      <x v="2"/>
    </i>
    <i>
      <x v="1"/>
    </i>
    <i>
      <x v="5"/>
    </i>
    <i>
      <x v="3"/>
    </i>
  </rowItems>
  <colFields count="1">
    <field x="-2"/>
  </colFields>
  <colItems count="2">
    <i>
      <x/>
    </i>
    <i i="1">
      <x v="1"/>
    </i>
  </colItems>
  <dataFields count="2">
    <dataField name="Delivered Orders" fld="6" baseField="5" baseItem="0"/>
    <dataField name="Delayed Orders" fld="7" baseField="5" baseItem="0"/>
  </dataFields>
  <formats count="5">
    <format dxfId="781">
      <pivotArea type="all" dataOnly="0" outline="0" fieldPosition="0"/>
    </format>
    <format dxfId="780">
      <pivotArea outline="0" collapsedLevelsAreSubtotals="1" fieldPosition="0"/>
    </format>
    <format dxfId="779">
      <pivotArea field="5" type="button" dataOnly="0" labelOnly="1" outline="0" axis="axisRow" fieldPosition="0"/>
    </format>
    <format dxfId="778">
      <pivotArea dataOnly="0" labelOnly="1" outline="0" fieldPosition="0">
        <references count="1">
          <reference field="5" count="0"/>
        </references>
      </pivotArea>
    </format>
    <format dxfId="777">
      <pivotArea dataOnly="0" labelOnly="1" outline="0" fieldPosition="0">
        <references count="1">
          <reference field="4294967294" count="2">
            <x v="0"/>
            <x v="1"/>
          </reference>
        </references>
      </pivotArea>
    </format>
  </formats>
  <chartFormats count="2">
    <chartFormat chart="60" format="4" series="1">
      <pivotArea type="data" outline="0" fieldPosition="0">
        <references count="1">
          <reference field="4294967294" count="1" selected="0">
            <x v="0"/>
          </reference>
        </references>
      </pivotArea>
    </chartFormat>
    <chartFormat chart="60" format="5" series="1">
      <pivotArea type="data" outline="0" fieldPosition="0">
        <references count="1">
          <reference field="4294967294" count="1" selected="0">
            <x v="1"/>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et_Sales_Achieved"/>
    <pivotHierarchy dragToData="1"/>
    <pivotHierarchy dragToData="1"/>
    <pivotHierarchy dragToData="1" caption="# Employeees"/>
    <pivotHierarchy dragToData="1" caption="Distinct Count of Position"/>
    <pivotHierarchy dragToData="1"/>
    <pivotHierarchy dragToData="1" caption="# Orders"/>
    <pivotHierarchy dragToData="1"/>
    <pivotHierarchy dragToData="1" caption="Net Sales "/>
    <pivotHierarchy dragToData="1" caption="Delivered Orders"/>
    <pivotHierarchy dragToData="1" caption="Delayed Ord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4" type="captionEqual" evalOrder="-1" id="4" stringValue1="1996">
      <autoFilter ref="A1">
        <filterColumn colId="0">
          <customFilters>
            <customFilter val="1996"/>
          </customFilters>
        </filterColumn>
      </autoFilter>
    </filter>
    <filter fld="2" type="count" id="3" iMeasureHier="250">
      <autoFilter ref="A1">
        <filterColumn colId="0">
          <top10 val="5" filterVal="5"/>
        </filterColumn>
      </autoFilter>
    </filter>
  </filters>
  <rowHierarchiesUsage count="1">
    <rowHierarchyUsage hierarchyUsage="8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Employee_Transactions]"/>
        <x15:activeTabTopLevelEntity name="[Employee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FA1AEE25-02B2-4C53-8211-0EF2E4CCC704}" name="Top Category" cacheId="18" applyNumberFormats="0" applyBorderFormats="0" applyFontFormats="0" applyPatternFormats="0" applyAlignmentFormats="0" applyWidthHeightFormats="1" dataCaption="Values" tag="919becac-f650-4409-aaee-3ab002f94884" updatedVersion="8" minRefreshableVersion="3" useAutoFormatting="1" subtotalHiddenItems="1" rowGrandTotals="0" colGrandTotals="0" itemPrintTitles="1" createdVersion="5" indent="0" compact="0" compactData="0" multipleFieldFilters="0" chartFormat="21">
  <location ref="S53:T61" firstHeaderRow="1" firstDataRow="1" firstDataCol="1"/>
  <pivotFields count="6">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ul" x="0"/>
        <item n="Aug" x="1"/>
        <item n="Sep" x="2"/>
        <item n="Oct" x="3"/>
        <item n="Nov" x="4"/>
        <item n="Dec" x="5"/>
        <item n="Jan" x="6"/>
        <item n="Feb" x="7"/>
        <item n="Mar" x="8"/>
        <item n="Apr" x="9"/>
        <item n="May" x="10"/>
        <item n="Jun" x="11"/>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3"/>
  </rowFields>
  <rowItems count="8">
    <i>
      <x/>
    </i>
    <i>
      <x v="3"/>
    </i>
    <i>
      <x v="2"/>
    </i>
    <i>
      <x v="5"/>
    </i>
    <i>
      <x v="7"/>
    </i>
    <i>
      <x v="1"/>
    </i>
    <i>
      <x v="6"/>
    </i>
    <i>
      <x v="4"/>
    </i>
  </rowItems>
  <colItems count="1">
    <i/>
  </colItems>
  <dataFields count="1">
    <dataField name="Net_Sales" fld="4" baseField="3" baseItem="0" numFmtId="165"/>
  </dataFields>
  <formats count="15">
    <format dxfId="796">
      <pivotArea type="all" dataOnly="0" outline="0" fieldPosition="0"/>
    </format>
    <format dxfId="795">
      <pivotArea outline="0" collapsedLevelsAreSubtotals="1" fieldPosition="0"/>
    </format>
    <format dxfId="794">
      <pivotArea field="0" type="button" dataOnly="0" labelOnly="1" outline="0"/>
    </format>
    <format dxfId="793">
      <pivotArea field="1" type="button" dataOnly="0" labelOnly="1" outline="0"/>
    </format>
    <format dxfId="792">
      <pivotArea outline="0" collapsedLevelsAreSubtotals="1" fieldPosition="0"/>
    </format>
    <format dxfId="791">
      <pivotArea type="all" dataOnly="0" outline="0" fieldPosition="0"/>
    </format>
    <format dxfId="790">
      <pivotArea outline="0" collapsedLevelsAreSubtotals="1" fieldPosition="0"/>
    </format>
    <format dxfId="789">
      <pivotArea field="3" type="button" dataOnly="0" labelOnly="1" outline="0" axis="axisRow" fieldPosition="0"/>
    </format>
    <format dxfId="788">
      <pivotArea dataOnly="0" labelOnly="1" outline="0" fieldPosition="0">
        <references count="1">
          <reference field="3" count="0"/>
        </references>
      </pivotArea>
    </format>
    <format dxfId="787">
      <pivotArea dataOnly="0" labelOnly="1" outline="0" axis="axisValues" fieldPosition="0"/>
    </format>
    <format dxfId="786">
      <pivotArea type="all" dataOnly="0" outline="0" fieldPosition="0"/>
    </format>
    <format dxfId="785">
      <pivotArea outline="0" collapsedLevelsAreSubtotals="1" fieldPosition="0"/>
    </format>
    <format dxfId="784">
      <pivotArea field="3" type="button" dataOnly="0" labelOnly="1" outline="0" axis="axisRow" fieldPosition="0"/>
    </format>
    <format dxfId="783">
      <pivotArea dataOnly="0" labelOnly="1" outline="0" fieldPosition="0">
        <references count="1">
          <reference field="3" count="0"/>
        </references>
      </pivotArea>
    </format>
    <format dxfId="782">
      <pivotArea dataOnly="0" labelOnly="1" outline="0" axis="axisValues"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_Name"/>
    <pivotHierarchy dragToData="1" caption="Net_Sales"/>
    <pivotHierarchy dragToData="1" caption="Net Sales Achiev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360">
      <autoFilter ref="A1">
        <filterColumn colId="0">
          <top10 val="5" filterVal="5"/>
        </filterColumn>
      </autoFilter>
    </filter>
  </filters>
  <rowHierarchiesUsage count="1">
    <rowHierarchyUsage hierarchyUsage="1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Product_Details]"/>
        <x15:activeTabTopLevelEntity name="[Employee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73E3CA2C-E898-471E-A043-FB834FF52DDC}" name="Avg Days" cacheId="31" applyNumberFormats="0" applyBorderFormats="0" applyFontFormats="0" applyPatternFormats="0" applyAlignmentFormats="0" applyWidthHeightFormats="1" dataCaption="Values" tag="19686cf2-c3dc-43fd-8272-5649887f6965" updatedVersion="8" minRefreshableVersion="3" useAutoFormatting="1" subtotalHiddenItems="1" itemPrintTitles="1" createdVersion="5" indent="0" outline="1" outlineData="1" multipleFieldFilters="0">
  <location ref="G4:G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Days to Ship" fld="0" subtotal="count" baseField="0" baseItem="0" numFmtId="43"/>
  </dataFields>
  <formats count="4">
    <format dxfId="800">
      <pivotArea outline="0" collapsedLevelsAreSubtotals="1" fieldPosition="0"/>
    </format>
    <format dxfId="799">
      <pivotArea type="all" dataOnly="0" outline="0" fieldPosition="0"/>
    </format>
    <format dxfId="798">
      <pivotArea outline="0" collapsedLevelsAreSubtotals="1" fieldPosition="0"/>
    </format>
    <format dxfId="797">
      <pivotArea dataOnly="0" labelOnly="1" outline="0" axis="axisValues"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caption="Average Days to Ship"/>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D4855FD4-CD11-453B-AF41-E4718805C7B1}" name="Discount/ cat" cacheId="7" applyNumberFormats="0" applyBorderFormats="0" applyFontFormats="0" applyPatternFormats="0" applyAlignmentFormats="0" applyWidthHeightFormats="1" dataCaption="Values" missingCaption="-" tag="7f1c9d30-4f7f-4584-bff4-e5c34ea2d67d" updatedVersion="8" minRefreshableVersion="3" useAutoFormatting="1" subtotalHiddenItems="1" rowGrandTotals="0" colGrandTotals="0" itemPrintTitles="1" createdVersion="5" indent="0" compact="0" compactData="0" multipleFieldFilters="0" chartFormat="69">
  <location ref="A196:B204" firstHeaderRow="1" firstDataRow="1" firstDataCol="1"/>
  <pivotFields count="7">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axis="axisRow" compact="0" allDrilled="1" outline="0" subtotalTop="0" showAll="0" sortType="ascending" defaultSubtotal="0" defaultAttributeDrillState="1">
      <items count="8">
        <item x="0"/>
        <item x="1"/>
        <item x="2"/>
        <item x="3"/>
        <item x="4"/>
        <item x="5"/>
        <item x="6"/>
        <item x="7"/>
      </items>
    </pivotField>
    <pivotField dataField="1" compact="0" outline="0" subtotalTop="0" showAll="0" defaultSubtotal="0"/>
    <pivotField compact="0" allDrilled="1" outline="0" subtotalTop="0" showAll="0" dataSourceSort="1" defaultSubtotal="0" defaultAttributeDrillState="1"/>
  </pivotFields>
  <rowFields count="1">
    <field x="4"/>
  </rowFields>
  <rowItems count="8">
    <i>
      <x/>
    </i>
    <i>
      <x v="1"/>
    </i>
    <i>
      <x v="2"/>
    </i>
    <i>
      <x v="3"/>
    </i>
    <i>
      <x v="4"/>
    </i>
    <i>
      <x v="5"/>
    </i>
    <i>
      <x v="6"/>
    </i>
    <i>
      <x v="7"/>
    </i>
  </rowItems>
  <colItems count="1">
    <i/>
  </colItems>
  <dataFields count="1">
    <dataField name="Discount_Amount" fld="5" baseField="4" baseItem="0" numFmtId="167"/>
  </dataFields>
  <formats count="11">
    <format dxfId="811">
      <pivotArea outline="0" collapsedLevelsAreSubtotals="1" fieldPosition="0"/>
    </format>
    <format dxfId="810">
      <pivotArea type="all" dataOnly="0" outline="0" fieldPosition="0"/>
    </format>
    <format dxfId="809">
      <pivotArea outline="0" collapsedLevelsAreSubtotals="1" fieldPosition="0"/>
    </format>
    <format dxfId="808">
      <pivotArea field="4" type="button" dataOnly="0" labelOnly="1" outline="0" axis="axisRow" fieldPosition="0"/>
    </format>
    <format dxfId="807">
      <pivotArea dataOnly="0" labelOnly="1" outline="0" fieldPosition="0">
        <references count="1">
          <reference field="4" count="0"/>
        </references>
      </pivotArea>
    </format>
    <format dxfId="806">
      <pivotArea dataOnly="0" labelOnly="1" outline="0" axis="axisValues" fieldPosition="0"/>
    </format>
    <format dxfId="805">
      <pivotArea type="all" dataOnly="0" outline="0" fieldPosition="0"/>
    </format>
    <format dxfId="804">
      <pivotArea outline="0" collapsedLevelsAreSubtotals="1" fieldPosition="0"/>
    </format>
    <format dxfId="803">
      <pivotArea field="4" type="button" dataOnly="0" labelOnly="1" outline="0" axis="axisRow" fieldPosition="0"/>
    </format>
    <format dxfId="802">
      <pivotArea dataOnly="0" labelOnly="1" outline="0" fieldPosition="0">
        <references count="1">
          <reference field="4" count="0"/>
        </references>
      </pivotArea>
    </format>
    <format dxfId="801">
      <pivotArea dataOnly="0" labelOnly="1" outline="0" axis="axisValues" fieldPosition="0"/>
    </format>
  </formats>
  <chartFormats count="9">
    <chartFormat chart="67" format="22" series="1">
      <pivotArea type="data" outline="0" fieldPosition="0">
        <references count="1">
          <reference field="4294967294" count="1" selected="0">
            <x v="0"/>
          </reference>
        </references>
      </pivotArea>
    </chartFormat>
    <chartFormat chart="67" format="23">
      <pivotArea type="data" outline="0" fieldPosition="0">
        <references count="2">
          <reference field="4294967294" count="1" selected="0">
            <x v="0"/>
          </reference>
          <reference field="4" count="1" selected="0">
            <x v="0"/>
          </reference>
        </references>
      </pivotArea>
    </chartFormat>
    <chartFormat chart="67" format="24">
      <pivotArea type="data" outline="0" fieldPosition="0">
        <references count="2">
          <reference field="4294967294" count="1" selected="0">
            <x v="0"/>
          </reference>
          <reference field="4" count="1" selected="0">
            <x v="1"/>
          </reference>
        </references>
      </pivotArea>
    </chartFormat>
    <chartFormat chart="67" format="25">
      <pivotArea type="data" outline="0" fieldPosition="0">
        <references count="2">
          <reference field="4294967294" count="1" selected="0">
            <x v="0"/>
          </reference>
          <reference field="4" count="1" selected="0">
            <x v="2"/>
          </reference>
        </references>
      </pivotArea>
    </chartFormat>
    <chartFormat chart="67" format="26">
      <pivotArea type="data" outline="0" fieldPosition="0">
        <references count="2">
          <reference field="4294967294" count="1" selected="0">
            <x v="0"/>
          </reference>
          <reference field="4" count="1" selected="0">
            <x v="3"/>
          </reference>
        </references>
      </pivotArea>
    </chartFormat>
    <chartFormat chart="67" format="27">
      <pivotArea type="data" outline="0" fieldPosition="0">
        <references count="2">
          <reference field="4294967294" count="1" selected="0">
            <x v="0"/>
          </reference>
          <reference field="4" count="1" selected="0">
            <x v="4"/>
          </reference>
        </references>
      </pivotArea>
    </chartFormat>
    <chartFormat chart="67" format="28">
      <pivotArea type="data" outline="0" fieldPosition="0">
        <references count="2">
          <reference field="4294967294" count="1" selected="0">
            <x v="0"/>
          </reference>
          <reference field="4" count="1" selected="0">
            <x v="5"/>
          </reference>
        </references>
      </pivotArea>
    </chartFormat>
    <chartFormat chart="67" format="29">
      <pivotArea type="data" outline="0" fieldPosition="0">
        <references count="2">
          <reference field="4294967294" count="1" selected="0">
            <x v="0"/>
          </reference>
          <reference field="4" count="1" selected="0">
            <x v="6"/>
          </reference>
        </references>
      </pivotArea>
    </chartFormat>
    <chartFormat chart="67" format="30">
      <pivotArea type="data" outline="0" fieldPosition="0">
        <references count="2">
          <reference field="4294967294" count="1" selected="0">
            <x v="0"/>
          </reference>
          <reference field="4" count="1" selected="0">
            <x v="7"/>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_N.Sales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_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Product_Details]"/>
        <x15:activeTabTopLevelEntity name="[Al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E550C728-9588-428F-B4CE-202167EA2165}" name="rev&amp; sales " cacheId="17" applyNumberFormats="0" applyBorderFormats="0" applyFontFormats="0" applyPatternFormats="0" applyAlignmentFormats="0" applyWidthHeightFormats="1" dataCaption="v" missingCaption="-" tag="03f9d309-62e1-4eaa-ae1e-14ff7ac5f684" updatedVersion="8" minRefreshableVersion="3" useAutoFormatting="1" subtotalHiddenItems="1" rowGrandTotals="0" colGrandTotals="0" itemPrintTitles="1" createdVersion="5" indent="0" showHeaders="0" compact="0" compactData="0" multipleFieldFilters="0" chartFormat="5" rowHeaderCaption="Country">
  <location ref="O2:X24" firstHeaderRow="0" firstDataRow="2" firstDataCol="1"/>
  <pivotFields count="10">
    <pivotField name="Year" compact="0" allDrilled="1" outline="0" showAll="0" dataSourceSort="1" defaultSubtotal="0" defaultAttributeDrillState="1">
      <items count="3">
        <item x="0"/>
        <item x="1"/>
        <item x="2"/>
      </items>
    </pivotField>
    <pivotField name="Month" compact="0" allDrilled="1" outline="0" showAll="0" dataSourceSort="1" defaultSubtotal="0" defaultAttributeDrillState="1">
      <items count="12">
        <item n="Jan" x="0"/>
        <item n="Feb" x="1"/>
        <item n="Mar" x="2"/>
        <item n="Apr" x="3"/>
        <item n="May" x="4"/>
        <item n="Jun" x="5"/>
        <item n="Jul" x="6"/>
        <item n="Aug" x="7"/>
        <item n="Sep" x="8"/>
        <item n="Oct" x="9"/>
        <item n="Nov" x="10"/>
        <item n="Dec" x="11"/>
      </items>
    </pivotField>
    <pivotField compact="0" allDrilled="1" outline="0" showAll="0" measureFilter="1" defaultSubtotal="0" defaultAttributeDrillState="1">
      <items count="5">
        <item x="0"/>
        <item x="1"/>
        <item x="2"/>
        <item x="3"/>
        <item x="4"/>
      </items>
    </pivotField>
    <pivotField name="Product Name" compact="0" allDrilled="1" outline="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4"/>
  </rowFields>
  <rowItems count="21">
    <i>
      <x/>
    </i>
    <i>
      <x v="1"/>
    </i>
    <i>
      <x v="2"/>
    </i>
    <i>
      <x v="3"/>
    </i>
    <i>
      <x v="4"/>
    </i>
    <i>
      <x v="5"/>
    </i>
    <i>
      <x v="6"/>
    </i>
    <i>
      <x v="7"/>
    </i>
    <i>
      <x v="8"/>
    </i>
    <i>
      <x v="9"/>
    </i>
    <i>
      <x v="10"/>
    </i>
    <i>
      <x v="11"/>
    </i>
    <i>
      <x v="12"/>
    </i>
    <i>
      <x v="13"/>
    </i>
    <i>
      <x v="14"/>
    </i>
    <i>
      <x v="15"/>
    </i>
    <i>
      <x v="16"/>
    </i>
    <i>
      <x v="17"/>
    </i>
    <i>
      <x v="18"/>
    </i>
    <i>
      <x v="19"/>
    </i>
    <i>
      <x v="20"/>
    </i>
  </rowItems>
  <colFields count="2">
    <field x="5"/>
    <field x="-2"/>
  </colFields>
  <colItems count="9">
    <i>
      <x/>
      <x/>
    </i>
    <i r="1" i="1">
      <x v="1"/>
    </i>
    <i r="1" i="2">
      <x v="2"/>
    </i>
    <i>
      <x v="1"/>
      <x/>
    </i>
    <i r="1" i="1">
      <x v="1"/>
    </i>
    <i r="1" i="2">
      <x v="2"/>
    </i>
    <i>
      <x v="2"/>
      <x/>
    </i>
    <i r="1" i="1">
      <x v="1"/>
    </i>
    <i r="1" i="2">
      <x v="2"/>
    </i>
  </colItems>
  <dataFields count="3">
    <dataField name="N.Sales" fld="6" baseField="4" baseItem="0"/>
    <dataField name="N.Profit " fld="7" baseField="4" baseItem="0"/>
    <dataField name="YOY" fld="8" baseField="4" baseItem="0"/>
  </dataFields>
  <formats count="6">
    <format dxfId="817">
      <pivotArea grandRow="1" outline="0" collapsedLevelsAreSubtotals="1" fieldPosition="0"/>
    </format>
    <format dxfId="816">
      <pivotArea dataOnly="0" labelOnly="1" grandRow="1" outline="0" fieldPosition="0"/>
    </format>
    <format dxfId="815">
      <pivotArea type="all" dataOnly="0" outline="0" fieldPosition="0"/>
    </format>
    <format dxfId="814">
      <pivotArea outline="0" collapsedLevelsAreSubtotals="1" fieldPosition="0"/>
    </format>
    <format dxfId="813">
      <pivotArea dataOnly="0" labelOnly="1" outline="0" fieldPosition="0">
        <references count="1">
          <reference field="4" count="0"/>
        </references>
      </pivotArea>
    </format>
    <format dxfId="812">
      <pivotArea dataOnly="0" labelOnly="1" outline="0" fieldPosition="0">
        <references count="1">
          <reference field="5" count="0"/>
        </references>
      </pivotArea>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Sales"/>
    <pivotHierarchy dragToData="1"/>
    <pivotHierarchy dragToData="1"/>
    <pivotHierarchy dragToData="1"/>
    <pivotHierarchy dragToData="1"/>
    <pivotHierarchy dragToData="1" caption="N.Profi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YO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2" iMeasureHier="261">
      <autoFilter ref="A1">
        <filterColumn colId="0">
          <top10 val="5" filterVal="5"/>
        </filterColumn>
      </autoFilter>
    </filter>
    <filter fld="3" type="count" id="3" iMeasureHier="250">
      <autoFilter ref="A1">
        <filterColumn colId="0">
          <top10 val="5" filterVal="5"/>
        </filterColumn>
      </autoFilter>
    </filter>
  </filters>
  <rowHierarchiesUsage count="1">
    <rowHierarchyUsage hierarchyUsage="47"/>
  </rowHierarchiesUsage>
  <colHierarchiesUsage count="2">
    <colHierarchyUsage hierarchyUsage="49"/>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693EFB5C-C487-4E7C-9E84-833BCC5F0138}" name="Shipping Cost / Company" cacheId="55" applyNumberFormats="0" applyBorderFormats="0" applyFontFormats="0" applyPatternFormats="0" applyAlignmentFormats="0" applyWidthHeightFormats="1" dataCaption="Values" missingCaption="-" tag="14758563-4169-46fe-bd3b-5a73cd89edc4" updatedVersion="8" minRefreshableVersion="3" useAutoFormatting="1" subtotalHiddenItems="1" rowGrandTotals="0" colGrandTotals="0" itemPrintTitles="1" createdVersion="5" indent="0" compact="0" compactData="0" multipleFieldFilters="0" chartFormat="77">
  <location ref="E214:G223" firstHeaderRow="1" firstDataRow="1" firstDataCol="2"/>
  <pivotFields count="9">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compact="0" allDrilled="1" outline="0" subtotalTop="0" showAll="0" sortType="descending" defaultSubtotal="0" defaultAttributeDrillState="1">
      <items count="4">
        <item x="3"/>
        <item x="2"/>
        <item x="1"/>
        <item x="0"/>
      </items>
    </pivotField>
    <pivotField axis="axisRow" compact="0" allDrilled="1" outline="0" subtotalTop="0" showAll="0" dataSourceSort="1" defaultSubtotal="0" defaultAttributeDrillState="1">
      <items count="3">
        <item x="0"/>
        <item x="1"/>
        <item x="2"/>
      </items>
    </pivotField>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s>
  <rowFields count="2">
    <field x="5"/>
    <field x="7"/>
  </rowFields>
  <rowItems count="9">
    <i>
      <x/>
      <x/>
    </i>
    <i r="1">
      <x v="1"/>
    </i>
    <i r="1">
      <x v="2"/>
    </i>
    <i>
      <x v="1"/>
      <x/>
    </i>
    <i r="1">
      <x v="1"/>
    </i>
    <i r="1">
      <x v="2"/>
    </i>
    <i>
      <x v="2"/>
      <x/>
    </i>
    <i r="1">
      <x v="1"/>
    </i>
    <i r="1">
      <x v="2"/>
    </i>
  </rowItems>
  <colItems count="1">
    <i/>
  </colItems>
  <dataFields count="1">
    <dataField fld="6" subtotal="count" baseField="0" baseItem="0" numFmtId="44"/>
  </dataFields>
  <formats count="6">
    <format dxfId="823">
      <pivotArea outline="0" collapsedLevelsAreSubtotals="1" fieldPosition="0"/>
    </format>
    <format dxfId="822">
      <pivotArea type="all" dataOnly="0" outline="0" fieldPosition="0"/>
    </format>
    <format dxfId="821">
      <pivotArea outline="0" collapsedLevelsAreSubtotals="1" fieldPosition="0"/>
    </format>
    <format dxfId="820">
      <pivotArea dataOnly="0" labelOnly="1" outline="0" axis="axisValues" fieldPosition="0"/>
    </format>
    <format dxfId="819">
      <pivotArea outline="0" collapsedLevelsAreSubtotals="1" fieldPosition="0"/>
    </format>
    <format dxfId="818">
      <pivotArea dataOnly="0" labelOnly="1" outline="0" axis="axisValues" fieldPosition="0"/>
    </format>
  </formats>
  <chartFormats count="11">
    <chartFormat chart="76" format="20" series="1">
      <pivotArea type="data" outline="0" fieldPosition="0">
        <references count="1">
          <reference field="4294967294" count="1" selected="0">
            <x v="0"/>
          </reference>
        </references>
      </pivotArea>
    </chartFormat>
    <chartFormat chart="76" format="21">
      <pivotArea type="data" outline="0" fieldPosition="0">
        <references count="3">
          <reference field="4294967294" count="1" selected="0">
            <x v="0"/>
          </reference>
          <reference field="5" count="1" selected="0">
            <x v="0"/>
          </reference>
          <reference field="7" count="1" selected="0">
            <x v="0"/>
          </reference>
        </references>
      </pivotArea>
    </chartFormat>
    <chartFormat chart="76" format="22">
      <pivotArea type="data" outline="0" fieldPosition="0">
        <references count="3">
          <reference field="4294967294" count="1" selected="0">
            <x v="0"/>
          </reference>
          <reference field="5" count="1" selected="0">
            <x v="0"/>
          </reference>
          <reference field="7" count="1" selected="0">
            <x v="1"/>
          </reference>
        </references>
      </pivotArea>
    </chartFormat>
    <chartFormat chart="76" format="23">
      <pivotArea type="data" outline="0" fieldPosition="0">
        <references count="3">
          <reference field="4294967294" count="1" selected="0">
            <x v="0"/>
          </reference>
          <reference field="5" count="1" selected="0">
            <x v="0"/>
          </reference>
          <reference field="7" count="1" selected="0">
            <x v="2"/>
          </reference>
        </references>
      </pivotArea>
    </chartFormat>
    <chartFormat chart="76" format="24">
      <pivotArea type="data" outline="0" fieldPosition="0">
        <references count="3">
          <reference field="4294967294" count="1" selected="0">
            <x v="0"/>
          </reference>
          <reference field="5" count="1" selected="0">
            <x v="1"/>
          </reference>
          <reference field="7" count="1" selected="0">
            <x v="0"/>
          </reference>
        </references>
      </pivotArea>
    </chartFormat>
    <chartFormat chart="76" format="25">
      <pivotArea type="data" outline="0" fieldPosition="0">
        <references count="3">
          <reference field="4294967294" count="1" selected="0">
            <x v="0"/>
          </reference>
          <reference field="5" count="1" selected="0">
            <x v="1"/>
          </reference>
          <reference field="7" count="1" selected="0">
            <x v="1"/>
          </reference>
        </references>
      </pivotArea>
    </chartFormat>
    <chartFormat chart="76" format="26">
      <pivotArea type="data" outline="0" fieldPosition="0">
        <references count="3">
          <reference field="4294967294" count="1" selected="0">
            <x v="0"/>
          </reference>
          <reference field="5" count="1" selected="0">
            <x v="1"/>
          </reference>
          <reference field="7" count="1" selected="0">
            <x v="2"/>
          </reference>
        </references>
      </pivotArea>
    </chartFormat>
    <chartFormat chart="76" format="27">
      <pivotArea type="data" outline="0" fieldPosition="0">
        <references count="3">
          <reference field="4294967294" count="1" selected="0">
            <x v="0"/>
          </reference>
          <reference field="5" count="1" selected="0">
            <x v="2"/>
          </reference>
          <reference field="7" count="1" selected="0">
            <x v="0"/>
          </reference>
        </references>
      </pivotArea>
    </chartFormat>
    <chartFormat chart="76" format="28">
      <pivotArea type="data" outline="0" fieldPosition="0">
        <references count="3">
          <reference field="4294967294" count="1" selected="0">
            <x v="0"/>
          </reference>
          <reference field="5" count="1" selected="0">
            <x v="2"/>
          </reference>
          <reference field="7" count="1" selected="0">
            <x v="1"/>
          </reference>
        </references>
      </pivotArea>
    </chartFormat>
    <chartFormat chart="76" format="29">
      <pivotArea type="data" outline="0" fieldPosition="0">
        <references count="3">
          <reference field="4294967294" count="1" selected="0">
            <x v="0"/>
          </reference>
          <reference field="5" count="1" selected="0">
            <x v="2"/>
          </reference>
          <reference field="7" count="1" selected="0">
            <x v="2"/>
          </reference>
        </references>
      </pivotArea>
    </chartFormat>
    <chartFormat chart="76" format="30">
      <pivotArea type="data" outline="0" fieldPosition="0">
        <references count="2">
          <reference field="4294967294" count="1" selected="0">
            <x v="0"/>
          </reference>
          <reference field="5" count="1" selected="0">
            <x v="2"/>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_N.Sales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_Amount"/>
    <pivotHierarchy dragToData="1"/>
    <pivotHierarchy dragToData="1"/>
    <pivotHierarchy dragToData="1"/>
    <pivotHierarchy dragToData="1"/>
    <pivotHierarchy dragToData="1"/>
    <pivotHierarchy dragToData="1"/>
    <pivotHierarchy dragToData="1"/>
    <pivotHierarchy dragToData="1"/>
    <pivotHierarchy dragToData="1" caption="Count of P_ID"/>
    <pivotHierarchy dragToData="1" caption="Distinct Count of P_ID"/>
    <pivotHierarchy dragToData="1" caption="Stock_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2">
    <rowHierarchyUsage hierarchyUsage="206"/>
    <rowHierarchyUsage hierarchyUsage="19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Product_Details]"/>
        <x15:activeTabTopLevelEntity name="[Allocation]"/>
        <x15:activeTabTopLevelEntity name="[Shipping_Repor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1B5927F8-0729-4883-B15C-AE17F6C49059}" name="PivotTable30" cacheId="54" applyNumberFormats="0" applyBorderFormats="0" applyFontFormats="0" applyPatternFormats="0" applyAlignmentFormats="0" applyWidthHeightFormats="1" dataCaption="Values" tag="76682bd0-25e4-4abf-afcb-34318d765f9b" updatedVersion="8" minRefreshableVersion="3" useAutoFormatting="1" subtotalHiddenItems="1" itemPrintTitles="1" createdVersion="5" indent="0" outline="1" outlineData="1" multipleFieldFilters="0">
  <location ref="F8:F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44"/>
  </dataFields>
  <formats count="5">
    <format dxfId="828">
      <pivotArea outline="0" collapsedLevelsAreSubtotals="1" fieldPosition="0"/>
    </format>
    <format dxfId="827">
      <pivotArea type="all" dataOnly="0" outline="0" fieldPosition="0"/>
    </format>
    <format dxfId="826">
      <pivotArea outline="0" collapsedLevelsAreSubtotals="1" fieldPosition="0"/>
    </format>
    <format dxfId="825">
      <pivotArea dataOnly="0" labelOnly="1" outline="0" axis="axisValues" fieldPosition="0"/>
    </format>
    <format dxfId="824">
      <pivotArea outline="0" collapsedLevelsAreSubtotals="1"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caption="Average Days to Ship"/>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42FB87D-4B33-4919-9348-9D1F8DA28062}" name="counts" cacheId="37" applyNumberFormats="0" applyBorderFormats="0" applyFontFormats="0" applyPatternFormats="0" applyAlignmentFormats="0" applyWidthHeightFormats="1" dataCaption="Values" tag="3f501585-a450-4589-8f33-674a7c8b9cce" updatedVersion="8" minRefreshableVersion="3" useAutoFormatting="1" subtotalHiddenItems="1" itemPrintTitles="1" createdVersion="5" indent="0" outline="1" outlineData="1" multipleFieldFilters="0">
  <location ref="A1:H2" firstHeaderRow="0" firstDataRow="1" firstDataCol="0"/>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8">
    <i>
      <x/>
    </i>
    <i i="1">
      <x v="1"/>
    </i>
    <i i="2">
      <x v="2"/>
    </i>
    <i i="3">
      <x v="3"/>
    </i>
    <i i="4">
      <x v="4"/>
    </i>
    <i i="5">
      <x v="5"/>
    </i>
    <i i="6">
      <x v="6"/>
    </i>
    <i i="7">
      <x v="7"/>
    </i>
  </colItems>
  <dataFields count="8">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dataField fld="6" subtotal="count" baseField="0" baseItem="0"/>
    <dataField fld="7" subtotal="count" baseField="0" baseItem="0"/>
  </dataFields>
  <formats count="3">
    <format dxfId="831">
      <pivotArea type="all" dataOnly="0" outline="0" fieldPosition="0"/>
    </format>
    <format dxfId="830">
      <pivotArea outline="0" collapsedLevelsAreSubtotals="1" fieldPosition="0"/>
    </format>
    <format dxfId="829">
      <pivotArea dataOnly="0" labelOnly="1" outline="0" fieldPosition="0">
        <references count="1">
          <reference field="4294967294" count="8">
            <x v="0"/>
            <x v="1"/>
            <x v="2"/>
            <x v="3"/>
            <x v="4"/>
            <x v="5"/>
            <x v="6"/>
            <x v="7"/>
          </reference>
        </references>
      </pivotArea>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AB607EC7-AE8E-4DCD-9CAF-0226AF7CB981}" name="Avg ns / E" cacheId="11" applyNumberFormats="0" applyBorderFormats="0" applyFontFormats="0" applyPatternFormats="0" applyAlignmentFormats="0" applyWidthHeightFormats="1" dataCaption="Values" missingCaption="-" tag="aabd84f0-fe5a-4854-b8bf-6546dd9dd13b" updatedVersion="8" minRefreshableVersion="3" useAutoFormatting="1" subtotalHiddenItems="1" rowGrandTotals="0" colGrandTotals="0" itemPrintTitles="1" createdVersion="5" indent="0" compact="0" compactData="0" multipleFieldFilters="0" chartFormat="53">
  <location ref="D133:E142" firstHeaderRow="1" firstDataRow="1" firstDataCol="1"/>
  <pivotFields count="8">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compact="0" allDrilled="1" outline="0" subtotalTop="0" showAll="0" dataSourceSort="1" defaultSubtotal="0" defaultAttributeDrillState="1">
      <items count="1">
        <item x="0"/>
      </items>
    </pivotField>
    <pivotField name="Name" axis="axisRow" compact="0" allDrilled="1" outline="0"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5"/>
  </rowFields>
  <rowItems count="9">
    <i>
      <x v="4"/>
    </i>
    <i>
      <x v="6"/>
    </i>
    <i>
      <x v="8"/>
    </i>
    <i>
      <x/>
    </i>
    <i>
      <x v="2"/>
    </i>
    <i>
      <x v="7"/>
    </i>
    <i>
      <x v="5"/>
    </i>
    <i>
      <x v="3"/>
    </i>
    <i>
      <x v="1"/>
    </i>
  </rowItems>
  <colItems count="1">
    <i/>
  </colItems>
  <dataFields count="1">
    <dataField name="Avg N.Sales" fld="6" subtotal="average" baseField="5" baseItem="4" numFmtId="43"/>
  </dataFields>
  <formats count="6">
    <format dxfId="837">
      <pivotArea outline="0" collapsedLevelsAreSubtotals="1" fieldPosition="0"/>
    </format>
    <format dxfId="836">
      <pivotArea type="all" dataOnly="0" outline="0" fieldPosition="0"/>
    </format>
    <format dxfId="835">
      <pivotArea outline="0" collapsedLevelsAreSubtotals="1" fieldPosition="0"/>
    </format>
    <format dxfId="834">
      <pivotArea field="5" type="button" dataOnly="0" labelOnly="1" outline="0" axis="axisRow" fieldPosition="0"/>
    </format>
    <format dxfId="833">
      <pivotArea dataOnly="0" labelOnly="1" outline="0" fieldPosition="0">
        <references count="1">
          <reference field="5" count="0"/>
        </references>
      </pivotArea>
    </format>
    <format dxfId="832">
      <pivotArea dataOnly="0" labelOnly="1" outline="0" axis="axisValues" fieldPosition="0"/>
    </format>
  </formats>
  <chartFormats count="1">
    <chartFormat chart="48" format="2" series="1">
      <pivotArea type="data" outline="0" fieldPosition="0">
        <references count="1">
          <reference field="4294967294" count="1" selected="0">
            <x v="0"/>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et_Sales_Achieved"/>
    <pivotHierarchy dragToData="1"/>
    <pivotHierarchy dragToData="1"/>
    <pivotHierarchy dragToData="1" caption="# Employeees"/>
    <pivotHierarchy dragToData="1" caption="Distinct Count of Position"/>
    <pivotHierarchy dragToData="1" caption="Avg N.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4" type="captionEqual" evalOrder="-1" id="4" stringValue1="1996">
      <autoFilter ref="A1">
        <filterColumn colId="0">
          <customFilters>
            <customFilter val="1996"/>
          </customFilters>
        </filterColumn>
      </autoFilter>
    </filter>
    <filter fld="2" type="count" id="3" iMeasureHier="250">
      <autoFilter ref="A1">
        <filterColumn colId="0">
          <top10 val="5" filterVal="5"/>
        </filterColumn>
      </autoFilter>
    </filter>
  </filters>
  <rowHierarchiesUsage count="1">
    <rowHierarchyUsage hierarchyUsage="8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Employee_Transactions]"/>
        <x15:activeTabTopLevelEntity name="[Employee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B5E9BF9E-F598-489D-85D4-726AA5314C61}" name="net p / cat" cacheId="5" applyNumberFormats="0" applyBorderFormats="0" applyFontFormats="0" applyPatternFormats="0" applyAlignmentFormats="0" applyWidthHeightFormats="1" dataCaption="Values" missingCaption="-" tag="4547b983-23f9-4b20-b3a1-fb22ac068dce" updatedVersion="8" minRefreshableVersion="3" useAutoFormatting="1" subtotalHiddenItems="1" rowGrandTotals="0" colGrandTotals="0" itemPrintTitles="1" createdVersion="5" indent="0" compact="0" compactData="0" multipleFieldFilters="0" chartFormat="71">
  <location ref="G196:H204" firstHeaderRow="1" firstDataRow="1" firstDataCol="1"/>
  <pivotFields count="7">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axis="axisRow" compact="0" allDrilled="1" outline="0" subtotalTop="0" showAll="0" sortType="ascending" defaultSubtotal="0" defaultAttributeDrillState="1">
      <items count="8">
        <item x="0"/>
        <item x="1"/>
        <item x="2"/>
        <item x="3"/>
        <item x="4"/>
        <item x="5"/>
        <item x="6"/>
        <item x="7"/>
      </items>
    </pivotField>
    <pivotField dataField="1" compact="0" outline="0" subtotalTop="0" showAll="0" defaultSubtotal="0"/>
    <pivotField compact="0" allDrilled="1" outline="0" subtotalTop="0" showAll="0" dataSourceSort="1" defaultSubtotal="0" defaultAttributeDrillState="1"/>
  </pivotFields>
  <rowFields count="1">
    <field x="4"/>
  </rowFields>
  <rowItems count="8">
    <i>
      <x/>
    </i>
    <i>
      <x v="1"/>
    </i>
    <i>
      <x v="2"/>
    </i>
    <i>
      <x v="3"/>
    </i>
    <i>
      <x v="4"/>
    </i>
    <i>
      <x v="5"/>
    </i>
    <i>
      <x v="6"/>
    </i>
    <i>
      <x v="7"/>
    </i>
  </rowItems>
  <colItems count="1">
    <i/>
  </colItems>
  <dataFields count="1">
    <dataField name="Net_Profit" fld="5" baseField="4" baseItem="0" numFmtId="167"/>
  </dataFields>
  <formats count="11">
    <format dxfId="848">
      <pivotArea outline="0" collapsedLevelsAreSubtotals="1" fieldPosition="0"/>
    </format>
    <format dxfId="847">
      <pivotArea type="all" dataOnly="0" outline="0" fieldPosition="0"/>
    </format>
    <format dxfId="846">
      <pivotArea outline="0" collapsedLevelsAreSubtotals="1" fieldPosition="0"/>
    </format>
    <format dxfId="845">
      <pivotArea field="4" type="button" dataOnly="0" labelOnly="1" outline="0" axis="axisRow" fieldPosition="0"/>
    </format>
    <format dxfId="844">
      <pivotArea dataOnly="0" labelOnly="1" outline="0" fieldPosition="0">
        <references count="1">
          <reference field="4" count="0"/>
        </references>
      </pivotArea>
    </format>
    <format dxfId="843">
      <pivotArea dataOnly="0" labelOnly="1" outline="0" axis="axisValues" fieldPosition="0"/>
    </format>
    <format dxfId="842">
      <pivotArea type="all" dataOnly="0" outline="0" fieldPosition="0"/>
    </format>
    <format dxfId="841">
      <pivotArea outline="0" collapsedLevelsAreSubtotals="1" fieldPosition="0"/>
    </format>
    <format dxfId="840">
      <pivotArea field="4" type="button" dataOnly="0" labelOnly="1" outline="0" axis="axisRow" fieldPosition="0"/>
    </format>
    <format dxfId="839">
      <pivotArea dataOnly="0" labelOnly="1" outline="0" fieldPosition="0">
        <references count="1">
          <reference field="4" count="0"/>
        </references>
      </pivotArea>
    </format>
    <format dxfId="838">
      <pivotArea dataOnly="0" labelOnly="1" outline="0" axis="axisValues" fieldPosition="0"/>
    </format>
  </formats>
  <chartFormats count="9">
    <chartFormat chart="69" format="22" series="1">
      <pivotArea type="data" outline="0" fieldPosition="0">
        <references count="1">
          <reference field="4294967294" count="1" selected="0">
            <x v="0"/>
          </reference>
        </references>
      </pivotArea>
    </chartFormat>
    <chartFormat chart="69" format="23">
      <pivotArea type="data" outline="0" fieldPosition="0">
        <references count="2">
          <reference field="4294967294" count="1" selected="0">
            <x v="0"/>
          </reference>
          <reference field="4" count="1" selected="0">
            <x v="0"/>
          </reference>
        </references>
      </pivotArea>
    </chartFormat>
    <chartFormat chart="69" format="24">
      <pivotArea type="data" outline="0" fieldPosition="0">
        <references count="2">
          <reference field="4294967294" count="1" selected="0">
            <x v="0"/>
          </reference>
          <reference field="4" count="1" selected="0">
            <x v="1"/>
          </reference>
        </references>
      </pivotArea>
    </chartFormat>
    <chartFormat chart="69" format="25">
      <pivotArea type="data" outline="0" fieldPosition="0">
        <references count="2">
          <reference field="4294967294" count="1" selected="0">
            <x v="0"/>
          </reference>
          <reference field="4" count="1" selected="0">
            <x v="2"/>
          </reference>
        </references>
      </pivotArea>
    </chartFormat>
    <chartFormat chart="69" format="26">
      <pivotArea type="data" outline="0" fieldPosition="0">
        <references count="2">
          <reference field="4294967294" count="1" selected="0">
            <x v="0"/>
          </reference>
          <reference field="4" count="1" selected="0">
            <x v="3"/>
          </reference>
        </references>
      </pivotArea>
    </chartFormat>
    <chartFormat chart="69" format="27">
      <pivotArea type="data" outline="0" fieldPosition="0">
        <references count="2">
          <reference field="4294967294" count="1" selected="0">
            <x v="0"/>
          </reference>
          <reference field="4" count="1" selected="0">
            <x v="4"/>
          </reference>
        </references>
      </pivotArea>
    </chartFormat>
    <chartFormat chart="69" format="28">
      <pivotArea type="data" outline="0" fieldPosition="0">
        <references count="2">
          <reference field="4294967294" count="1" selected="0">
            <x v="0"/>
          </reference>
          <reference field="4" count="1" selected="0">
            <x v="5"/>
          </reference>
        </references>
      </pivotArea>
    </chartFormat>
    <chartFormat chart="69" format="29">
      <pivotArea type="data" outline="0" fieldPosition="0">
        <references count="2">
          <reference field="4294967294" count="1" selected="0">
            <x v="0"/>
          </reference>
          <reference field="4" count="1" selected="0">
            <x v="6"/>
          </reference>
        </references>
      </pivotArea>
    </chartFormat>
    <chartFormat chart="69" format="30">
      <pivotArea type="data" outline="0" fieldPosition="0">
        <references count="2">
          <reference field="4294967294" count="1" selected="0">
            <x v="0"/>
          </reference>
          <reference field="4" count="1" selected="0">
            <x v="7"/>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_N.Sales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_Amount"/>
    <pivotHierarchy dragToData="1"/>
    <pivotHierarchy dragToData="1"/>
    <pivotHierarchy dragToData="1" caption="Net_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Product_Details]"/>
        <x15:activeTabTopLevelEntity name="[Al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6984BA94-F9A3-4429-A58F-74D7808D72B4}" name="o/E" cacheId="10" applyNumberFormats="0" applyBorderFormats="0" applyFontFormats="0" applyPatternFormats="0" applyAlignmentFormats="0" applyWidthHeightFormats="1" dataCaption="Values" missingCaption="-" tag="749b553d-aefa-4579-bf64-2c0943e53123" updatedVersion="8" minRefreshableVersion="3" useAutoFormatting="1" subtotalHiddenItems="1" rowGrandTotals="0" colGrandTotals="0" itemPrintTitles="1" createdVersion="5" indent="0" compact="0" compactData="0" multipleFieldFilters="0" chartFormat="69">
  <location ref="A145:C154" firstHeaderRow="0" firstDataRow="1" firstDataCol="1"/>
  <pivotFields count="9">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compact="0" allDrilled="1" outline="0" subtotalTop="0" showAll="0" dataSourceSort="1" defaultSubtotal="0" defaultAttributeDrillState="1">
      <items count="1">
        <item x="0"/>
      </items>
    </pivotField>
    <pivotField name="Name" axis="axisRow" compact="0" allDrilled="1" outline="0" subtotalTop="0" showAll="0" sortType="descending" defaultSubtotal="0" defaultAttributeDrillState="1">
      <items count="9">
        <item n="Fuller" x="0"/>
        <item n="Suyama" x="1"/>
        <item n="King" x="2"/>
        <item n="Buchanan" x="3"/>
        <item n="Peacock" x="4"/>
        <item n="Dodsworth" x="5"/>
        <item n="Leverling" x="6"/>
        <item n="Calahan" x="7"/>
        <item n="Davolio" x="8"/>
      </items>
      <autoSortScope>
        <pivotArea dataOnly="0" outline="0" fieldPosition="0">
          <references count="1">
            <reference field="4294967294" count="1" selected="0">
              <x v="1"/>
            </reference>
          </references>
        </pivotArea>
      </autoSortScope>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5"/>
  </rowFields>
  <rowItems count="9">
    <i>
      <x v="4"/>
    </i>
    <i>
      <x v="6"/>
    </i>
    <i>
      <x v="8"/>
    </i>
    <i>
      <x/>
    </i>
    <i>
      <x v="7"/>
    </i>
    <i>
      <x v="2"/>
    </i>
    <i>
      <x v="5"/>
    </i>
    <i>
      <x v="1"/>
    </i>
    <i>
      <x v="3"/>
    </i>
  </rowItems>
  <colFields count="1">
    <field x="-2"/>
  </colFields>
  <colItems count="2">
    <i>
      <x/>
    </i>
    <i i="1">
      <x v="1"/>
    </i>
  </colItems>
  <dataFields count="2">
    <dataField name="# Orders" fld="6" baseField="5" baseItem="0"/>
    <dataField name="Net Sales " fld="7" baseField="5" baseItem="0" numFmtId="167"/>
  </dataFields>
  <formats count="6">
    <format dxfId="854">
      <pivotArea outline="0" fieldPosition="0">
        <references count="1">
          <reference field="4294967294" count="1" selected="0">
            <x v="1"/>
          </reference>
        </references>
      </pivotArea>
    </format>
    <format dxfId="853">
      <pivotArea type="all" dataOnly="0" outline="0" fieldPosition="0"/>
    </format>
    <format dxfId="852">
      <pivotArea outline="0" collapsedLevelsAreSubtotals="1" fieldPosition="0"/>
    </format>
    <format dxfId="851">
      <pivotArea field="5" type="button" dataOnly="0" labelOnly="1" outline="0" axis="axisRow" fieldPosition="0"/>
    </format>
    <format dxfId="850">
      <pivotArea dataOnly="0" labelOnly="1" outline="0" fieldPosition="0">
        <references count="1">
          <reference field="5" count="0"/>
        </references>
      </pivotArea>
    </format>
    <format dxfId="849">
      <pivotArea dataOnly="0" labelOnly="1" outline="0" fieldPosition="0">
        <references count="1">
          <reference field="4294967294" count="2">
            <x v="0"/>
            <x v="1"/>
          </reference>
        </references>
      </pivotArea>
    </format>
  </formats>
  <chartFormats count="2">
    <chartFormat chart="55" format="4" series="1">
      <pivotArea type="data" outline="0" fieldPosition="0">
        <references count="1">
          <reference field="4294967294" count="1" selected="0">
            <x v="1"/>
          </reference>
        </references>
      </pivotArea>
    </chartFormat>
    <chartFormat chart="55" format="5" series="1">
      <pivotArea type="data" outline="0" fieldPosition="0">
        <references count="1">
          <reference field="4294967294" count="1" selected="0">
            <x v="0"/>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et_Sales_Achieved"/>
    <pivotHierarchy dragToData="1"/>
    <pivotHierarchy dragToData="1"/>
    <pivotHierarchy dragToData="1" caption="# Employeees"/>
    <pivotHierarchy dragToData="1" caption="Distinct Count of Position"/>
    <pivotHierarchy dragToData="1"/>
    <pivotHierarchy dragToData="1" caption="# Orders"/>
    <pivotHierarchy dragToData="1"/>
    <pivotHierarchy dragToData="1" caption="Net Sales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4" type="captionEqual" evalOrder="-1" id="4" stringValue1="1996">
      <autoFilter ref="A1">
        <filterColumn colId="0">
          <customFilters>
            <customFilter val="1996"/>
          </customFilters>
        </filterColumn>
      </autoFilter>
    </filter>
    <filter fld="2" type="count" id="3" iMeasureHier="250">
      <autoFilter ref="A1">
        <filterColumn colId="0">
          <top10 val="5" filterVal="5"/>
        </filterColumn>
      </autoFilter>
    </filter>
  </filters>
  <rowHierarchiesUsage count="1">
    <rowHierarchyUsage hierarchyUsage="9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Employee_Transactions]"/>
        <x15:activeTabTopLevelEntity name="[Employee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2C29F02A-59EE-4964-9949-ACE2A02FC035}" name="Country Sales" cacheId="32" applyNumberFormats="0" applyBorderFormats="0" applyFontFormats="0" applyPatternFormats="0" applyAlignmentFormats="0" applyWidthHeightFormats="1" dataCaption="Values" tag="23e9974f-ff88-46e3-b172-fb65ea78fc3d" updatedVersion="8" minRefreshableVersion="3" useAutoFormatting="1" subtotalHiddenItems="1" rowGrandTotals="0" colGrandTotals="0" itemPrintTitles="1" createdVersion="5" indent="0" compact="0" compactData="0" multipleFieldFilters="0" chartFormat="5">
  <location ref="L1:M22" firstHeaderRow="1" firstDataRow="1" firstDataCol="1"/>
  <pivotFields count="7">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compact="0" allDrilled="1" outline="0" subtotalTop="0" showAll="0" measureFilter="1" defaultSubtotal="0" defaultAttributeDrillState="1">
      <items count="5">
        <item x="0"/>
        <item x="1"/>
        <item x="2"/>
        <item x="3"/>
        <item x="4"/>
      </items>
    </pivotField>
    <pivotField name="Product Name"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compact="0" outline="0" subtotalTop="0" showAll="0" defaultSubtotal="0"/>
    <pivotField compact="0" allDrilled="1" outline="0" subtotalTop="0" showAll="0" dataSourceSort="1" defaultSubtotal="0" defaultAttributeDrillState="1"/>
  </pivotFields>
  <rowFields count="1">
    <field x="4"/>
  </rowFields>
  <rowItems count="21">
    <i>
      <x/>
    </i>
    <i>
      <x v="1"/>
    </i>
    <i>
      <x v="2"/>
    </i>
    <i>
      <x v="3"/>
    </i>
    <i>
      <x v="4"/>
    </i>
    <i>
      <x v="5"/>
    </i>
    <i>
      <x v="6"/>
    </i>
    <i>
      <x v="7"/>
    </i>
    <i>
      <x v="8"/>
    </i>
    <i>
      <x v="9"/>
    </i>
    <i>
      <x v="10"/>
    </i>
    <i>
      <x v="11"/>
    </i>
    <i>
      <x v="12"/>
    </i>
    <i>
      <x v="13"/>
    </i>
    <i>
      <x v="14"/>
    </i>
    <i>
      <x v="15"/>
    </i>
    <i>
      <x v="16"/>
    </i>
    <i>
      <x v="17"/>
    </i>
    <i>
      <x v="18"/>
    </i>
    <i>
      <x v="19"/>
    </i>
    <i>
      <x v="20"/>
    </i>
  </rowItems>
  <colItems count="1">
    <i/>
  </colItems>
  <dataFields count="1">
    <dataField name="Net Sales" fld="5" baseField="4" baseItem="0"/>
  </dataFields>
  <formats count="5">
    <format dxfId="859">
      <pivotArea type="all" dataOnly="0" outline="0" fieldPosition="0"/>
    </format>
    <format dxfId="858">
      <pivotArea outline="0" collapsedLevelsAreSubtotals="1" fieldPosition="0"/>
    </format>
    <format dxfId="857">
      <pivotArea field="4" type="button" dataOnly="0" labelOnly="1" outline="0" axis="axisRow" fieldPosition="0"/>
    </format>
    <format dxfId="856">
      <pivotArea dataOnly="0" labelOnly="1" outline="0" fieldPosition="0">
        <references count="1">
          <reference field="4" count="0"/>
        </references>
      </pivotArea>
    </format>
    <format dxfId="855">
      <pivotArea dataOnly="0" labelOnly="1" outline="0" axis="axisValues"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2" iMeasureHier="261">
      <autoFilter ref="A1">
        <filterColumn colId="0">
          <top10 val="5" filterVal="5"/>
        </filterColumn>
      </autoFilter>
    </filter>
    <filter fld="3" type="count" id="3" iMeasureHier="250">
      <autoFilter ref="A1">
        <filterColumn colId="0">
          <top10 val="5" filterVal="5"/>
        </filterColumn>
      </autoFilter>
    </filter>
  </filters>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4C0D048C-3234-4163-903B-629CA6EFAB33}" name="Top 5 Product Discount" cacheId="42" applyNumberFormats="0" applyBorderFormats="0" applyFontFormats="0" applyPatternFormats="0" applyAlignmentFormats="0" applyWidthHeightFormats="1" dataCaption="Values" tag="ae6bfb1a-491c-4b7d-91e8-083bf49ee4c9" updatedVersion="8" minRefreshableVersion="3" useAutoFormatting="1" subtotalHiddenItems="1" rowGrandTotals="0" colGrandTotals="0" itemPrintTitles="1" createdVersion="5" indent="0" compact="0" compactData="0" multipleFieldFilters="0" chartFormat="14">
  <location ref="R144:S149" firstHeaderRow="1" firstDataRow="1" firstDataCol="1"/>
  <pivotFields count="7">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Country" compact="0" allDrilled="1" outline="0" subtotalTop="0" showAll="0" defaultSubtotal="0" defaultAttributeDrillState="1">
      <items count="21">
        <item x="0"/>
        <item x="1"/>
        <item x="2"/>
        <item x="3"/>
        <item x="4"/>
        <item x="5"/>
        <item x="6"/>
        <item x="7"/>
        <item x="8"/>
        <item x="9"/>
        <item x="10"/>
        <item x="11"/>
        <item x="12"/>
        <item x="13"/>
        <item x="14"/>
        <item x="15"/>
        <item x="16"/>
        <item x="17"/>
        <item x="18"/>
        <item x="19"/>
        <item x="20"/>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4"/>
  </rowFields>
  <rowItems count="5">
    <i>
      <x v="1"/>
    </i>
    <i>
      <x v="4"/>
    </i>
    <i>
      <x v="3"/>
    </i>
    <i>
      <x/>
    </i>
    <i>
      <x v="2"/>
    </i>
  </rowItems>
  <colItems count="1">
    <i/>
  </colItems>
  <dataFields count="1">
    <dataField fld="5" subtotal="count" baseField="0" baseItem="0"/>
  </dataFields>
  <formats count="23">
    <format dxfId="882">
      <pivotArea type="all" dataOnly="0" outline="0" fieldPosition="0"/>
    </format>
    <format dxfId="881">
      <pivotArea outline="0" collapsedLevelsAreSubtotals="1" fieldPosition="0"/>
    </format>
    <format dxfId="880">
      <pivotArea outline="0" collapsedLevelsAreSubtotals="1" fieldPosition="0"/>
    </format>
    <format dxfId="879">
      <pivotArea type="all" dataOnly="0" outline="0" fieldPosition="0"/>
    </format>
    <format dxfId="878">
      <pivotArea outline="0" collapsedLevelsAreSubtotals="1" fieldPosition="0"/>
    </format>
    <format dxfId="877">
      <pivotArea field="2" type="button" dataOnly="0" labelOnly="1" outline="0"/>
    </format>
    <format dxfId="876">
      <pivotArea outline="0" collapsedLevelsAreSubtotals="1" fieldPosition="0"/>
    </format>
    <format dxfId="875">
      <pivotArea outline="0" collapsedLevelsAreSubtotals="1" fieldPosition="0"/>
    </format>
    <format dxfId="874">
      <pivotArea type="all" dataOnly="0" outline="0" fieldPosition="0"/>
    </format>
    <format dxfId="873">
      <pivotArea outline="0" collapsedLevelsAreSubtotals="1" fieldPosition="0"/>
    </format>
    <format dxfId="872">
      <pivotArea field="4" type="button" dataOnly="0" labelOnly="1" outline="0" axis="axisRow" fieldPosition="0"/>
    </format>
    <format dxfId="871">
      <pivotArea dataOnly="0" labelOnly="1" outline="0" fieldPosition="0">
        <references count="1">
          <reference field="4" count="0"/>
        </references>
      </pivotArea>
    </format>
    <format dxfId="870">
      <pivotArea dataOnly="0" labelOnly="1" outline="0" axis="axisValues" fieldPosition="0"/>
    </format>
    <format dxfId="869">
      <pivotArea type="all" dataOnly="0" outline="0" fieldPosition="0"/>
    </format>
    <format dxfId="868">
      <pivotArea outline="0" collapsedLevelsAreSubtotals="1" fieldPosition="0"/>
    </format>
    <format dxfId="867">
      <pivotArea field="4" type="button" dataOnly="0" labelOnly="1" outline="0" axis="axisRow" fieldPosition="0"/>
    </format>
    <format dxfId="866">
      <pivotArea dataOnly="0" labelOnly="1" outline="0" fieldPosition="0">
        <references count="1">
          <reference field="4" count="0"/>
        </references>
      </pivotArea>
    </format>
    <format dxfId="865">
      <pivotArea dataOnly="0" labelOnly="1" outline="0" axis="axisValues" fieldPosition="0"/>
    </format>
    <format dxfId="864">
      <pivotArea type="all" dataOnly="0" outline="0" fieldPosition="0"/>
    </format>
    <format dxfId="863">
      <pivotArea outline="0" collapsedLevelsAreSubtotals="1" fieldPosition="0"/>
    </format>
    <format dxfId="862">
      <pivotArea field="4" type="button" dataOnly="0" labelOnly="1" outline="0" axis="axisRow" fieldPosition="0"/>
    </format>
    <format dxfId="861">
      <pivotArea dataOnly="0" labelOnly="1" outline="0" fieldPosition="0">
        <references count="1">
          <reference field="4" count="0"/>
        </references>
      </pivotArea>
    </format>
    <format dxfId="860">
      <pivotArea dataOnly="0" labelOnly="1" outline="0" axis="axisValues"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et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3" type="count" id="1" iMeasureHier="398">
      <autoFilter ref="A1">
        <filterColumn colId="0">
          <top10 val="5" filterVal="5"/>
        </filterColumn>
      </autoFilter>
    </filter>
    <filter fld="4" type="count" id="2" iMeasureHier="302">
      <autoFilter ref="A1">
        <filterColumn colId="0">
          <top10 val="5" filterVal="5"/>
        </filterColumn>
      </autoFilter>
    </filter>
  </filters>
  <rowHierarchiesUsage count="1">
    <rowHierarchyUsage hierarchyUsage="1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Summary]"/>
        <x15:activeTabTopLevelEntity name="[Product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A840629B-CF45-49AD-9EC9-6001E43C54BB}" name="Freight/C" cacheId="3" applyNumberFormats="0" applyBorderFormats="0" applyFontFormats="0" applyPatternFormats="0" applyAlignmentFormats="0" applyWidthHeightFormats="1" dataCaption="Values" missingCaption="-" tag="d6710516-9552-4d14-87bd-149c1cb52f3b" updatedVersion="8" minRefreshableVersion="3" useAutoFormatting="1" subtotalHiddenItems="1" rowGrandTotals="0" colGrandTotals="0" itemPrintTitles="1" createdVersion="5" indent="0" compact="0" compactData="0" multipleFieldFilters="0" chartFormat="70">
  <location ref="J196:K204" firstHeaderRow="1" firstDataRow="1" firstDataCol="1"/>
  <pivotFields count="7">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axis="axisRow" compact="0" allDrilled="1" outline="0" subtotalTop="0" showAll="0" sortType="ascending" defaultSubtotal="0" defaultAttributeDrillState="1">
      <items count="8">
        <item x="0"/>
        <item x="1"/>
        <item x="2"/>
        <item x="3"/>
        <item x="4"/>
        <item x="5"/>
        <item x="6"/>
        <item x="7"/>
      </items>
    </pivotField>
    <pivotField dataField="1" compact="0" outline="0" subtotalTop="0" showAll="0" defaultSubtotal="0"/>
    <pivotField compact="0" allDrilled="1" outline="0" subtotalTop="0" showAll="0" dataSourceSort="1" defaultSubtotal="0" defaultAttributeDrillState="1"/>
  </pivotFields>
  <rowFields count="1">
    <field x="4"/>
  </rowFields>
  <rowItems count="8">
    <i>
      <x/>
    </i>
    <i>
      <x v="1"/>
    </i>
    <i>
      <x v="2"/>
    </i>
    <i>
      <x v="3"/>
    </i>
    <i>
      <x v="4"/>
    </i>
    <i>
      <x v="5"/>
    </i>
    <i>
      <x v="6"/>
    </i>
    <i>
      <x v="7"/>
    </i>
  </rowItems>
  <colItems count="1">
    <i/>
  </colItems>
  <dataFields count="1">
    <dataField name="Allocated_Freight" fld="5" baseField="4" baseItem="0"/>
  </dataFields>
  <formats count="11">
    <format dxfId="893">
      <pivotArea outline="0" collapsedLevelsAreSubtotals="1" fieldPosition="0"/>
    </format>
    <format dxfId="892">
      <pivotArea type="all" dataOnly="0" outline="0" fieldPosition="0"/>
    </format>
    <format dxfId="891">
      <pivotArea outline="0" collapsedLevelsAreSubtotals="1" fieldPosition="0"/>
    </format>
    <format dxfId="890">
      <pivotArea field="4" type="button" dataOnly="0" labelOnly="1" outline="0" axis="axisRow" fieldPosition="0"/>
    </format>
    <format dxfId="889">
      <pivotArea dataOnly="0" labelOnly="1" outline="0" fieldPosition="0">
        <references count="1">
          <reference field="4" count="0"/>
        </references>
      </pivotArea>
    </format>
    <format dxfId="888">
      <pivotArea dataOnly="0" labelOnly="1" outline="0" axis="axisValues" fieldPosition="0"/>
    </format>
    <format dxfId="887">
      <pivotArea type="all" dataOnly="0" outline="0" fieldPosition="0"/>
    </format>
    <format dxfId="886">
      <pivotArea outline="0" collapsedLevelsAreSubtotals="1" fieldPosition="0"/>
    </format>
    <format dxfId="885">
      <pivotArea field="4" type="button" dataOnly="0" labelOnly="1" outline="0" axis="axisRow" fieldPosition="0"/>
    </format>
    <format dxfId="884">
      <pivotArea dataOnly="0" labelOnly="1" outline="0" fieldPosition="0">
        <references count="1">
          <reference field="4" count="0"/>
        </references>
      </pivotArea>
    </format>
    <format dxfId="883">
      <pivotArea dataOnly="0" labelOnly="1" outline="0" axis="axisValues" fieldPosition="0"/>
    </format>
  </formats>
  <chartFormats count="9">
    <chartFormat chart="68" format="29" series="1">
      <pivotArea type="data" outline="0" fieldPosition="0">
        <references count="1">
          <reference field="4294967294" count="1" selected="0">
            <x v="0"/>
          </reference>
        </references>
      </pivotArea>
    </chartFormat>
    <chartFormat chart="68" format="30">
      <pivotArea type="data" outline="0" fieldPosition="0">
        <references count="2">
          <reference field="4294967294" count="1" selected="0">
            <x v="0"/>
          </reference>
          <reference field="4" count="1" selected="0">
            <x v="0"/>
          </reference>
        </references>
      </pivotArea>
    </chartFormat>
    <chartFormat chart="68" format="31">
      <pivotArea type="data" outline="0" fieldPosition="0">
        <references count="2">
          <reference field="4294967294" count="1" selected="0">
            <x v="0"/>
          </reference>
          <reference field="4" count="1" selected="0">
            <x v="1"/>
          </reference>
        </references>
      </pivotArea>
    </chartFormat>
    <chartFormat chart="68" format="32">
      <pivotArea type="data" outline="0" fieldPosition="0">
        <references count="2">
          <reference field="4294967294" count="1" selected="0">
            <x v="0"/>
          </reference>
          <reference field="4" count="1" selected="0">
            <x v="2"/>
          </reference>
        </references>
      </pivotArea>
    </chartFormat>
    <chartFormat chart="68" format="33">
      <pivotArea type="data" outline="0" fieldPosition="0">
        <references count="2">
          <reference field="4294967294" count="1" selected="0">
            <x v="0"/>
          </reference>
          <reference field="4" count="1" selected="0">
            <x v="3"/>
          </reference>
        </references>
      </pivotArea>
    </chartFormat>
    <chartFormat chart="68" format="34">
      <pivotArea type="data" outline="0" fieldPosition="0">
        <references count="2">
          <reference field="4294967294" count="1" selected="0">
            <x v="0"/>
          </reference>
          <reference field="4" count="1" selected="0">
            <x v="4"/>
          </reference>
        </references>
      </pivotArea>
    </chartFormat>
    <chartFormat chart="68" format="35">
      <pivotArea type="data" outline="0" fieldPosition="0">
        <references count="2">
          <reference field="4294967294" count="1" selected="0">
            <x v="0"/>
          </reference>
          <reference field="4" count="1" selected="0">
            <x v="5"/>
          </reference>
        </references>
      </pivotArea>
    </chartFormat>
    <chartFormat chart="68" format="36">
      <pivotArea type="data" outline="0" fieldPosition="0">
        <references count="2">
          <reference field="4294967294" count="1" selected="0">
            <x v="0"/>
          </reference>
          <reference field="4" count="1" selected="0">
            <x v="6"/>
          </reference>
        </references>
      </pivotArea>
    </chartFormat>
    <chartFormat chart="68" format="37">
      <pivotArea type="data" outline="0" fieldPosition="0">
        <references count="2">
          <reference field="4294967294" count="1" selected="0">
            <x v="0"/>
          </reference>
          <reference field="4" count="1" selected="0">
            <x v="7"/>
          </reference>
        </references>
      </pivotArea>
    </chartFormat>
  </chart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_N.Sales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_Amount"/>
    <pivotHierarchy dragToData="1" caption="Allocated_Freight"/>
    <pivotHierarchy dragToData="1"/>
    <pivotHierarchy dragToData="1" caption="Net_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Product_Details]"/>
        <x15:activeTabTopLevelEntity name="[Al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607F664B-BCEB-4797-9CA0-3A6F63C2961D}" name="Category &amp; sub" cacheId="19" applyNumberFormats="0" applyBorderFormats="0" applyFontFormats="0" applyPatternFormats="0" applyAlignmentFormats="0" applyWidthHeightFormats="1" dataCaption="Values" tag="af010e7e-5d3b-4844-afd7-42403885b54c" updatedVersion="8" minRefreshableVersion="3" useAutoFormatting="1" subtotalHiddenItems="1" rowGrandTotals="0" colGrandTotals="0" itemPrintTitles="1" createdVersion="5" indent="0" compact="0" compactData="0" multipleFieldFilters="0" chartFormat="21">
  <location ref="I53:J62" firstHeaderRow="1" firstDataRow="1" firstDataCol="1"/>
  <pivotFields count="5">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ul" x="0"/>
        <item n="Aug" x="1"/>
        <item n="Sep" x="2"/>
        <item n="Oct" x="3"/>
        <item n="Nov" x="4"/>
        <item n="Dec" x="5"/>
        <item n="Jan" x="6"/>
        <item n="Feb" x="7"/>
        <item n="Mar" x="8"/>
        <item n="Apr" x="9"/>
        <item n="May" x="10"/>
        <item n="Jun" x="11"/>
      </items>
    </pivotField>
    <pivotField axis="axisRow" compact="0" allDrilled="1" outline="0" subtotalTop="0" showAll="0" defaultSubtotal="0" defaultAttributeDrillState="1">
      <items count="9">
        <item x="0"/>
        <item x="4"/>
        <item x="8"/>
        <item x="7"/>
        <item x="6"/>
        <item x="1"/>
        <item x="2"/>
        <item x="3"/>
        <item x="5"/>
      </items>
    </pivotField>
    <pivotField dataField="1" compact="0" outline="0" subtotalTop="0" showAll="0" defaultSubtotal="0"/>
    <pivotField compact="0" allDrilled="1" outline="0" subtotalTop="0" showAll="0" dataSourceSort="1" defaultSubtotal="0" defaultAttributeDrillState="1"/>
  </pivotFields>
  <rowFields count="1">
    <field x="2"/>
  </rowFields>
  <rowItems count="9">
    <i>
      <x/>
    </i>
    <i>
      <x v="1"/>
    </i>
    <i>
      <x v="2"/>
    </i>
    <i>
      <x v="3"/>
    </i>
    <i>
      <x v="4"/>
    </i>
    <i>
      <x v="5"/>
    </i>
    <i>
      <x v="6"/>
    </i>
    <i>
      <x v="7"/>
    </i>
    <i>
      <x v="8"/>
    </i>
  </rowItems>
  <colItems count="1">
    <i/>
  </colItems>
  <dataFields count="1">
    <dataField name="Net Sales Achieved" fld="3" baseField="2" baseItem="4" numFmtId="165"/>
  </dataFields>
  <formats count="15">
    <format dxfId="908">
      <pivotArea type="all" dataOnly="0" outline="0" fieldPosition="0"/>
    </format>
    <format dxfId="907">
      <pivotArea outline="0" collapsedLevelsAreSubtotals="1" fieldPosition="0"/>
    </format>
    <format dxfId="906">
      <pivotArea field="0" type="button" dataOnly="0" labelOnly="1" outline="0"/>
    </format>
    <format dxfId="905">
      <pivotArea field="1" type="button" dataOnly="0" labelOnly="1" outline="0"/>
    </format>
    <format dxfId="904">
      <pivotArea outline="0" collapsedLevelsAreSubtotals="1" fieldPosition="0"/>
    </format>
    <format dxfId="903">
      <pivotArea type="all" dataOnly="0" outline="0" fieldPosition="0"/>
    </format>
    <format dxfId="902">
      <pivotArea outline="0" collapsedLevelsAreSubtotals="1" fieldPosition="0"/>
    </format>
    <format dxfId="901">
      <pivotArea field="2" type="button" dataOnly="0" labelOnly="1" outline="0" axis="axisRow" fieldPosition="0"/>
    </format>
    <format dxfId="900">
      <pivotArea dataOnly="0" labelOnly="1" outline="0" fieldPosition="0">
        <references count="1">
          <reference field="2" count="0"/>
        </references>
      </pivotArea>
    </format>
    <format dxfId="899">
      <pivotArea dataOnly="0" labelOnly="1" outline="0" axis="axisValues" fieldPosition="0"/>
    </format>
    <format dxfId="898">
      <pivotArea type="all" dataOnly="0" outline="0" fieldPosition="0"/>
    </format>
    <format dxfId="897">
      <pivotArea outline="0" collapsedLevelsAreSubtotals="1" fieldPosition="0"/>
    </format>
    <format dxfId="896">
      <pivotArea field="2" type="button" dataOnly="0" labelOnly="1" outline="0" axis="axisRow" fieldPosition="0"/>
    </format>
    <format dxfId="895">
      <pivotArea dataOnly="0" labelOnly="1" outline="0" fieldPosition="0">
        <references count="1">
          <reference field="2" count="0"/>
        </references>
      </pivotArea>
    </format>
    <format dxfId="894">
      <pivotArea dataOnly="0" labelOnly="1" outline="0" axis="axisValues"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_Name"/>
    <pivotHierarchy dragToData="1"/>
    <pivotHierarchy dragToData="1" caption="Net Sales Achiev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Product_Details]"/>
        <x15:activeTabTopLevelEntity name="[Employee_performance]"/>
        <x15:activeTabTopLevelEntity name="[Actual_Country_Growt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657582D8-EC13-40F8-BC7C-D3AF00B02E1B}" name="NS%/Category" cacheId="47" dataPosition="0" applyNumberFormats="0" applyBorderFormats="0" applyFontFormats="0" applyPatternFormats="0" applyAlignmentFormats="0" applyWidthHeightFormats="1" dataCaption="Values" missingCaption="-" tag="2288e106-173c-4b21-85f8-320a5ee21a41" updatedVersion="8" minRefreshableVersion="3" useAutoFormatting="1" subtotalHiddenItems="1" rowGrandTotals="0" colGrandTotals="0" itemPrintTitles="1" createdVersion="5" indent="0" compact="0" compactData="0" multipleFieldFilters="0" chartFormat="52">
  <location ref="G27:J36" firstHeaderRow="1" firstDataRow="2" firstDataCol="1"/>
  <pivotFields count="8">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axis="axisRow" compact="0" allDrilled="1" outline="0" subtotalTop="0" showAll="0" dataSourceSort="1" defaultSubtotal="0" defaultAttributeDrillState="1">
      <items count="8">
        <item x="0"/>
        <item x="1"/>
        <item x="2"/>
        <item x="3"/>
        <item x="4"/>
        <item x="5"/>
        <item x="6"/>
        <item x="7"/>
      </items>
    </pivotField>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compact="0" allDrilled="1" outline="0" subtotalTop="0" showAll="0" dataSourceSort="1" defaultSubtotal="0" defaultAttributeDrillState="1"/>
  </pivotFields>
  <rowFields count="1">
    <field x="4"/>
  </rowFields>
  <rowItems count="8">
    <i>
      <x/>
    </i>
    <i>
      <x v="1"/>
    </i>
    <i>
      <x v="2"/>
    </i>
    <i>
      <x v="3"/>
    </i>
    <i>
      <x v="4"/>
    </i>
    <i>
      <x v="5"/>
    </i>
    <i>
      <x v="6"/>
    </i>
    <i>
      <x v="7"/>
    </i>
  </rowItems>
  <colFields count="1">
    <field x="5"/>
  </colFields>
  <colItems count="3">
    <i>
      <x/>
    </i>
    <i>
      <x v="1"/>
    </i>
    <i>
      <x v="2"/>
    </i>
  </colItems>
  <dataFields count="1">
    <dataField name="Sum of NS%" fld="6" baseField="0" baseItem="0" numFmtId="43"/>
  </dataFields>
  <formats count="13">
    <format dxfId="12">
      <pivotArea outline="0" collapsedLevelsAreSubtotals="1" fieldPosition="0"/>
    </format>
    <format dxfId="11">
      <pivotArea type="all" dataOnly="0" outline="0" fieldPosition="0"/>
    </format>
    <format dxfId="10">
      <pivotArea outline="0" collapsedLevelsAreSubtotals="1" fieldPosition="0"/>
    </format>
    <format dxfId="9">
      <pivotArea field="-2" type="button" dataOnly="0" labelOnly="1" outline="0" axis="axisValues" fieldPosition="0"/>
    </format>
    <format dxfId="8">
      <pivotArea outline="0" collapsedLevelsAreSubtotals="1" fieldPosition="0"/>
    </format>
    <format dxfId="7">
      <pivotArea type="all" dataOnly="0" outline="0" fieldPosition="0"/>
    </format>
    <format dxfId="6">
      <pivotArea outline="0" collapsedLevelsAreSubtotals="1" fieldPosition="0"/>
    </format>
    <format dxfId="5">
      <pivotArea type="origin" dataOnly="0" labelOnly="1" outline="0" fieldPosition="0"/>
    </format>
    <format dxfId="4">
      <pivotArea field="5" type="button" dataOnly="0" labelOnly="1" outline="0" axis="axisCol" fieldPosition="0"/>
    </format>
    <format dxfId="3">
      <pivotArea type="topRight" dataOnly="0" labelOnly="1" outline="0" fieldPosition="0"/>
    </format>
    <format dxfId="2">
      <pivotArea field="4" type="button" dataOnly="0" labelOnly="1" outline="0" axis="axisRow" fieldPosition="0"/>
    </format>
    <format dxfId="1">
      <pivotArea dataOnly="0" labelOnly="1" outline="0" fieldPosition="0">
        <references count="1">
          <reference field="4" count="0"/>
        </references>
      </pivotArea>
    </format>
    <format dxfId="0">
      <pivotArea dataOnly="0" labelOnly="1" outline="0" fieldPosition="0">
        <references count="1">
          <reference field="5" count="0"/>
        </references>
      </pivotArea>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_N.Sales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_Amount"/>
    <pivotHierarchy dragToData="1"/>
    <pivotHierarchy dragToData="1"/>
    <pivotHierarchy dragToData="1"/>
    <pivotHierarchy dragToData="1" caption="N_Sales"/>
    <pivotHierarchy dragToData="1" caption="Net_Profit"/>
    <pivotHierarchy dragToData="1" caption="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39"/>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Product_Details]"/>
        <x15:activeTabTopLevelEntity name="[Allocation]"/>
        <x15:activeTabTopLevelEntity name="[Category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712DAED2-F21B-46FA-9599-BEBC12BC7B97}" name="PivotTable24" cacheId="51" applyNumberFormats="0" applyBorderFormats="0" applyFontFormats="0" applyPatternFormats="0" applyAlignmentFormats="0" applyWidthHeightFormats="1" dataCaption="Values" missingCaption="-" tag="c70bb5f2-7a27-491c-a5e4-7a23d5bb12a5" updatedVersion="8" minRefreshableVersion="3" useAutoFormatting="1" subtotalHiddenItems="1" rowGrandTotals="0" colGrandTotals="0" itemPrintTitles="1" createdVersion="5" indent="0" compact="0" compactData="0" multipleFieldFilters="0" chartFormat="73">
  <location ref="K129:M206" firstHeaderRow="1" firstDataRow="2" firstDataCol="1"/>
  <pivotFields count="9">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compact="0" allDrilled="1" outline="0" subtotalTop="0" showAll="0" sortType="descending" defaultSubtotal="0" defaultAttributeDrillState="1">
      <items count="4">
        <item x="3"/>
        <item x="2"/>
        <item x="1"/>
        <item x="0"/>
      </items>
    </pivotField>
    <pivotField name="Product Name" axis="axisRow" compact="0" allDrilled="1" outline="0" subtotalTop="0" showAll="0" sortType="ascending" defaultSubtotal="0" defaultAttributeDrillState="1">
      <items count="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s>
    </pivotField>
    <pivotField axis="axisCol"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s>
  <rowFields count="1">
    <field x="5"/>
  </rowFields>
  <row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rowItems>
  <colFields count="1">
    <field x="6"/>
  </colFields>
  <colItems count="2">
    <i>
      <x/>
    </i>
    <i>
      <x v="1"/>
    </i>
  </colItems>
  <dataFields count="1">
    <dataField name="Sum of YOY %" fld="7" baseField="0" baseItem="0"/>
  </dataFields>
  <formats count="28">
    <format dxfId="40">
      <pivotArea outline="0" collapsedLevelsAreSubtotals="1" fieldPosition="0"/>
    </format>
    <format dxfId="39">
      <pivotArea type="all" dataOnly="0" outline="0" fieldPosition="0"/>
    </format>
    <format dxfId="38">
      <pivotArea outline="0" collapsedLevelsAreSubtotals="1" fieldPosition="0"/>
    </format>
    <format dxfId="37">
      <pivotArea dataOnly="0" labelOnly="1" outline="0" axis="axisValues" fieldPosition="0"/>
    </format>
    <format dxfId="36">
      <pivotArea outline="0" collapsedLevelsAreSubtotals="1" fieldPosition="0"/>
    </format>
    <format dxfId="35">
      <pivotArea outline="0" fieldPosition="0">
        <references count="1">
          <reference field="5" count="13" selected="0">
            <x v="0"/>
            <x v="1"/>
            <x v="2"/>
            <x v="3"/>
            <x v="4"/>
            <x v="5"/>
            <x v="6"/>
            <x v="7"/>
            <x v="8"/>
            <x v="9"/>
            <x v="10"/>
            <x v="11"/>
            <x v="12"/>
          </reference>
        </references>
      </pivotArea>
    </format>
    <format dxfId="34">
      <pivotArea outline="0" fieldPosition="0">
        <references count="1">
          <reference field="5" count="13" selected="0">
            <x v="13"/>
            <x v="14"/>
            <x v="15"/>
            <x v="16"/>
            <x v="17"/>
            <x v="18"/>
            <x v="19"/>
            <x v="20"/>
            <x v="21"/>
            <x v="22"/>
            <x v="23"/>
            <x v="24"/>
            <x v="25"/>
          </reference>
        </references>
      </pivotArea>
    </format>
    <format dxfId="33">
      <pivotArea outline="0" fieldPosition="0">
        <references count="1">
          <reference field="5" count="13" selected="0">
            <x v="26"/>
            <x v="27"/>
            <x v="28"/>
            <x v="29"/>
            <x v="30"/>
            <x v="31"/>
            <x v="32"/>
            <x v="33"/>
            <x v="34"/>
            <x v="35"/>
            <x v="36"/>
            <x v="37"/>
            <x v="38"/>
          </reference>
        </references>
      </pivotArea>
    </format>
    <format dxfId="32">
      <pivotArea outline="0" fieldPosition="0">
        <references count="1">
          <reference field="5" count="13" selected="0">
            <x v="39"/>
            <x v="40"/>
            <x v="41"/>
            <x v="42"/>
            <x v="43"/>
            <x v="44"/>
            <x v="45"/>
            <x v="46"/>
            <x v="47"/>
            <x v="48"/>
            <x v="49"/>
            <x v="50"/>
            <x v="51"/>
          </reference>
        </references>
      </pivotArea>
    </format>
    <format dxfId="31">
      <pivotArea dataOnly="0" labelOnly="1" outline="0" fieldPosition="0">
        <references count="1">
          <reference field="5" count="13">
            <x v="39"/>
            <x v="40"/>
            <x v="41"/>
            <x v="42"/>
            <x v="43"/>
            <x v="44"/>
            <x v="45"/>
            <x v="46"/>
            <x v="47"/>
            <x v="48"/>
            <x v="49"/>
            <x v="50"/>
            <x v="51"/>
          </reference>
        </references>
      </pivotArea>
    </format>
    <format dxfId="30">
      <pivotArea outline="0" fieldPosition="0">
        <references count="1">
          <reference field="5" count="13" selected="0">
            <x v="52"/>
            <x v="53"/>
            <x v="54"/>
            <x v="55"/>
            <x v="56"/>
            <x v="57"/>
            <x v="58"/>
            <x v="59"/>
            <x v="60"/>
            <x v="61"/>
            <x v="62"/>
            <x v="63"/>
            <x v="64"/>
          </reference>
        </references>
      </pivotArea>
    </format>
    <format dxfId="29">
      <pivotArea outline="0" fieldPosition="0">
        <references count="1">
          <reference field="5" count="13" selected="0">
            <x v="25"/>
            <x v="26"/>
            <x v="27"/>
            <x v="28"/>
            <x v="29"/>
            <x v="30"/>
            <x v="31"/>
            <x v="32"/>
            <x v="33"/>
            <x v="34"/>
            <x v="35"/>
            <x v="36"/>
            <x v="37"/>
          </reference>
        </references>
      </pivotArea>
    </format>
    <format dxfId="28">
      <pivotArea outline="0" fieldPosition="0">
        <references count="1">
          <reference field="5" count="13" selected="0">
            <x v="38"/>
            <x v="39"/>
            <x v="40"/>
            <x v="41"/>
            <x v="42"/>
            <x v="43"/>
            <x v="44"/>
            <x v="45"/>
            <x v="46"/>
            <x v="47"/>
            <x v="48"/>
            <x v="49"/>
            <x v="50"/>
          </reference>
        </references>
      </pivotArea>
    </format>
    <format dxfId="27">
      <pivotArea dataOnly="0" labelOnly="1" outline="0" fieldPosition="0">
        <references count="1">
          <reference field="5" count="13">
            <x v="38"/>
            <x v="39"/>
            <x v="40"/>
            <x v="41"/>
            <x v="42"/>
            <x v="43"/>
            <x v="44"/>
            <x v="45"/>
            <x v="46"/>
            <x v="47"/>
            <x v="48"/>
            <x v="49"/>
            <x v="50"/>
          </reference>
        </references>
      </pivotArea>
    </format>
    <format dxfId="26">
      <pivotArea outline="0" fieldPosition="0">
        <references count="1">
          <reference field="5" count="13" selected="0">
            <x v="51"/>
            <x v="52"/>
            <x v="53"/>
            <x v="54"/>
            <x v="55"/>
            <x v="56"/>
            <x v="57"/>
            <x v="58"/>
            <x v="59"/>
            <x v="60"/>
            <x v="61"/>
            <x v="62"/>
            <x v="63"/>
          </reference>
        </references>
      </pivotArea>
    </format>
    <format dxfId="25">
      <pivotArea outline="0" fieldPosition="0">
        <references count="1">
          <reference field="5" count="12" selected="0">
            <x v="64"/>
            <x v="65"/>
            <x v="66"/>
            <x v="67"/>
            <x v="68"/>
            <x v="69"/>
            <x v="70"/>
            <x v="71"/>
            <x v="72"/>
            <x v="73"/>
            <x v="74"/>
            <x v="75"/>
          </reference>
        </references>
      </pivotArea>
    </format>
    <format dxfId="24">
      <pivotArea outline="0" collapsedLevelsAreSubtotals="1" fieldPosition="0"/>
    </format>
    <format dxfId="23">
      <pivotArea dataOnly="0" labelOnly="1" outline="0"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2">
      <pivotArea dataOnly="0" labelOnly="1" outline="0" fieldPosition="0">
        <references count="1">
          <reference field="5" count="26">
            <x v="50"/>
            <x v="51"/>
            <x v="52"/>
            <x v="53"/>
            <x v="54"/>
            <x v="55"/>
            <x v="56"/>
            <x v="57"/>
            <x v="58"/>
            <x v="59"/>
            <x v="60"/>
            <x v="61"/>
            <x v="62"/>
            <x v="63"/>
            <x v="64"/>
            <x v="65"/>
            <x v="66"/>
            <x v="67"/>
            <x v="68"/>
            <x v="69"/>
            <x v="70"/>
            <x v="71"/>
            <x v="72"/>
            <x v="73"/>
            <x v="74"/>
            <x v="75"/>
          </reference>
        </references>
      </pivotArea>
    </format>
    <format dxfId="21">
      <pivotArea type="all" dataOnly="0" outline="0" fieldPosition="0"/>
    </format>
    <format dxfId="20">
      <pivotArea outline="0" collapsedLevelsAreSubtotals="1" fieldPosition="0"/>
    </format>
    <format dxfId="19">
      <pivotArea type="origin" dataOnly="0" labelOnly="1" outline="0" fieldPosition="0"/>
    </format>
    <format dxfId="18">
      <pivotArea field="6" type="button" dataOnly="0" labelOnly="1" outline="0" axis="axisCol" fieldPosition="0"/>
    </format>
    <format dxfId="17">
      <pivotArea type="topRight" dataOnly="0" labelOnly="1" outline="0" fieldPosition="0"/>
    </format>
    <format dxfId="16">
      <pivotArea field="5" type="button" dataOnly="0" labelOnly="1" outline="0" axis="axisRow" fieldPosition="0"/>
    </format>
    <format dxfId="15">
      <pivotArea dataOnly="0" labelOnly="1" outline="0"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
      <pivotArea dataOnly="0" labelOnly="1" outline="0" fieldPosition="0">
        <references count="1">
          <reference field="5" count="26">
            <x v="50"/>
            <x v="51"/>
            <x v="52"/>
            <x v="53"/>
            <x v="54"/>
            <x v="55"/>
            <x v="56"/>
            <x v="57"/>
            <x v="58"/>
            <x v="59"/>
            <x v="60"/>
            <x v="61"/>
            <x v="62"/>
            <x v="63"/>
            <x v="64"/>
            <x v="65"/>
            <x v="66"/>
            <x v="67"/>
            <x v="68"/>
            <x v="69"/>
            <x v="70"/>
            <x v="71"/>
            <x v="72"/>
            <x v="73"/>
            <x v="74"/>
            <x v="75"/>
          </reference>
        </references>
      </pivotArea>
    </format>
    <format dxfId="13">
      <pivotArea dataOnly="0" labelOnly="1" outline="0" fieldPosition="0">
        <references count="1">
          <reference field="6" count="0"/>
        </references>
      </pivotArea>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_N.Sales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et_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_Amount"/>
    <pivotHierarchy dragToData="1"/>
    <pivotHierarchy dragToData="1"/>
    <pivotHierarchy dragToData="1"/>
    <pivotHierarchy dragToData="1"/>
    <pivotHierarchy dragToData="1"/>
    <pivotHierarchy dragToData="1"/>
    <pivotHierarchy dragToData="1"/>
    <pivotHierarchy dragToData="1"/>
    <pivotHierarchy dragToData="1" caption="Count of P_ID"/>
    <pivotHierarchy dragToData="1" caption="Distinct Count of P_ID"/>
    <pivotHierarchy dragToData="1" caption="Stock_Status"/>
    <pivotHierarchy dragToData="1"/>
    <pivotHierarchy dragToData="1"/>
    <pivotHierarchy dragToData="1" caption="NS%"/>
    <pivotHierarchy dragToData="1" caption="Average_SP"/>
    <pivotHierarchy dragToData="1"/>
    <pivotHierarchy dragToData="1"/>
    <pivotHierarchy dragToData="1"/>
    <pivotHierarchy dragToData="1"/>
    <pivotHierarchy dragToData="1"/>
    <pivotHierarchy dragToData="1"/>
    <pivotHierarchy dragToData="1"/>
    <pivotHierarchy dragToData="1" caption="Average of 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138"/>
  </rowHierarchiesUsage>
  <colHierarchiesUsage count="1">
    <colHierarchyUsage hierarchyUsage="13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Product_Details]"/>
        <x15:activeTabTopLevelEntity name="[Al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8BE33DF9-7F84-41DD-865C-ED8F35E90438}" name="Category AVG" cacheId="48" applyNumberFormats="0" applyBorderFormats="0" applyFontFormats="0" applyPatternFormats="0" applyAlignmentFormats="0" applyWidthHeightFormats="1" dataCaption="Values" missingCaption="-" tag="15684ece-db19-440a-808d-c4d76ad18d4b" updatedVersion="8" minRefreshableVersion="3" useAutoFormatting="1" subtotalHiddenItems="1" rowGrandTotals="0" colGrandTotals="0" itemPrintTitles="1" createdVersion="5" indent="0" showHeaders="0" outline="1" outlineData="1" multipleFieldFilters="0" chartFormat="46">
  <location ref="G39:P125" firstHeaderRow="0" firstDataRow="2" firstDataCol="1"/>
  <pivotFields count="11">
    <pivotField name="Year" allDrilled="1" showAll="0" dataSourceSort="1" defaultSubtotal="0" defaultAttributeDrillState="1">
      <items count="3">
        <item x="0"/>
        <item x="1"/>
        <item x="2"/>
      </items>
    </pivotField>
    <pivotField name="Month" allDrilled="1"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allDrilled="1" showAll="0" measureFilter="1" defaultSubtotal="0" defaultAttributeDrillState="1">
      <items count="5">
        <item x="0"/>
        <item x="1"/>
        <item x="2"/>
        <item x="3"/>
        <item x="4"/>
      </items>
    </pivotField>
    <pivotField allDrilled="1" showAll="0" defaultSubtotal="0" defaultAttributeDrillState="1">
      <items count="2">
        <item x="0"/>
        <item n="Shipped Order" x="1"/>
      </items>
    </pivotField>
    <pivotField axis="axisRow" allDrilled="1" showAll="0" dataSourceSort="1" defaultSubtotal="0" defaultAttributeDrillState="1">
      <items count="8">
        <item x="0"/>
        <item x="1"/>
        <item x="2"/>
        <item x="3"/>
        <item x="4"/>
        <item x="5"/>
        <item x="6"/>
        <item x="7"/>
      </items>
    </pivotField>
    <pivotField axis="axisRow" allDrilled="1" showAll="0" dataSourceSort="1" defaultSubtotal="0" defaultAttributeDrillState="1">
      <items count="77">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s>
    </pivotField>
    <pivotField axis="axisCol" allDrilled="1" showAll="0" defaultSubtotal="0" defaultAttributeDrillState="1">
      <items count="3">
        <item x="0"/>
        <item x="1"/>
        <item x="2"/>
      </items>
    </pivotField>
    <pivotField dataField="1" showAll="0" defaultSubtotal="0"/>
    <pivotField dataField="1" showAll="0" defaultSubtotal="0"/>
    <pivotField dataField="1" showAll="0" defaultSubtotal="0"/>
    <pivotField allDrilled="1" subtotalTop="0" showAll="0" dataSourceSort="1" defaultSubtotal="0" defaultAttributeDrillState="1"/>
  </pivotFields>
  <rowFields count="2">
    <field x="4"/>
    <field x="5"/>
  </rowFields>
  <rowItems count="85">
    <i>
      <x/>
    </i>
    <i r="1">
      <x/>
    </i>
    <i r="1">
      <x v="1"/>
    </i>
    <i r="1">
      <x v="2"/>
    </i>
    <i r="1">
      <x v="3"/>
    </i>
    <i r="1">
      <x v="4"/>
    </i>
    <i r="1">
      <x v="5"/>
    </i>
    <i r="1">
      <x v="6"/>
    </i>
    <i r="1">
      <x v="7"/>
    </i>
    <i r="1">
      <x v="8"/>
    </i>
    <i r="1">
      <x v="9"/>
    </i>
    <i r="1">
      <x v="10"/>
    </i>
    <i r="1">
      <x v="11"/>
    </i>
    <i>
      <x v="1"/>
    </i>
    <i r="1">
      <x v="12"/>
    </i>
    <i r="1">
      <x v="13"/>
    </i>
    <i r="1">
      <x v="14"/>
    </i>
    <i r="1">
      <x v="15"/>
    </i>
    <i r="1">
      <x v="16"/>
    </i>
    <i r="1">
      <x v="17"/>
    </i>
    <i r="1">
      <x v="18"/>
    </i>
    <i r="1">
      <x v="19"/>
    </i>
    <i r="1">
      <x v="20"/>
    </i>
    <i r="1">
      <x v="21"/>
    </i>
    <i r="1">
      <x v="22"/>
    </i>
    <i r="1">
      <x v="23"/>
    </i>
    <i>
      <x v="2"/>
    </i>
    <i r="1">
      <x v="24"/>
    </i>
    <i r="1">
      <x v="25"/>
    </i>
    <i r="1">
      <x v="26"/>
    </i>
    <i r="1">
      <x v="27"/>
    </i>
    <i r="1">
      <x v="28"/>
    </i>
    <i r="1">
      <x v="29"/>
    </i>
    <i r="1">
      <x v="30"/>
    </i>
    <i r="1">
      <x v="31"/>
    </i>
    <i r="1">
      <x v="32"/>
    </i>
    <i r="1">
      <x v="33"/>
    </i>
    <i r="1">
      <x v="34"/>
    </i>
    <i r="1">
      <x v="35"/>
    </i>
    <i r="1">
      <x v="36"/>
    </i>
    <i>
      <x v="3"/>
    </i>
    <i r="1">
      <x v="37"/>
    </i>
    <i r="1">
      <x v="38"/>
    </i>
    <i r="1">
      <x v="39"/>
    </i>
    <i r="1">
      <x v="40"/>
    </i>
    <i r="1">
      <x v="41"/>
    </i>
    <i r="1">
      <x v="42"/>
    </i>
    <i r="1">
      <x v="43"/>
    </i>
    <i r="1">
      <x v="44"/>
    </i>
    <i r="1">
      <x v="45"/>
    </i>
    <i r="1">
      <x v="46"/>
    </i>
    <i>
      <x v="4"/>
    </i>
    <i r="1">
      <x v="47"/>
    </i>
    <i r="1">
      <x v="48"/>
    </i>
    <i r="1">
      <x v="49"/>
    </i>
    <i r="1">
      <x v="50"/>
    </i>
    <i r="1">
      <x v="51"/>
    </i>
    <i r="1">
      <x v="52"/>
    </i>
    <i r="1">
      <x v="53"/>
    </i>
    <i>
      <x v="5"/>
    </i>
    <i r="1">
      <x v="54"/>
    </i>
    <i r="1">
      <x v="55"/>
    </i>
    <i r="1">
      <x v="56"/>
    </i>
    <i r="1">
      <x v="57"/>
    </i>
    <i r="1">
      <x v="58"/>
    </i>
    <i r="1">
      <x v="59"/>
    </i>
    <i>
      <x v="6"/>
    </i>
    <i r="1">
      <x v="60"/>
    </i>
    <i r="1">
      <x v="61"/>
    </i>
    <i r="1">
      <x v="62"/>
    </i>
    <i r="1">
      <x v="63"/>
    </i>
    <i r="1">
      <x v="64"/>
    </i>
    <i>
      <x v="7"/>
    </i>
    <i r="1">
      <x v="65"/>
    </i>
    <i r="1">
      <x v="66"/>
    </i>
    <i r="1">
      <x v="67"/>
    </i>
    <i r="1">
      <x v="68"/>
    </i>
    <i r="1">
      <x v="69"/>
    </i>
    <i r="1">
      <x v="70"/>
    </i>
    <i r="1">
      <x v="71"/>
    </i>
    <i r="1">
      <x v="72"/>
    </i>
    <i r="1">
      <x v="73"/>
    </i>
    <i r="1">
      <x v="74"/>
    </i>
    <i r="1">
      <x v="75"/>
    </i>
    <i r="1">
      <x v="76"/>
    </i>
  </rowItems>
  <colFields count="2">
    <field x="6"/>
    <field x="-2"/>
  </colFields>
  <colItems count="9">
    <i>
      <x/>
      <x/>
    </i>
    <i r="1" i="1">
      <x v="1"/>
    </i>
    <i r="1" i="2">
      <x v="2"/>
    </i>
    <i>
      <x v="1"/>
      <x/>
    </i>
    <i r="1" i="1">
      <x v="1"/>
    </i>
    <i r="1" i="2">
      <x v="2"/>
    </i>
    <i>
      <x v="2"/>
      <x/>
    </i>
    <i r="1" i="1">
      <x v="1"/>
    </i>
    <i r="1" i="2">
      <x v="2"/>
    </i>
  </colItems>
  <dataFields count="3">
    <dataField name="Avg N.Sales" fld="7" subtotal="average" baseField="4" baseItem="0"/>
    <dataField name="Avg N.Profit" fld="8" subtotal="average" baseField="4" baseItem="0"/>
    <dataField name="Avg Freight" fld="9" subtotal="average" baseField="4" baseItem="0"/>
  </dataFields>
  <formats count="162">
    <format dxfId="202">
      <pivotArea field="4" type="button" dataOnly="0" labelOnly="1" outline="0" axis="axisRow" fieldPosition="0"/>
    </format>
    <format dxfId="201">
      <pivotArea field="5" type="button" dataOnly="0" labelOnly="1" outline="0" axis="axisRow" fieldPosition="1"/>
    </format>
    <format dxfId="200">
      <pivotArea field="6" type="button" dataOnly="0" labelOnly="1" outline="0" axis="axisCol" fieldPosition="0"/>
    </format>
    <format dxfId="199">
      <pivotArea dataOnly="0" labelOnly="1" outline="0" fieldPosition="0">
        <references count="1">
          <reference field="4294967294" count="3">
            <x v="0"/>
            <x v="1"/>
            <x v="2"/>
          </reference>
        </references>
      </pivotArea>
    </format>
    <format dxfId="198">
      <pivotArea field="4" type="button" dataOnly="0" labelOnly="1" outline="0" axis="axisRow" fieldPosition="0"/>
    </format>
    <format dxfId="197">
      <pivotArea field="5" type="button" dataOnly="0" labelOnly="1" outline="0" axis="axisRow" fieldPosition="1"/>
    </format>
    <format dxfId="196">
      <pivotArea field="6" type="button" dataOnly="0" labelOnly="1" outline="0" axis="axisCol" fieldPosition="0"/>
    </format>
    <format dxfId="195">
      <pivotArea dataOnly="0" labelOnly="1" outline="0" fieldPosition="0">
        <references count="1">
          <reference field="4294967294" count="3">
            <x v="0"/>
            <x v="1"/>
            <x v="2"/>
          </reference>
        </references>
      </pivotArea>
    </format>
    <format dxfId="194">
      <pivotArea type="all" dataOnly="0" outline="0" fieldPosition="0"/>
    </format>
    <format dxfId="193">
      <pivotArea outline="0" collapsedLevelsAreSubtotals="1" fieldPosition="0"/>
    </format>
    <format dxfId="192">
      <pivotArea field="4" type="button" dataOnly="0" labelOnly="1" outline="0" axis="axisRow" fieldPosition="0"/>
    </format>
    <format dxfId="191">
      <pivotArea field="5" type="button" dataOnly="0" labelOnly="1" outline="0" axis="axisRow" fieldPosition="1"/>
    </format>
    <format dxfId="190">
      <pivotArea field="6" type="button" dataOnly="0" labelOnly="1" outline="0" axis="axisCol" fieldPosition="0"/>
    </format>
    <format dxfId="189">
      <pivotArea dataOnly="0" labelOnly="1" outline="0" fieldPosition="0">
        <references count="1">
          <reference field="4" count="0"/>
        </references>
      </pivotArea>
    </format>
    <format dxfId="188">
      <pivotArea dataOnly="0" labelOnly="1" outline="0" fieldPosition="0">
        <references count="2">
          <reference field="4" count="1" selected="0">
            <x v="0"/>
          </reference>
          <reference field="5" count="12">
            <x v="0"/>
            <x v="1"/>
            <x v="2"/>
            <x v="3"/>
            <x v="4"/>
            <x v="5"/>
            <x v="6"/>
            <x v="7"/>
            <x v="8"/>
            <x v="9"/>
            <x v="10"/>
            <x v="11"/>
          </reference>
        </references>
      </pivotArea>
    </format>
    <format dxfId="187">
      <pivotArea dataOnly="0" labelOnly="1" outline="0" fieldPosition="0">
        <references count="2">
          <reference field="4" count="1" selected="0">
            <x v="1"/>
          </reference>
          <reference field="5" count="12">
            <x v="12"/>
            <x v="13"/>
            <x v="14"/>
            <x v="15"/>
            <x v="16"/>
            <x v="17"/>
            <x v="18"/>
            <x v="19"/>
            <x v="20"/>
            <x v="21"/>
            <x v="22"/>
            <x v="23"/>
          </reference>
        </references>
      </pivotArea>
    </format>
    <format dxfId="186">
      <pivotArea dataOnly="0" labelOnly="1" outline="0" fieldPosition="0">
        <references count="2">
          <reference field="4" count="1" selected="0">
            <x v="2"/>
          </reference>
          <reference field="5" count="13">
            <x v="24"/>
            <x v="25"/>
            <x v="26"/>
            <x v="27"/>
            <x v="28"/>
            <x v="29"/>
            <x v="30"/>
            <x v="31"/>
            <x v="32"/>
            <x v="33"/>
            <x v="34"/>
            <x v="35"/>
            <x v="36"/>
          </reference>
        </references>
      </pivotArea>
    </format>
    <format dxfId="185">
      <pivotArea dataOnly="0" labelOnly="1" outline="0" fieldPosition="0">
        <references count="2">
          <reference field="4" count="1" selected="0">
            <x v="3"/>
          </reference>
          <reference field="5" count="10">
            <x v="37"/>
            <x v="38"/>
            <x v="39"/>
            <x v="40"/>
            <x v="41"/>
            <x v="42"/>
            <x v="43"/>
            <x v="44"/>
            <x v="45"/>
            <x v="46"/>
          </reference>
        </references>
      </pivotArea>
    </format>
    <format dxfId="184">
      <pivotArea dataOnly="0" labelOnly="1" outline="0" fieldPosition="0">
        <references count="2">
          <reference field="4" count="1" selected="0">
            <x v="4"/>
          </reference>
          <reference field="5" count="7">
            <x v="47"/>
            <x v="48"/>
            <x v="49"/>
            <x v="50"/>
            <x v="51"/>
            <x v="52"/>
            <x v="53"/>
          </reference>
        </references>
      </pivotArea>
    </format>
    <format dxfId="183">
      <pivotArea dataOnly="0" labelOnly="1" outline="0" fieldPosition="0">
        <references count="2">
          <reference field="4" count="1" selected="0">
            <x v="5"/>
          </reference>
          <reference field="5" count="6">
            <x v="54"/>
            <x v="55"/>
            <x v="56"/>
            <x v="57"/>
            <x v="58"/>
            <x v="59"/>
          </reference>
        </references>
      </pivotArea>
    </format>
    <format dxfId="182">
      <pivotArea dataOnly="0" labelOnly="1" outline="0" fieldPosition="0">
        <references count="2">
          <reference field="4" count="1" selected="0">
            <x v="6"/>
          </reference>
          <reference field="5" count="5">
            <x v="60"/>
            <x v="61"/>
            <x v="62"/>
            <x v="63"/>
            <x v="64"/>
          </reference>
        </references>
      </pivotArea>
    </format>
    <format dxfId="181">
      <pivotArea dataOnly="0" labelOnly="1" outline="0" fieldPosition="0">
        <references count="2">
          <reference field="4" count="1" selected="0">
            <x v="7"/>
          </reference>
          <reference field="5" count="12">
            <x v="65"/>
            <x v="66"/>
            <x v="67"/>
            <x v="68"/>
            <x v="69"/>
            <x v="70"/>
            <x v="71"/>
            <x v="72"/>
            <x v="73"/>
            <x v="74"/>
            <x v="75"/>
            <x v="76"/>
          </reference>
        </references>
      </pivotArea>
    </format>
    <format dxfId="180">
      <pivotArea dataOnly="0" labelOnly="1" outline="0" fieldPosition="0">
        <references count="3">
          <reference field="4" count="1" selected="0">
            <x v="0"/>
          </reference>
          <reference field="5" count="1" selected="0">
            <x v="0"/>
          </reference>
          <reference field="6" count="0"/>
        </references>
      </pivotArea>
    </format>
    <format dxfId="179">
      <pivotArea dataOnly="0" labelOnly="1" outline="0" fieldPosition="0">
        <references count="3">
          <reference field="4" count="1" selected="0">
            <x v="0"/>
          </reference>
          <reference field="5" count="1" selected="0">
            <x v="1"/>
          </reference>
          <reference field="6" count="0"/>
        </references>
      </pivotArea>
    </format>
    <format dxfId="178">
      <pivotArea dataOnly="0" labelOnly="1" outline="0" fieldPosition="0">
        <references count="3">
          <reference field="4" count="1" selected="0">
            <x v="0"/>
          </reference>
          <reference field="5" count="1" selected="0">
            <x v="2"/>
          </reference>
          <reference field="6" count="0"/>
        </references>
      </pivotArea>
    </format>
    <format dxfId="177">
      <pivotArea dataOnly="0" labelOnly="1" outline="0" fieldPosition="0">
        <references count="3">
          <reference field="4" count="1" selected="0">
            <x v="0"/>
          </reference>
          <reference field="5" count="1" selected="0">
            <x v="3"/>
          </reference>
          <reference field="6" count="0"/>
        </references>
      </pivotArea>
    </format>
    <format dxfId="176">
      <pivotArea dataOnly="0" labelOnly="1" outline="0" fieldPosition="0">
        <references count="3">
          <reference field="4" count="1" selected="0">
            <x v="0"/>
          </reference>
          <reference field="5" count="1" selected="0">
            <x v="4"/>
          </reference>
          <reference field="6" count="0"/>
        </references>
      </pivotArea>
    </format>
    <format dxfId="175">
      <pivotArea dataOnly="0" labelOnly="1" outline="0" fieldPosition="0">
        <references count="3">
          <reference field="4" count="1" selected="0">
            <x v="0"/>
          </reference>
          <reference field="5" count="1" selected="0">
            <x v="5"/>
          </reference>
          <reference field="6" count="0"/>
        </references>
      </pivotArea>
    </format>
    <format dxfId="174">
      <pivotArea dataOnly="0" labelOnly="1" outline="0" fieldPosition="0">
        <references count="3">
          <reference field="4" count="1" selected="0">
            <x v="0"/>
          </reference>
          <reference field="5" count="1" selected="0">
            <x v="6"/>
          </reference>
          <reference field="6" count="0"/>
        </references>
      </pivotArea>
    </format>
    <format dxfId="173">
      <pivotArea dataOnly="0" labelOnly="1" outline="0" fieldPosition="0">
        <references count="3">
          <reference field="4" count="1" selected="0">
            <x v="0"/>
          </reference>
          <reference field="5" count="1" selected="0">
            <x v="7"/>
          </reference>
          <reference field="6" count="0"/>
        </references>
      </pivotArea>
    </format>
    <format dxfId="172">
      <pivotArea dataOnly="0" labelOnly="1" outline="0" fieldPosition="0">
        <references count="3">
          <reference field="4" count="1" selected="0">
            <x v="0"/>
          </reference>
          <reference field="5" count="1" selected="0">
            <x v="8"/>
          </reference>
          <reference field="6" count="0"/>
        </references>
      </pivotArea>
    </format>
    <format dxfId="171">
      <pivotArea dataOnly="0" labelOnly="1" outline="0" fieldPosition="0">
        <references count="3">
          <reference field="4" count="1" selected="0">
            <x v="0"/>
          </reference>
          <reference field="5" count="1" selected="0">
            <x v="9"/>
          </reference>
          <reference field="6" count="0"/>
        </references>
      </pivotArea>
    </format>
    <format dxfId="170">
      <pivotArea dataOnly="0" labelOnly="1" outline="0" fieldPosition="0">
        <references count="3">
          <reference field="4" count="1" selected="0">
            <x v="0"/>
          </reference>
          <reference field="5" count="1" selected="0">
            <x v="10"/>
          </reference>
          <reference field="6" count="0"/>
        </references>
      </pivotArea>
    </format>
    <format dxfId="169">
      <pivotArea dataOnly="0" labelOnly="1" outline="0" fieldPosition="0">
        <references count="3">
          <reference field="4" count="1" selected="0">
            <x v="0"/>
          </reference>
          <reference field="5" count="1" selected="0">
            <x v="11"/>
          </reference>
          <reference field="6" count="0"/>
        </references>
      </pivotArea>
    </format>
    <format dxfId="168">
      <pivotArea dataOnly="0" labelOnly="1" outline="0" fieldPosition="0">
        <references count="3">
          <reference field="4" count="1" selected="0">
            <x v="1"/>
          </reference>
          <reference field="5" count="1" selected="0">
            <x v="12"/>
          </reference>
          <reference field="6" count="0"/>
        </references>
      </pivotArea>
    </format>
    <format dxfId="167">
      <pivotArea dataOnly="0" labelOnly="1" outline="0" fieldPosition="0">
        <references count="3">
          <reference field="4" count="1" selected="0">
            <x v="1"/>
          </reference>
          <reference field="5" count="1" selected="0">
            <x v="13"/>
          </reference>
          <reference field="6" count="0"/>
        </references>
      </pivotArea>
    </format>
    <format dxfId="166">
      <pivotArea dataOnly="0" labelOnly="1" outline="0" fieldPosition="0">
        <references count="3">
          <reference field="4" count="1" selected="0">
            <x v="1"/>
          </reference>
          <reference field="5" count="1" selected="0">
            <x v="14"/>
          </reference>
          <reference field="6" count="0"/>
        </references>
      </pivotArea>
    </format>
    <format dxfId="165">
      <pivotArea dataOnly="0" labelOnly="1" outline="0" fieldPosition="0">
        <references count="3">
          <reference field="4" count="1" selected="0">
            <x v="1"/>
          </reference>
          <reference field="5" count="1" selected="0">
            <x v="15"/>
          </reference>
          <reference field="6" count="2">
            <x v="0"/>
            <x v="1"/>
          </reference>
        </references>
      </pivotArea>
    </format>
    <format dxfId="164">
      <pivotArea dataOnly="0" labelOnly="1" outline="0" fieldPosition="0">
        <references count="3">
          <reference field="4" count="1" selected="0">
            <x v="1"/>
          </reference>
          <reference field="5" count="1" selected="0">
            <x v="16"/>
          </reference>
          <reference field="6" count="0"/>
        </references>
      </pivotArea>
    </format>
    <format dxfId="163">
      <pivotArea dataOnly="0" labelOnly="1" outline="0" fieldPosition="0">
        <references count="3">
          <reference field="4" count="1" selected="0">
            <x v="1"/>
          </reference>
          <reference field="5" count="1" selected="0">
            <x v="17"/>
          </reference>
          <reference field="6" count="0"/>
        </references>
      </pivotArea>
    </format>
    <format dxfId="162">
      <pivotArea dataOnly="0" labelOnly="1" outline="0" fieldPosition="0">
        <references count="3">
          <reference field="4" count="1" selected="0">
            <x v="1"/>
          </reference>
          <reference field="5" count="1" selected="0">
            <x v="18"/>
          </reference>
          <reference field="6" count="0"/>
        </references>
      </pivotArea>
    </format>
    <format dxfId="161">
      <pivotArea dataOnly="0" labelOnly="1" outline="0" fieldPosition="0">
        <references count="3">
          <reference field="4" count="1" selected="0">
            <x v="1"/>
          </reference>
          <reference field="5" count="1" selected="0">
            <x v="19"/>
          </reference>
          <reference field="6" count="0"/>
        </references>
      </pivotArea>
    </format>
    <format dxfId="160">
      <pivotArea dataOnly="0" labelOnly="1" outline="0" fieldPosition="0">
        <references count="3">
          <reference field="4" count="1" selected="0">
            <x v="1"/>
          </reference>
          <reference field="5" count="1" selected="0">
            <x v="20"/>
          </reference>
          <reference field="6" count="0"/>
        </references>
      </pivotArea>
    </format>
    <format dxfId="159">
      <pivotArea dataOnly="0" labelOnly="1" outline="0" fieldPosition="0">
        <references count="3">
          <reference field="4" count="1" selected="0">
            <x v="1"/>
          </reference>
          <reference field="5" count="1" selected="0">
            <x v="21"/>
          </reference>
          <reference field="6" count="0"/>
        </references>
      </pivotArea>
    </format>
    <format dxfId="158">
      <pivotArea dataOnly="0" labelOnly="1" outline="0" fieldPosition="0">
        <references count="3">
          <reference field="4" count="1" selected="0">
            <x v="1"/>
          </reference>
          <reference field="5" count="1" selected="0">
            <x v="22"/>
          </reference>
          <reference field="6" count="2">
            <x v="1"/>
            <x v="2"/>
          </reference>
        </references>
      </pivotArea>
    </format>
    <format dxfId="157">
      <pivotArea dataOnly="0" labelOnly="1" outline="0" fieldPosition="0">
        <references count="3">
          <reference field="4" count="1" selected="0">
            <x v="1"/>
          </reference>
          <reference field="5" count="1" selected="0">
            <x v="23"/>
          </reference>
          <reference field="6" count="0"/>
        </references>
      </pivotArea>
    </format>
    <format dxfId="156">
      <pivotArea dataOnly="0" labelOnly="1" outline="0" fieldPosition="0">
        <references count="3">
          <reference field="4" count="1" selected="0">
            <x v="2"/>
          </reference>
          <reference field="5" count="1" selected="0">
            <x v="24"/>
          </reference>
          <reference field="6" count="2">
            <x v="1"/>
            <x v="2"/>
          </reference>
        </references>
      </pivotArea>
    </format>
    <format dxfId="155">
      <pivotArea dataOnly="0" labelOnly="1" outline="0" fieldPosition="0">
        <references count="3">
          <reference field="4" count="1" selected="0">
            <x v="2"/>
          </reference>
          <reference field="5" count="1" selected="0">
            <x v="25"/>
          </reference>
          <reference field="6" count="0"/>
        </references>
      </pivotArea>
    </format>
    <format dxfId="154">
      <pivotArea dataOnly="0" labelOnly="1" outline="0" fieldPosition="0">
        <references count="3">
          <reference field="4" count="1" selected="0">
            <x v="2"/>
          </reference>
          <reference field="5" count="1" selected="0">
            <x v="26"/>
          </reference>
          <reference field="6" count="0"/>
        </references>
      </pivotArea>
    </format>
    <format dxfId="153">
      <pivotArea dataOnly="0" labelOnly="1" outline="0" fieldPosition="0">
        <references count="3">
          <reference field="4" count="1" selected="0">
            <x v="2"/>
          </reference>
          <reference field="5" count="1" selected="0">
            <x v="27"/>
          </reference>
          <reference field="6" count="0"/>
        </references>
      </pivotArea>
    </format>
    <format dxfId="152">
      <pivotArea dataOnly="0" labelOnly="1" outline="0" fieldPosition="0">
        <references count="3">
          <reference field="4" count="1" selected="0">
            <x v="2"/>
          </reference>
          <reference field="5" count="1" selected="0">
            <x v="28"/>
          </reference>
          <reference field="6" count="0"/>
        </references>
      </pivotArea>
    </format>
    <format dxfId="151">
      <pivotArea dataOnly="0" labelOnly="1" outline="0" fieldPosition="0">
        <references count="3">
          <reference field="4" count="1" selected="0">
            <x v="2"/>
          </reference>
          <reference field="5" count="1" selected="0">
            <x v="29"/>
          </reference>
          <reference field="6" count="0"/>
        </references>
      </pivotArea>
    </format>
    <format dxfId="150">
      <pivotArea dataOnly="0" labelOnly="1" outline="0" fieldPosition="0">
        <references count="3">
          <reference field="4" count="1" selected="0">
            <x v="2"/>
          </reference>
          <reference field="5" count="1" selected="0">
            <x v="30"/>
          </reference>
          <reference field="6" count="0"/>
        </references>
      </pivotArea>
    </format>
    <format dxfId="149">
      <pivotArea dataOnly="0" labelOnly="1" outline="0" fieldPosition="0">
        <references count="3">
          <reference field="4" count="1" selected="0">
            <x v="2"/>
          </reference>
          <reference field="5" count="1" selected="0">
            <x v="31"/>
          </reference>
          <reference field="6" count="0"/>
        </references>
      </pivotArea>
    </format>
    <format dxfId="148">
      <pivotArea dataOnly="0" labelOnly="1" outline="0" fieldPosition="0">
        <references count="3">
          <reference field="4" count="1" selected="0">
            <x v="2"/>
          </reference>
          <reference field="5" count="1" selected="0">
            <x v="32"/>
          </reference>
          <reference field="6" count="0"/>
        </references>
      </pivotArea>
    </format>
    <format dxfId="147">
      <pivotArea dataOnly="0" labelOnly="1" outline="0" fieldPosition="0">
        <references count="3">
          <reference field="4" count="1" selected="0">
            <x v="2"/>
          </reference>
          <reference field="5" count="1" selected="0">
            <x v="33"/>
          </reference>
          <reference field="6" count="0"/>
        </references>
      </pivotArea>
    </format>
    <format dxfId="146">
      <pivotArea dataOnly="0" labelOnly="1" outline="0" fieldPosition="0">
        <references count="3">
          <reference field="4" count="1" selected="0">
            <x v="2"/>
          </reference>
          <reference field="5" count="1" selected="0">
            <x v="34"/>
          </reference>
          <reference field="6" count="0"/>
        </references>
      </pivotArea>
    </format>
    <format dxfId="145">
      <pivotArea dataOnly="0" labelOnly="1" outline="0" fieldPosition="0">
        <references count="3">
          <reference field="4" count="1" selected="0">
            <x v="2"/>
          </reference>
          <reference field="5" count="1" selected="0">
            <x v="35"/>
          </reference>
          <reference field="6" count="0"/>
        </references>
      </pivotArea>
    </format>
    <format dxfId="144">
      <pivotArea dataOnly="0" labelOnly="1" outline="0" fieldPosition="0">
        <references count="3">
          <reference field="4" count="1" selected="0">
            <x v="2"/>
          </reference>
          <reference field="5" count="1" selected="0">
            <x v="36"/>
          </reference>
          <reference field="6" count="0"/>
        </references>
      </pivotArea>
    </format>
    <format dxfId="143">
      <pivotArea dataOnly="0" labelOnly="1" outline="0" fieldPosition="0">
        <references count="3">
          <reference field="4" count="1" selected="0">
            <x v="3"/>
          </reference>
          <reference field="5" count="1" selected="0">
            <x v="37"/>
          </reference>
          <reference field="6" count="0"/>
        </references>
      </pivotArea>
    </format>
    <format dxfId="142">
      <pivotArea dataOnly="0" labelOnly="1" outline="0" fieldPosition="0">
        <references count="3">
          <reference field="4" count="1" selected="0">
            <x v="3"/>
          </reference>
          <reference field="5" count="1" selected="0">
            <x v="38"/>
          </reference>
          <reference field="6" count="0"/>
        </references>
      </pivotArea>
    </format>
    <format dxfId="141">
      <pivotArea dataOnly="0" labelOnly="1" outline="0" fieldPosition="0">
        <references count="3">
          <reference field="4" count="1" selected="0">
            <x v="3"/>
          </reference>
          <reference field="5" count="1" selected="0">
            <x v="39"/>
          </reference>
          <reference field="6" count="0"/>
        </references>
      </pivotArea>
    </format>
    <format dxfId="140">
      <pivotArea dataOnly="0" labelOnly="1" outline="0" fieldPosition="0">
        <references count="3">
          <reference field="4" count="1" selected="0">
            <x v="3"/>
          </reference>
          <reference field="5" count="1" selected="0">
            <x v="40"/>
          </reference>
          <reference field="6" count="0"/>
        </references>
      </pivotArea>
    </format>
    <format dxfId="139">
      <pivotArea dataOnly="0" labelOnly="1" outline="0" fieldPosition="0">
        <references count="3">
          <reference field="4" count="1" selected="0">
            <x v="3"/>
          </reference>
          <reference field="5" count="1" selected="0">
            <x v="41"/>
          </reference>
          <reference field="6" count="0"/>
        </references>
      </pivotArea>
    </format>
    <format dxfId="138">
      <pivotArea dataOnly="0" labelOnly="1" outline="0" fieldPosition="0">
        <references count="3">
          <reference field="4" count="1" selected="0">
            <x v="3"/>
          </reference>
          <reference field="5" count="1" selected="0">
            <x v="42"/>
          </reference>
          <reference field="6" count="0"/>
        </references>
      </pivotArea>
    </format>
    <format dxfId="137">
      <pivotArea dataOnly="0" labelOnly="1" outline="0" fieldPosition="0">
        <references count="3">
          <reference field="4" count="1" selected="0">
            <x v="3"/>
          </reference>
          <reference field="5" count="1" selected="0">
            <x v="43"/>
          </reference>
          <reference field="6" count="0"/>
        </references>
      </pivotArea>
    </format>
    <format dxfId="136">
      <pivotArea dataOnly="0" labelOnly="1" outline="0" fieldPosition="0">
        <references count="3">
          <reference field="4" count="1" selected="0">
            <x v="3"/>
          </reference>
          <reference field="5" count="1" selected="0">
            <x v="44"/>
          </reference>
          <reference field="6" count="0"/>
        </references>
      </pivotArea>
    </format>
    <format dxfId="135">
      <pivotArea dataOnly="0" labelOnly="1" outline="0" fieldPosition="0">
        <references count="3">
          <reference field="4" count="1" selected="0">
            <x v="3"/>
          </reference>
          <reference field="5" count="1" selected="0">
            <x v="45"/>
          </reference>
          <reference field="6" count="0"/>
        </references>
      </pivotArea>
    </format>
    <format dxfId="134">
      <pivotArea dataOnly="0" labelOnly="1" outline="0" fieldPosition="0">
        <references count="3">
          <reference field="4" count="1" selected="0">
            <x v="3"/>
          </reference>
          <reference field="5" count="1" selected="0">
            <x v="46"/>
          </reference>
          <reference field="6" count="0"/>
        </references>
      </pivotArea>
    </format>
    <format dxfId="133">
      <pivotArea dataOnly="0" labelOnly="1" outline="0" fieldPosition="0">
        <references count="3">
          <reference field="4" count="1" selected="0">
            <x v="4"/>
          </reference>
          <reference field="5" count="1" selected="0">
            <x v="47"/>
          </reference>
          <reference field="6" count="0"/>
        </references>
      </pivotArea>
    </format>
    <format dxfId="132">
      <pivotArea dataOnly="0" labelOnly="1" outline="0" fieldPosition="0">
        <references count="3">
          <reference field="4" count="1" selected="0">
            <x v="4"/>
          </reference>
          <reference field="5" count="1" selected="0">
            <x v="48"/>
          </reference>
          <reference field="6" count="0"/>
        </references>
      </pivotArea>
    </format>
    <format dxfId="131">
      <pivotArea dataOnly="0" labelOnly="1" outline="0" fieldPosition="0">
        <references count="3">
          <reference field="4" count="1" selected="0">
            <x v="4"/>
          </reference>
          <reference field="5" count="1" selected="0">
            <x v="49"/>
          </reference>
          <reference field="6" count="0"/>
        </references>
      </pivotArea>
    </format>
    <format dxfId="130">
      <pivotArea dataOnly="0" labelOnly="1" outline="0" fieldPosition="0">
        <references count="3">
          <reference field="4" count="1" selected="0">
            <x v="4"/>
          </reference>
          <reference field="5" count="1" selected="0">
            <x v="50"/>
          </reference>
          <reference field="6" count="0"/>
        </references>
      </pivotArea>
    </format>
    <format dxfId="129">
      <pivotArea dataOnly="0" labelOnly="1" outline="0" fieldPosition="0">
        <references count="3">
          <reference field="4" count="1" selected="0">
            <x v="4"/>
          </reference>
          <reference field="5" count="1" selected="0">
            <x v="51"/>
          </reference>
          <reference field="6" count="0"/>
        </references>
      </pivotArea>
    </format>
    <format dxfId="128">
      <pivotArea dataOnly="0" labelOnly="1" outline="0" fieldPosition="0">
        <references count="3">
          <reference field="4" count="1" selected="0">
            <x v="4"/>
          </reference>
          <reference field="5" count="1" selected="0">
            <x v="52"/>
          </reference>
          <reference field="6" count="0"/>
        </references>
      </pivotArea>
    </format>
    <format dxfId="127">
      <pivotArea dataOnly="0" labelOnly="1" outline="0" fieldPosition="0">
        <references count="3">
          <reference field="4" count="1" selected="0">
            <x v="4"/>
          </reference>
          <reference field="5" count="1" selected="0">
            <x v="53"/>
          </reference>
          <reference field="6" count="0"/>
        </references>
      </pivotArea>
    </format>
    <format dxfId="126">
      <pivotArea dataOnly="0" labelOnly="1" outline="0" fieldPosition="0">
        <references count="3">
          <reference field="4" count="1" selected="0">
            <x v="5"/>
          </reference>
          <reference field="5" count="1" selected="0">
            <x v="54"/>
          </reference>
          <reference field="6" count="0"/>
        </references>
      </pivotArea>
    </format>
    <format dxfId="125">
      <pivotArea dataOnly="0" labelOnly="1" outline="0" fieldPosition="0">
        <references count="3">
          <reference field="4" count="1" selected="0">
            <x v="5"/>
          </reference>
          <reference field="5" count="1" selected="0">
            <x v="55"/>
          </reference>
          <reference field="6" count="2">
            <x v="1"/>
            <x v="2"/>
          </reference>
        </references>
      </pivotArea>
    </format>
    <format dxfId="124">
      <pivotArea dataOnly="0" labelOnly="1" outline="0" fieldPosition="0">
        <references count="3">
          <reference field="4" count="1" selected="0">
            <x v="5"/>
          </reference>
          <reference field="5" count="1" selected="0">
            <x v="56"/>
          </reference>
          <reference field="6" count="0"/>
        </references>
      </pivotArea>
    </format>
    <format dxfId="123">
      <pivotArea dataOnly="0" labelOnly="1" outline="0" fieldPosition="0">
        <references count="3">
          <reference field="4" count="1" selected="0">
            <x v="5"/>
          </reference>
          <reference field="5" count="1" selected="0">
            <x v="57"/>
          </reference>
          <reference field="6" count="0"/>
        </references>
      </pivotArea>
    </format>
    <format dxfId="122">
      <pivotArea dataOnly="0" labelOnly="1" outline="0" fieldPosition="0">
        <references count="3">
          <reference field="4" count="1" selected="0">
            <x v="5"/>
          </reference>
          <reference field="5" count="1" selected="0">
            <x v="58"/>
          </reference>
          <reference field="6" count="0"/>
        </references>
      </pivotArea>
    </format>
    <format dxfId="121">
      <pivotArea dataOnly="0" labelOnly="1" outline="0" fieldPosition="0">
        <references count="3">
          <reference field="4" count="1" selected="0">
            <x v="5"/>
          </reference>
          <reference field="5" count="1" selected="0">
            <x v="59"/>
          </reference>
          <reference field="6" count="0"/>
        </references>
      </pivotArea>
    </format>
    <format dxfId="120">
      <pivotArea dataOnly="0" labelOnly="1" outline="0" fieldPosition="0">
        <references count="3">
          <reference field="4" count="1" selected="0">
            <x v="6"/>
          </reference>
          <reference field="5" count="1" selected="0">
            <x v="60"/>
          </reference>
          <reference field="6" count="0"/>
        </references>
      </pivotArea>
    </format>
    <format dxfId="119">
      <pivotArea dataOnly="0" labelOnly="1" outline="0" fieldPosition="0">
        <references count="3">
          <reference field="4" count="1" selected="0">
            <x v="6"/>
          </reference>
          <reference field="5" count="1" selected="0">
            <x v="61"/>
          </reference>
          <reference field="6" count="0"/>
        </references>
      </pivotArea>
    </format>
    <format dxfId="118">
      <pivotArea dataOnly="0" labelOnly="1" outline="0" fieldPosition="0">
        <references count="3">
          <reference field="4" count="1" selected="0">
            <x v="6"/>
          </reference>
          <reference field="5" count="1" selected="0">
            <x v="62"/>
          </reference>
          <reference field="6" count="0"/>
        </references>
      </pivotArea>
    </format>
    <format dxfId="117">
      <pivotArea dataOnly="0" labelOnly="1" outline="0" fieldPosition="0">
        <references count="3">
          <reference field="4" count="1" selected="0">
            <x v="6"/>
          </reference>
          <reference field="5" count="1" selected="0">
            <x v="63"/>
          </reference>
          <reference field="6" count="0"/>
        </references>
      </pivotArea>
    </format>
    <format dxfId="116">
      <pivotArea dataOnly="0" labelOnly="1" outline="0" fieldPosition="0">
        <references count="3">
          <reference field="4" count="1" selected="0">
            <x v="6"/>
          </reference>
          <reference field="5" count="1" selected="0">
            <x v="64"/>
          </reference>
          <reference field="6" count="0"/>
        </references>
      </pivotArea>
    </format>
    <format dxfId="115">
      <pivotArea dataOnly="0" labelOnly="1" outline="0" fieldPosition="0">
        <references count="3">
          <reference field="4" count="1" selected="0">
            <x v="7"/>
          </reference>
          <reference field="5" count="1" selected="0">
            <x v="65"/>
          </reference>
          <reference field="6" count="0"/>
        </references>
      </pivotArea>
    </format>
    <format dxfId="114">
      <pivotArea dataOnly="0" labelOnly="1" outline="0" fieldPosition="0">
        <references count="3">
          <reference field="4" count="1" selected="0">
            <x v="7"/>
          </reference>
          <reference field="5" count="1" selected="0">
            <x v="66"/>
          </reference>
          <reference field="6" count="0"/>
        </references>
      </pivotArea>
    </format>
    <format dxfId="113">
      <pivotArea dataOnly="0" labelOnly="1" outline="0" fieldPosition="0">
        <references count="3">
          <reference field="4" count="1" selected="0">
            <x v="7"/>
          </reference>
          <reference field="5" count="1" selected="0">
            <x v="67"/>
          </reference>
          <reference field="6" count="0"/>
        </references>
      </pivotArea>
    </format>
    <format dxfId="112">
      <pivotArea dataOnly="0" labelOnly="1" outline="0" fieldPosition="0">
        <references count="3">
          <reference field="4" count="1" selected="0">
            <x v="7"/>
          </reference>
          <reference field="5" count="1" selected="0">
            <x v="68"/>
          </reference>
          <reference field="6" count="0"/>
        </references>
      </pivotArea>
    </format>
    <format dxfId="111">
      <pivotArea dataOnly="0" labelOnly="1" outline="0" fieldPosition="0">
        <references count="3">
          <reference field="4" count="1" selected="0">
            <x v="7"/>
          </reference>
          <reference field="5" count="1" selected="0">
            <x v="69"/>
          </reference>
          <reference field="6" count="0"/>
        </references>
      </pivotArea>
    </format>
    <format dxfId="110">
      <pivotArea dataOnly="0" labelOnly="1" outline="0" fieldPosition="0">
        <references count="3">
          <reference field="4" count="1" selected="0">
            <x v="7"/>
          </reference>
          <reference field="5" count="1" selected="0">
            <x v="70"/>
          </reference>
          <reference field="6" count="0"/>
        </references>
      </pivotArea>
    </format>
    <format dxfId="109">
      <pivotArea dataOnly="0" labelOnly="1" outline="0" fieldPosition="0">
        <references count="3">
          <reference field="4" count="1" selected="0">
            <x v="7"/>
          </reference>
          <reference field="5" count="1" selected="0">
            <x v="71"/>
          </reference>
          <reference field="6" count="0"/>
        </references>
      </pivotArea>
    </format>
    <format dxfId="108">
      <pivotArea dataOnly="0" labelOnly="1" outline="0" fieldPosition="0">
        <references count="3">
          <reference field="4" count="1" selected="0">
            <x v="7"/>
          </reference>
          <reference field="5" count="1" selected="0">
            <x v="72"/>
          </reference>
          <reference field="6" count="0"/>
        </references>
      </pivotArea>
    </format>
    <format dxfId="107">
      <pivotArea dataOnly="0" labelOnly="1" outline="0" fieldPosition="0">
        <references count="3">
          <reference field="4" count="1" selected="0">
            <x v="7"/>
          </reference>
          <reference field="5" count="1" selected="0">
            <x v="73"/>
          </reference>
          <reference field="6" count="0"/>
        </references>
      </pivotArea>
    </format>
    <format dxfId="106">
      <pivotArea dataOnly="0" labelOnly="1" outline="0" fieldPosition="0">
        <references count="3">
          <reference field="4" count="1" selected="0">
            <x v="7"/>
          </reference>
          <reference field="5" count="1" selected="0">
            <x v="74"/>
          </reference>
          <reference field="6" count="0"/>
        </references>
      </pivotArea>
    </format>
    <format dxfId="105">
      <pivotArea dataOnly="0" labelOnly="1" outline="0" fieldPosition="0">
        <references count="3">
          <reference field="4" count="1" selected="0">
            <x v="7"/>
          </reference>
          <reference field="5" count="1" selected="0">
            <x v="75"/>
          </reference>
          <reference field="6" count="0"/>
        </references>
      </pivotArea>
    </format>
    <format dxfId="104">
      <pivotArea dataOnly="0" labelOnly="1" outline="0" fieldPosition="0">
        <references count="3">
          <reference field="4" count="1" selected="0">
            <x v="7"/>
          </reference>
          <reference field="5" count="1" selected="0">
            <x v="76"/>
          </reference>
          <reference field="6" count="0"/>
        </references>
      </pivotArea>
    </format>
    <format dxfId="103">
      <pivotArea dataOnly="0" labelOnly="1" outline="0" fieldPosition="0">
        <references count="1">
          <reference field="4294967294" count="3">
            <x v="0"/>
            <x v="1"/>
            <x v="2"/>
          </reference>
        </references>
      </pivotArea>
    </format>
    <format dxfId="102">
      <pivotArea outline="0" collapsedLevelsAreSubtotals="1" fieldPosition="0"/>
    </format>
    <format dxfId="101">
      <pivotArea dataOnly="0" labelOnly="1" fieldPosition="0">
        <references count="1">
          <reference field="4" count="0"/>
        </references>
      </pivotArea>
    </format>
    <format dxfId="100">
      <pivotArea field="4" type="button" dataOnly="0" labelOnly="1" outline="0" axis="axisRow" fieldPosition="0"/>
    </format>
    <format dxfId="99">
      <pivotArea dataOnly="0" labelOnly="1" outline="0" fieldPosition="0">
        <references count="1">
          <reference field="4294967294" count="3">
            <x v="0"/>
            <x v="1"/>
            <x v="2"/>
          </reference>
        </references>
      </pivotArea>
    </format>
    <format dxfId="98">
      <pivotArea field="4" type="button" dataOnly="0" labelOnly="1" outline="0" axis="axisRow" fieldPosition="0"/>
    </format>
    <format dxfId="97">
      <pivotArea dataOnly="0" labelOnly="1" outline="0" fieldPosition="0">
        <references count="1">
          <reference field="4294967294" count="3">
            <x v="0"/>
            <x v="1"/>
            <x v="2"/>
          </reference>
        </references>
      </pivotArea>
    </format>
    <format dxfId="96">
      <pivotArea dataOnly="0" labelOnly="1" fieldPosition="0">
        <references count="1">
          <reference field="4" count="0"/>
        </references>
      </pivotArea>
    </format>
    <format dxfId="95">
      <pivotArea outline="0" collapsedLevelsAreSubtotals="1" fieldPosition="0"/>
    </format>
    <format dxfId="94">
      <pivotArea dataOnly="0" labelOnly="1" fieldPosition="0">
        <references count="1">
          <reference field="4" count="0"/>
        </references>
      </pivotArea>
    </format>
    <format dxfId="93">
      <pivotArea outline="0" collapsedLevelsAreSubtotals="1" fieldPosition="0"/>
    </format>
    <format dxfId="92">
      <pivotArea outline="0" collapsedLevelsAreSubtotals="1" fieldPosition="0"/>
    </format>
    <format dxfId="91">
      <pivotArea dataOnly="0" labelOnly="1" fieldPosition="0">
        <references count="1">
          <reference field="6" count="0"/>
        </references>
      </pivotArea>
    </format>
    <format dxfId="90">
      <pivotArea type="all" dataOnly="0" outline="0" fieldPosition="0"/>
    </format>
    <format dxfId="89">
      <pivotArea outline="0" collapsedLevelsAreSubtotals="1" fieldPosition="0"/>
    </format>
    <format dxfId="88">
      <pivotArea dataOnly="0" labelOnly="1" fieldPosition="0">
        <references count="1">
          <reference field="4" count="0"/>
        </references>
      </pivotArea>
    </format>
    <format dxfId="87">
      <pivotArea dataOnly="0" labelOnly="1" fieldPosition="0">
        <references count="2">
          <reference field="4" count="1" selected="0">
            <x v="0"/>
          </reference>
          <reference field="5" count="12">
            <x v="0"/>
            <x v="1"/>
            <x v="2"/>
            <x v="3"/>
            <x v="4"/>
            <x v="5"/>
            <x v="6"/>
            <x v="7"/>
            <x v="8"/>
            <x v="9"/>
            <x v="10"/>
            <x v="11"/>
          </reference>
        </references>
      </pivotArea>
    </format>
    <format dxfId="86">
      <pivotArea dataOnly="0" labelOnly="1" fieldPosition="0">
        <references count="2">
          <reference field="4" count="1" selected="0">
            <x v="1"/>
          </reference>
          <reference field="5" count="12">
            <x v="12"/>
            <x v="13"/>
            <x v="14"/>
            <x v="15"/>
            <x v="16"/>
            <x v="17"/>
            <x v="18"/>
            <x v="19"/>
            <x v="20"/>
            <x v="21"/>
            <x v="22"/>
            <x v="23"/>
          </reference>
        </references>
      </pivotArea>
    </format>
    <format dxfId="85">
      <pivotArea dataOnly="0" labelOnly="1" fieldPosition="0">
        <references count="2">
          <reference field="4" count="1" selected="0">
            <x v="2"/>
          </reference>
          <reference field="5" count="13">
            <x v="24"/>
            <x v="25"/>
            <x v="26"/>
            <x v="27"/>
            <x v="28"/>
            <x v="29"/>
            <x v="30"/>
            <x v="31"/>
            <x v="32"/>
            <x v="33"/>
            <x v="34"/>
            <x v="35"/>
            <x v="36"/>
          </reference>
        </references>
      </pivotArea>
    </format>
    <format dxfId="84">
      <pivotArea dataOnly="0" labelOnly="1" fieldPosition="0">
        <references count="2">
          <reference field="4" count="1" selected="0">
            <x v="3"/>
          </reference>
          <reference field="5" count="10">
            <x v="37"/>
            <x v="38"/>
            <x v="39"/>
            <x v="40"/>
            <x v="41"/>
            <x v="42"/>
            <x v="43"/>
            <x v="44"/>
            <x v="45"/>
            <x v="46"/>
          </reference>
        </references>
      </pivotArea>
    </format>
    <format dxfId="83">
      <pivotArea dataOnly="0" labelOnly="1" fieldPosition="0">
        <references count="2">
          <reference field="4" count="1" selected="0">
            <x v="4"/>
          </reference>
          <reference field="5" count="7">
            <x v="47"/>
            <x v="48"/>
            <x v="49"/>
            <x v="50"/>
            <x v="51"/>
            <x v="52"/>
            <x v="53"/>
          </reference>
        </references>
      </pivotArea>
    </format>
    <format dxfId="82">
      <pivotArea dataOnly="0" labelOnly="1" fieldPosition="0">
        <references count="2">
          <reference field="4" count="1" selected="0">
            <x v="5"/>
          </reference>
          <reference field="5" count="6">
            <x v="54"/>
            <x v="55"/>
            <x v="56"/>
            <x v="57"/>
            <x v="58"/>
            <x v="59"/>
          </reference>
        </references>
      </pivotArea>
    </format>
    <format dxfId="81">
      <pivotArea dataOnly="0" labelOnly="1" fieldPosition="0">
        <references count="2">
          <reference field="4" count="1" selected="0">
            <x v="6"/>
          </reference>
          <reference field="5" count="5">
            <x v="60"/>
            <x v="61"/>
            <x v="62"/>
            <x v="63"/>
            <x v="64"/>
          </reference>
        </references>
      </pivotArea>
    </format>
    <format dxfId="80">
      <pivotArea dataOnly="0" labelOnly="1" fieldPosition="0">
        <references count="2">
          <reference field="4" count="1" selected="0">
            <x v="7"/>
          </reference>
          <reference field="5" count="12">
            <x v="65"/>
            <x v="66"/>
            <x v="67"/>
            <x v="68"/>
            <x v="69"/>
            <x v="70"/>
            <x v="71"/>
            <x v="72"/>
            <x v="73"/>
            <x v="74"/>
            <x v="75"/>
            <x v="76"/>
          </reference>
        </references>
      </pivotArea>
    </format>
    <format dxfId="79">
      <pivotArea dataOnly="0" labelOnly="1" fieldPosition="0">
        <references count="1">
          <reference field="6" count="0"/>
        </references>
      </pivotArea>
    </format>
    <format dxfId="78">
      <pivotArea collapsedLevelsAreSubtotals="1" fieldPosition="0">
        <references count="2">
          <reference field="4" count="1" selected="0">
            <x v="0"/>
          </reference>
          <reference field="5" count="12">
            <x v="0"/>
            <x v="1"/>
            <x v="2"/>
            <x v="3"/>
            <x v="4"/>
            <x v="5"/>
            <x v="6"/>
            <x v="7"/>
            <x v="8"/>
            <x v="9"/>
            <x v="10"/>
            <x v="11"/>
          </reference>
        </references>
      </pivotArea>
    </format>
    <format dxfId="77">
      <pivotArea collapsedLevelsAreSubtotals="1" fieldPosition="0">
        <references count="1">
          <reference field="4" count="1">
            <x v="1"/>
          </reference>
        </references>
      </pivotArea>
    </format>
    <format dxfId="76">
      <pivotArea collapsedLevelsAreSubtotals="1" fieldPosition="0">
        <references count="2">
          <reference field="4" count="1" selected="0">
            <x v="1"/>
          </reference>
          <reference field="5" count="12">
            <x v="12"/>
            <x v="13"/>
            <x v="14"/>
            <x v="15"/>
            <x v="16"/>
            <x v="17"/>
            <x v="18"/>
            <x v="19"/>
            <x v="20"/>
            <x v="21"/>
            <x v="22"/>
            <x v="23"/>
          </reference>
        </references>
      </pivotArea>
    </format>
    <format dxfId="75">
      <pivotArea collapsedLevelsAreSubtotals="1" fieldPosition="0">
        <references count="1">
          <reference field="4" count="1">
            <x v="2"/>
          </reference>
        </references>
      </pivotArea>
    </format>
    <format dxfId="74">
      <pivotArea collapsedLevelsAreSubtotals="1" fieldPosition="0">
        <references count="2">
          <reference field="4" count="1" selected="0">
            <x v="2"/>
          </reference>
          <reference field="5" count="13">
            <x v="24"/>
            <x v="25"/>
            <x v="26"/>
            <x v="27"/>
            <x v="28"/>
            <x v="29"/>
            <x v="30"/>
            <x v="31"/>
            <x v="32"/>
            <x v="33"/>
            <x v="34"/>
            <x v="35"/>
            <x v="36"/>
          </reference>
        </references>
      </pivotArea>
    </format>
    <format dxfId="73">
      <pivotArea collapsedLevelsAreSubtotals="1" fieldPosition="0">
        <references count="1">
          <reference field="4" count="1">
            <x v="3"/>
          </reference>
        </references>
      </pivotArea>
    </format>
    <format dxfId="72">
      <pivotArea collapsedLevelsAreSubtotals="1" fieldPosition="0">
        <references count="2">
          <reference field="4" count="1" selected="0">
            <x v="3"/>
          </reference>
          <reference field="5" count="10">
            <x v="37"/>
            <x v="38"/>
            <x v="39"/>
            <x v="40"/>
            <x v="41"/>
            <x v="42"/>
            <x v="43"/>
            <x v="44"/>
            <x v="45"/>
            <x v="46"/>
          </reference>
        </references>
      </pivotArea>
    </format>
    <format dxfId="71">
      <pivotArea collapsedLevelsAreSubtotals="1" fieldPosition="0">
        <references count="1">
          <reference field="4" count="1">
            <x v="4"/>
          </reference>
        </references>
      </pivotArea>
    </format>
    <format dxfId="70">
      <pivotArea collapsedLevelsAreSubtotals="1" fieldPosition="0">
        <references count="2">
          <reference field="4" count="1" selected="0">
            <x v="4"/>
          </reference>
          <reference field="5" count="7">
            <x v="47"/>
            <x v="48"/>
            <x v="49"/>
            <x v="50"/>
            <x v="51"/>
            <x v="52"/>
            <x v="53"/>
          </reference>
        </references>
      </pivotArea>
    </format>
    <format dxfId="69">
      <pivotArea collapsedLevelsAreSubtotals="1" fieldPosition="0">
        <references count="1">
          <reference field="4" count="1">
            <x v="5"/>
          </reference>
        </references>
      </pivotArea>
    </format>
    <format dxfId="68">
      <pivotArea collapsedLevelsAreSubtotals="1" fieldPosition="0">
        <references count="2">
          <reference field="4" count="1" selected="0">
            <x v="5"/>
          </reference>
          <reference field="5" count="6">
            <x v="54"/>
            <x v="55"/>
            <x v="56"/>
            <x v="57"/>
            <x v="58"/>
            <x v="59"/>
          </reference>
        </references>
      </pivotArea>
    </format>
    <format dxfId="67">
      <pivotArea collapsedLevelsAreSubtotals="1" fieldPosition="0">
        <references count="1">
          <reference field="4" count="1">
            <x v="6"/>
          </reference>
        </references>
      </pivotArea>
    </format>
    <format dxfId="66">
      <pivotArea collapsedLevelsAreSubtotals="1" fieldPosition="0">
        <references count="2">
          <reference field="4" count="1" selected="0">
            <x v="6"/>
          </reference>
          <reference field="5" count="5">
            <x v="60"/>
            <x v="61"/>
            <x v="62"/>
            <x v="63"/>
            <x v="64"/>
          </reference>
        </references>
      </pivotArea>
    </format>
    <format dxfId="65">
      <pivotArea collapsedLevelsAreSubtotals="1" fieldPosition="0">
        <references count="1">
          <reference field="4" count="1">
            <x v="7"/>
          </reference>
        </references>
      </pivotArea>
    </format>
    <format dxfId="64">
      <pivotArea collapsedLevelsAreSubtotals="1" fieldPosition="0">
        <references count="2">
          <reference field="4" count="1" selected="0">
            <x v="7"/>
          </reference>
          <reference field="5" count="12">
            <x v="65"/>
            <x v="66"/>
            <x v="67"/>
            <x v="68"/>
            <x v="69"/>
            <x v="70"/>
            <x v="71"/>
            <x v="72"/>
            <x v="73"/>
            <x v="74"/>
            <x v="75"/>
            <x v="76"/>
          </reference>
        </references>
      </pivotArea>
    </format>
    <format dxfId="63">
      <pivotArea dataOnly="0" labelOnly="1" fieldPosition="0">
        <references count="1">
          <reference field="4" count="7">
            <x v="1"/>
            <x v="2"/>
            <x v="3"/>
            <x v="4"/>
            <x v="5"/>
            <x v="6"/>
            <x v="7"/>
          </reference>
        </references>
      </pivotArea>
    </format>
    <format dxfId="62">
      <pivotArea dataOnly="0" labelOnly="1" fieldPosition="0">
        <references count="2">
          <reference field="4" count="1" selected="0">
            <x v="0"/>
          </reference>
          <reference field="5" count="12">
            <x v="0"/>
            <x v="1"/>
            <x v="2"/>
            <x v="3"/>
            <x v="4"/>
            <x v="5"/>
            <x v="6"/>
            <x v="7"/>
            <x v="8"/>
            <x v="9"/>
            <x v="10"/>
            <x v="11"/>
          </reference>
        </references>
      </pivotArea>
    </format>
    <format dxfId="61">
      <pivotArea dataOnly="0" labelOnly="1" fieldPosition="0">
        <references count="2">
          <reference field="4" count="1" selected="0">
            <x v="1"/>
          </reference>
          <reference field="5" count="12">
            <x v="12"/>
            <x v="13"/>
            <x v="14"/>
            <x v="15"/>
            <x v="16"/>
            <x v="17"/>
            <x v="18"/>
            <x v="19"/>
            <x v="20"/>
            <x v="21"/>
            <x v="22"/>
            <x v="23"/>
          </reference>
        </references>
      </pivotArea>
    </format>
    <format dxfId="60">
      <pivotArea dataOnly="0" labelOnly="1" fieldPosition="0">
        <references count="2">
          <reference field="4" count="1" selected="0">
            <x v="2"/>
          </reference>
          <reference field="5" count="13">
            <x v="24"/>
            <x v="25"/>
            <x v="26"/>
            <x v="27"/>
            <x v="28"/>
            <x v="29"/>
            <x v="30"/>
            <x v="31"/>
            <x v="32"/>
            <x v="33"/>
            <x v="34"/>
            <x v="35"/>
            <x v="36"/>
          </reference>
        </references>
      </pivotArea>
    </format>
    <format dxfId="59">
      <pivotArea dataOnly="0" labelOnly="1" fieldPosition="0">
        <references count="2">
          <reference field="4" count="1" selected="0">
            <x v="3"/>
          </reference>
          <reference field="5" count="10">
            <x v="37"/>
            <x v="38"/>
            <x v="39"/>
            <x v="40"/>
            <x v="41"/>
            <x v="42"/>
            <x v="43"/>
            <x v="44"/>
            <x v="45"/>
            <x v="46"/>
          </reference>
        </references>
      </pivotArea>
    </format>
    <format dxfId="58">
      <pivotArea dataOnly="0" labelOnly="1" fieldPosition="0">
        <references count="2">
          <reference field="4" count="1" selected="0">
            <x v="4"/>
          </reference>
          <reference field="5" count="7">
            <x v="47"/>
            <x v="48"/>
            <x v="49"/>
            <x v="50"/>
            <x v="51"/>
            <x v="52"/>
            <x v="53"/>
          </reference>
        </references>
      </pivotArea>
    </format>
    <format dxfId="57">
      <pivotArea dataOnly="0" labelOnly="1" fieldPosition="0">
        <references count="2">
          <reference field="4" count="1" selected="0">
            <x v="5"/>
          </reference>
          <reference field="5" count="6">
            <x v="54"/>
            <x v="55"/>
            <x v="56"/>
            <x v="57"/>
            <x v="58"/>
            <x v="59"/>
          </reference>
        </references>
      </pivotArea>
    </format>
    <format dxfId="56">
      <pivotArea dataOnly="0" labelOnly="1" fieldPosition="0">
        <references count="2">
          <reference field="4" count="1" selected="0">
            <x v="6"/>
          </reference>
          <reference field="5" count="5">
            <x v="60"/>
            <x v="61"/>
            <x v="62"/>
            <x v="63"/>
            <x v="64"/>
          </reference>
        </references>
      </pivotArea>
    </format>
    <format dxfId="55">
      <pivotArea dataOnly="0" labelOnly="1" fieldPosition="0">
        <references count="2">
          <reference field="4" count="1" selected="0">
            <x v="7"/>
          </reference>
          <reference field="5" count="12">
            <x v="65"/>
            <x v="66"/>
            <x v="67"/>
            <x v="68"/>
            <x v="69"/>
            <x v="70"/>
            <x v="71"/>
            <x v="72"/>
            <x v="73"/>
            <x v="74"/>
            <x v="75"/>
            <x v="76"/>
          </reference>
        </references>
      </pivotArea>
    </format>
    <format dxfId="54">
      <pivotArea dataOnly="0" labelOnly="1" fieldPosition="0">
        <references count="1">
          <reference field="4" count="1">
            <x v="0"/>
          </reference>
        </references>
      </pivotArea>
    </format>
    <format dxfId="53">
      <pivotArea type="all" dataOnly="0" outline="0" fieldPosition="0"/>
    </format>
    <format dxfId="52">
      <pivotArea outline="0" collapsedLevelsAreSubtotals="1" fieldPosition="0"/>
    </format>
    <format dxfId="51">
      <pivotArea dataOnly="0" labelOnly="1" fieldPosition="0">
        <references count="1">
          <reference field="4" count="0"/>
        </references>
      </pivotArea>
    </format>
    <format dxfId="50">
      <pivotArea dataOnly="0" labelOnly="1" fieldPosition="0">
        <references count="2">
          <reference field="4" count="1" selected="0">
            <x v="0"/>
          </reference>
          <reference field="5" count="12">
            <x v="0"/>
            <x v="1"/>
            <x v="2"/>
            <x v="3"/>
            <x v="4"/>
            <x v="5"/>
            <x v="6"/>
            <x v="7"/>
            <x v="8"/>
            <x v="9"/>
            <x v="10"/>
            <x v="11"/>
          </reference>
        </references>
      </pivotArea>
    </format>
    <format dxfId="49">
      <pivotArea dataOnly="0" labelOnly="1" fieldPosition="0">
        <references count="2">
          <reference field="4" count="1" selected="0">
            <x v="1"/>
          </reference>
          <reference field="5" count="12">
            <x v="12"/>
            <x v="13"/>
            <x v="14"/>
            <x v="15"/>
            <x v="16"/>
            <x v="17"/>
            <x v="18"/>
            <x v="19"/>
            <x v="20"/>
            <x v="21"/>
            <x v="22"/>
            <x v="23"/>
          </reference>
        </references>
      </pivotArea>
    </format>
    <format dxfId="48">
      <pivotArea dataOnly="0" labelOnly="1" fieldPosition="0">
        <references count="2">
          <reference field="4" count="1" selected="0">
            <x v="2"/>
          </reference>
          <reference field="5" count="13">
            <x v="24"/>
            <x v="25"/>
            <x v="26"/>
            <x v="27"/>
            <x v="28"/>
            <x v="29"/>
            <x v="30"/>
            <x v="31"/>
            <x v="32"/>
            <x v="33"/>
            <x v="34"/>
            <x v="35"/>
            <x v="36"/>
          </reference>
        </references>
      </pivotArea>
    </format>
    <format dxfId="47">
      <pivotArea dataOnly="0" labelOnly="1" fieldPosition="0">
        <references count="2">
          <reference field="4" count="1" selected="0">
            <x v="3"/>
          </reference>
          <reference field="5" count="10">
            <x v="37"/>
            <x v="38"/>
            <x v="39"/>
            <x v="40"/>
            <x v="41"/>
            <x v="42"/>
            <x v="43"/>
            <x v="44"/>
            <x v="45"/>
            <x v="46"/>
          </reference>
        </references>
      </pivotArea>
    </format>
    <format dxfId="46">
      <pivotArea dataOnly="0" labelOnly="1" fieldPosition="0">
        <references count="2">
          <reference field="4" count="1" selected="0">
            <x v="4"/>
          </reference>
          <reference field="5" count="7">
            <x v="47"/>
            <x v="48"/>
            <x v="49"/>
            <x v="50"/>
            <x v="51"/>
            <x v="52"/>
            <x v="53"/>
          </reference>
        </references>
      </pivotArea>
    </format>
    <format dxfId="45">
      <pivotArea dataOnly="0" labelOnly="1" fieldPosition="0">
        <references count="2">
          <reference field="4" count="1" selected="0">
            <x v="5"/>
          </reference>
          <reference field="5" count="6">
            <x v="54"/>
            <x v="55"/>
            <x v="56"/>
            <x v="57"/>
            <x v="58"/>
            <x v="59"/>
          </reference>
        </references>
      </pivotArea>
    </format>
    <format dxfId="44">
      <pivotArea dataOnly="0" labelOnly="1" fieldPosition="0">
        <references count="2">
          <reference field="4" count="1" selected="0">
            <x v="6"/>
          </reference>
          <reference field="5" count="5">
            <x v="60"/>
            <x v="61"/>
            <x v="62"/>
            <x v="63"/>
            <x v="64"/>
          </reference>
        </references>
      </pivotArea>
    </format>
    <format dxfId="43">
      <pivotArea dataOnly="0" labelOnly="1" fieldPosition="0">
        <references count="2">
          <reference field="4" count="1" selected="0">
            <x v="7"/>
          </reference>
          <reference field="5" count="12">
            <x v="65"/>
            <x v="66"/>
            <x v="67"/>
            <x v="68"/>
            <x v="69"/>
            <x v="70"/>
            <x v="71"/>
            <x v="72"/>
            <x v="73"/>
            <x v="74"/>
            <x v="75"/>
            <x v="76"/>
          </reference>
        </references>
      </pivotArea>
    </format>
    <format dxfId="42">
      <pivotArea dataOnly="0" labelOnly="1" fieldPosition="0">
        <references count="1">
          <reference field="6" count="0"/>
        </references>
      </pivotArea>
    </format>
    <format dxfId="41">
      <pivotArea outline="0" collapsedLevelsAreSubtotals="1"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 Avg N.Profit"/>
    <pivotHierarchy dragToData="1" caption="P Avg Freight"/>
    <pivotHierarchy dragToData="1" caption="Avg N.Sales"/>
    <pivotHierarchy dragToData="1" caption="Avg N.Profi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2">
    <rowHierarchyUsage hierarchyUsage="29"/>
    <rowHierarchyUsage hierarchyUsage="28"/>
  </rowHierarchiesUsage>
  <colHierarchiesUsage count="2">
    <colHierarchyUsage hierarchyUsage="25"/>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Allocation_Summ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D3C57C23-2B84-4160-A1B7-465F034997F6}" name="yoy/Country" cacheId="40" applyNumberFormats="0" applyBorderFormats="0" applyFontFormats="0" applyPatternFormats="0" applyAlignmentFormats="0" applyWidthHeightFormats="1" dataCaption="v" missingCaption="-" tag="b41d3bdf-64cc-46fe-9418-2502a1436b4d" updatedVersion="8" minRefreshableVersion="3" useAutoFormatting="1" subtotalHiddenItems="1" rowGrandTotals="0" colGrandTotals="0" itemPrintTitles="1" createdVersion="5" indent="0" compact="0" compactData="0" multipleFieldFilters="0" chartFormat="5" rowHeaderCaption="Country">
  <location ref="A53:C75" firstHeaderRow="1" firstDataRow="2" firstDataCol="1"/>
  <pivotFields count="8">
    <pivotField name="Year" compact="0" allDrilled="1" outline="0" showAll="0" dataSourceSort="1" defaultSubtotal="0" defaultAttributeDrillState="1">
      <items count="3">
        <item x="0"/>
        <item x="1"/>
        <item x="2"/>
      </items>
    </pivotField>
    <pivotField name="Month" compact="0" allDrilled="1" outline="0" showAll="0" dataSourceSort="1" defaultSubtotal="0" defaultAttributeDrillState="1">
      <items count="12">
        <item n="Jan" x="0"/>
        <item n="Feb" x="1"/>
        <item n="Mar" x="2"/>
        <item n="Apr" x="3"/>
        <item n="May" x="4"/>
        <item n="Jun" x="5"/>
        <item n="Jul" x="6"/>
        <item n="Aug" x="7"/>
        <item n="Sep" x="8"/>
        <item n="Oct" x="9"/>
        <item n="Nov" x="10"/>
        <item n="Dec" x="11"/>
      </items>
    </pivotField>
    <pivotField compact="0" allDrilled="1" outline="0" showAll="0" measureFilter="1" defaultSubtotal="0" defaultAttributeDrillState="1">
      <items count="5">
        <item x="0"/>
        <item x="1"/>
        <item x="2"/>
        <item x="3"/>
        <item x="4"/>
      </items>
    </pivotField>
    <pivotField name="Product Name" compact="0" allDrilled="1" outline="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s>
  <rowFields count="1">
    <field x="4"/>
  </rowFields>
  <rowItems count="21">
    <i>
      <x/>
    </i>
    <i>
      <x v="1"/>
    </i>
    <i>
      <x v="2"/>
    </i>
    <i>
      <x v="3"/>
    </i>
    <i>
      <x v="4"/>
    </i>
    <i>
      <x v="5"/>
    </i>
    <i>
      <x v="6"/>
    </i>
    <i>
      <x v="7"/>
    </i>
    <i>
      <x v="8"/>
    </i>
    <i>
      <x v="9"/>
    </i>
    <i>
      <x v="10"/>
    </i>
    <i>
      <x v="11"/>
    </i>
    <i>
      <x v="12"/>
    </i>
    <i>
      <x v="13"/>
    </i>
    <i>
      <x v="14"/>
    </i>
    <i>
      <x v="15"/>
    </i>
    <i>
      <x v="16"/>
    </i>
    <i>
      <x v="17"/>
    </i>
    <i>
      <x v="18"/>
    </i>
    <i>
      <x v="19"/>
    </i>
    <i>
      <x v="20"/>
    </i>
  </rowItems>
  <colFields count="1">
    <field x="5"/>
  </colFields>
  <colItems count="2">
    <i>
      <x/>
    </i>
    <i>
      <x v="1"/>
    </i>
  </colItems>
  <dataFields count="1">
    <dataField name="Sum of YOY (%)" fld="6" baseField="0" baseItem="0" numFmtId="4"/>
  </dataFields>
  <formats count="15">
    <format dxfId="217">
      <pivotArea grandRow="1" outline="0" collapsedLevelsAreSubtotals="1" fieldPosition="0"/>
    </format>
    <format dxfId="216">
      <pivotArea dataOnly="0" labelOnly="1" grandRow="1" outline="0" fieldPosition="0"/>
    </format>
    <format dxfId="215">
      <pivotArea type="all" dataOnly="0" outline="0" fieldPosition="0"/>
    </format>
    <format dxfId="214">
      <pivotArea outline="0" collapsedLevelsAreSubtotals="1" fieldPosition="0"/>
    </format>
    <format dxfId="213">
      <pivotArea type="origin" dataOnly="0" labelOnly="1" outline="0" fieldPosition="0"/>
    </format>
    <format dxfId="212">
      <pivotArea type="topRight" dataOnly="0" labelOnly="1" outline="0" fieldPosition="0"/>
    </format>
    <format dxfId="211">
      <pivotArea dataOnly="0" labelOnly="1" outline="0" fieldPosition="0">
        <references count="1">
          <reference field="4" count="0"/>
        </references>
      </pivotArea>
    </format>
    <format dxfId="210">
      <pivotArea dataOnly="0" labelOnly="1" outline="0" fieldPosition="0">
        <references count="1">
          <reference field="5" count="0"/>
        </references>
      </pivotArea>
    </format>
    <format dxfId="209">
      <pivotArea type="all" dataOnly="0" outline="0" fieldPosition="0"/>
    </format>
    <format dxfId="208">
      <pivotArea outline="0" collapsedLevelsAreSubtotals="1" fieldPosition="0"/>
    </format>
    <format dxfId="207">
      <pivotArea type="origin" dataOnly="0" labelOnly="1" outline="0" fieldPosition="0"/>
    </format>
    <format dxfId="206">
      <pivotArea type="topRight" dataOnly="0" labelOnly="1" outline="0" fieldPosition="0"/>
    </format>
    <format dxfId="205">
      <pivotArea dataOnly="0" labelOnly="1" outline="0" fieldPosition="0">
        <references count="1">
          <reference field="4" count="0"/>
        </references>
      </pivotArea>
    </format>
    <format dxfId="204">
      <pivotArea dataOnly="0" labelOnly="1" outline="0" fieldPosition="0">
        <references count="1">
          <reference field="5" count="0"/>
        </references>
      </pivotArea>
    </format>
    <format dxfId="203">
      <pivotArea outline="0" collapsedLevelsAreSubtotals="1"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Sales"/>
    <pivotHierarchy dragToData="1"/>
    <pivotHierarchy dragToData="1"/>
    <pivotHierarchy dragToData="1"/>
    <pivotHierarchy dragToData="1"/>
    <pivotHierarchy dragToData="1" caption="N.Profi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YO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2" iMeasureHier="261">
      <autoFilter ref="A1">
        <filterColumn colId="0">
          <top10 val="5" filterVal="5"/>
        </filterColumn>
      </autoFilter>
    </filter>
    <filter fld="3" type="count" id="3" iMeasureHier="250">
      <autoFilter ref="A1">
        <filterColumn colId="0">
          <top10 val="5" filterVal="5"/>
        </filterColumn>
      </autoFilter>
    </filter>
  </filters>
  <rowHierarchiesUsage count="1">
    <rowHierarchyUsage hierarchyUsage="47"/>
  </rowHierarchiesUsage>
  <colHierarchiesUsage count="1">
    <colHierarchyUsage hierarchyUsage="4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EE5C7BFE-6A63-4363-ADF8-1ED6D964851F}" name="NP / Profit" cacheId="46" dataPosition="0" applyNumberFormats="0" applyBorderFormats="0" applyFontFormats="0" applyPatternFormats="0" applyAlignmentFormats="0" applyWidthHeightFormats="1" dataCaption="Values" missingCaption="-" tag="a8534324-1b7e-4666-a284-a1a1429ed246" updatedVersion="8" minRefreshableVersion="3" useAutoFormatting="1" subtotalHiddenItems="1" colGrandTotals="0" itemPrintTitles="1" createdVersion="5" indent="0" compact="0" compactData="0" multipleFieldFilters="0" chartFormat="52">
  <location ref="G15:J25" firstHeaderRow="1" firstDataRow="2" firstDataCol="1"/>
  <pivotFields count="8">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axis="axisRow" compact="0" allDrilled="1" outline="0" subtotalTop="0" showAll="0" dataSourceSort="1" defaultSubtotal="0" defaultAttributeDrillState="1">
      <items count="8">
        <item x="0"/>
        <item x="1"/>
        <item x="2"/>
        <item x="3"/>
        <item x="4"/>
        <item x="5"/>
        <item x="6"/>
        <item x="7"/>
      </items>
    </pivotField>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compact="0" allDrilled="1" outline="0" subtotalTop="0" showAll="0" dataSourceSort="1" defaultSubtotal="0" defaultAttributeDrillState="1"/>
  </pivotFields>
  <rowFields count="1">
    <field x="4"/>
  </rowFields>
  <rowItems count="9">
    <i>
      <x/>
    </i>
    <i>
      <x v="1"/>
    </i>
    <i>
      <x v="2"/>
    </i>
    <i>
      <x v="3"/>
    </i>
    <i>
      <x v="4"/>
    </i>
    <i>
      <x v="5"/>
    </i>
    <i>
      <x v="6"/>
    </i>
    <i>
      <x v="7"/>
    </i>
    <i t="grand">
      <x/>
    </i>
  </rowItems>
  <colFields count="1">
    <field x="5"/>
  </colFields>
  <colItems count="3">
    <i>
      <x/>
    </i>
    <i>
      <x v="1"/>
    </i>
    <i>
      <x v="2"/>
    </i>
  </colItems>
  <dataFields count="1">
    <dataField name="Net_Profit" fld="6" baseField="4" baseItem="0"/>
  </dataFields>
  <formats count="13">
    <format dxfId="230">
      <pivotArea outline="0" collapsedLevelsAreSubtotals="1" fieldPosition="0"/>
    </format>
    <format dxfId="229">
      <pivotArea outline="0" fieldPosition="0">
        <references count="2">
          <reference field="4294967294" count="1" selected="0">
            <x v="0"/>
          </reference>
          <reference field="5" count="1" selected="0">
            <x v="0"/>
          </reference>
        </references>
      </pivotArea>
    </format>
    <format dxfId="228">
      <pivotArea outline="0" fieldPosition="0">
        <references count="2">
          <reference field="4294967294" count="1" selected="0">
            <x v="0"/>
          </reference>
          <reference field="5" count="1" selected="0">
            <x v="1"/>
          </reference>
        </references>
      </pivotArea>
    </format>
    <format dxfId="227">
      <pivotArea outline="0" fieldPosition="0">
        <references count="2">
          <reference field="4294967294" count="1" selected="0">
            <x v="0"/>
          </reference>
          <reference field="5" count="1" selected="0">
            <x v="2"/>
          </reference>
        </references>
      </pivotArea>
    </format>
    <format dxfId="226">
      <pivotArea type="all" dataOnly="0" outline="0" fieldPosition="0"/>
    </format>
    <format dxfId="225">
      <pivotArea outline="0" collapsedLevelsAreSubtotals="1" fieldPosition="0"/>
    </format>
    <format dxfId="224">
      <pivotArea type="origin" dataOnly="0" labelOnly="1" outline="0" fieldPosition="0"/>
    </format>
    <format dxfId="223">
      <pivotArea field="5" type="button" dataOnly="0" labelOnly="1" outline="0" axis="axisCol" fieldPosition="0"/>
    </format>
    <format dxfId="222">
      <pivotArea type="topRight" dataOnly="0" labelOnly="1" outline="0" fieldPosition="0"/>
    </format>
    <format dxfId="221">
      <pivotArea field="4" type="button" dataOnly="0" labelOnly="1" outline="0" axis="axisRow" fieldPosition="0"/>
    </format>
    <format dxfId="220">
      <pivotArea dataOnly="0" labelOnly="1" outline="0" fieldPosition="0">
        <references count="1">
          <reference field="4" count="0"/>
        </references>
      </pivotArea>
    </format>
    <format dxfId="219">
      <pivotArea dataOnly="0" labelOnly="1" grandRow="1" outline="0" fieldPosition="0"/>
    </format>
    <format dxfId="218">
      <pivotArea dataOnly="0" labelOnly="1" outline="0" fieldPosition="0">
        <references count="1">
          <reference field="5" count="0"/>
        </references>
      </pivotArea>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_N.Sales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_Amount"/>
    <pivotHierarchy dragToData="1"/>
    <pivotHierarchy dragToData="1"/>
    <pivotHierarchy dragToData="1"/>
    <pivotHierarchy dragToData="1" caption="N_Sales"/>
    <pivotHierarchy dragToData="1" caption="Net_Profit"/>
    <pivotHierarchy dragToData="1" caption="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39"/>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Product_Details]"/>
        <x15:activeTabTopLevelEntity name="[Allocation]"/>
        <x15:activeTabTopLevelEntity name="[Category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E3D47437-2E5F-4EFE-9FDC-BB32A654E2DC}" name="PivotTable3" cacheId="61" applyNumberFormats="0" applyBorderFormats="0" applyFontFormats="0" applyPatternFormats="0" applyAlignmentFormats="0" applyWidthHeightFormats="1" dataCaption="Values" missingCaption="-" tag="14758563-4169-46fe-bd3b-5a73cd89edc4" updatedVersion="8" minRefreshableVersion="3" useAutoFormatting="1" subtotalHiddenItems="1" rowGrandTotals="0" colGrandTotals="0" itemPrintTitles="1" createdVersion="5" indent="0" compact="0" compactData="0" multipleFieldFilters="0" chartFormat="79">
  <location ref="A240:D244" firstHeaderRow="1" firstDataRow="2" firstDataCol="1"/>
  <pivotFields count="9">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compact="0" allDrilled="1" outline="0" subtotalTop="0" showAll="0" sortType="descending" defaultSubtotal="0" defaultAttributeDrillState="1">
      <items count="4">
        <item x="3"/>
        <item x="2"/>
        <item x="1"/>
        <item x="0"/>
      </items>
    </pivotField>
    <pivotField axis="axisRow" compact="0" allDrilled="1" outline="0" subtotalTop="0" showAll="0" dataSourceSort="1" defaultSubtotal="0" defaultAttributeDrillState="1">
      <items count="3">
        <item n="Federal Shipping (# On-Time)" x="0"/>
        <item n="Speedy Express   (# On-Time)" x="1"/>
        <item n="United Package (# On- Time)" x="2"/>
      </items>
    </pivotField>
    <pivotField dataField="1" compact="0" outline="0" subtotalTop="0" showAll="0" defaultSubtotal="0"/>
    <pivotField axis="axisCol"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s>
  <rowFields count="1">
    <field x="5"/>
  </rowFields>
  <rowItems count="3">
    <i>
      <x/>
    </i>
    <i>
      <x v="1"/>
    </i>
    <i>
      <x v="2"/>
    </i>
  </rowItems>
  <colFields count="1">
    <field x="7"/>
  </colFields>
  <colItems count="3">
    <i>
      <x/>
    </i>
    <i>
      <x v="1"/>
    </i>
    <i>
      <x v="2"/>
    </i>
  </colItems>
  <dataFields count="1">
    <dataField name="# On-Time Delivered Orders" fld="6" baseField="0" baseItem="0"/>
  </dataFields>
  <formats count="12">
    <format dxfId="242">
      <pivotArea outline="0" collapsedLevelsAreSubtotals="1" fieldPosition="0"/>
    </format>
    <format dxfId="241">
      <pivotArea type="all" dataOnly="0" outline="0" fieldPosition="0"/>
    </format>
    <format dxfId="240">
      <pivotArea dataOnly="0" labelOnly="1" outline="0" axis="axisValues" fieldPosition="0"/>
    </format>
    <format dxfId="239">
      <pivotArea dataOnly="0" labelOnly="1" outline="0" axis="axisValues" fieldPosition="0"/>
    </format>
    <format dxfId="238">
      <pivotArea type="all" dataOnly="0" outline="0" fieldPosition="0"/>
    </format>
    <format dxfId="237">
      <pivotArea outline="0" collapsedLevelsAreSubtotals="1" fieldPosition="0"/>
    </format>
    <format dxfId="236">
      <pivotArea type="origin" dataOnly="0" labelOnly="1" outline="0" fieldPosition="0"/>
    </format>
    <format dxfId="235">
      <pivotArea field="7" type="button" dataOnly="0" labelOnly="1" outline="0" axis="axisCol" fieldPosition="0"/>
    </format>
    <format dxfId="234">
      <pivotArea type="topRight" dataOnly="0" labelOnly="1" outline="0" fieldPosition="0"/>
    </format>
    <format dxfId="233">
      <pivotArea field="5" type="button" dataOnly="0" labelOnly="1" outline="0" axis="axisRow" fieldPosition="0"/>
    </format>
    <format dxfId="232">
      <pivotArea dataOnly="0" labelOnly="1" outline="0" fieldPosition="0">
        <references count="1">
          <reference field="5" count="0"/>
        </references>
      </pivotArea>
    </format>
    <format dxfId="231">
      <pivotArea dataOnly="0" labelOnly="1" outline="0" fieldPosition="0">
        <references count="1">
          <reference field="7" count="0"/>
        </references>
      </pivotArea>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_N.Sales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caption="# On-Time Delivered Ord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_Amount"/>
    <pivotHierarchy dragToData="1"/>
    <pivotHierarchy dragToData="1"/>
    <pivotHierarchy dragToData="1"/>
    <pivotHierarchy dragToData="1"/>
    <pivotHierarchy dragToData="1"/>
    <pivotHierarchy dragToData="1"/>
    <pivotHierarchy dragToData="1"/>
    <pivotHierarchy dragToData="1"/>
    <pivotHierarchy dragToData="1" caption="Count of P_ID"/>
    <pivotHierarchy dragToData="1" caption="Distinct Count of P_ID"/>
    <pivotHierarchy dragToData="1" caption="Stock_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206"/>
  </rowHierarchiesUsage>
  <colHierarchiesUsage count="1">
    <colHierarchyUsage hierarchyUsage="19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Product_Details]"/>
        <x15:activeTabTopLevelEntity name="[Allocation]"/>
        <x15:activeTabTopLevelEntity name="[Shipping_Repor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2AF72D14-30D5-48B8-9DE7-60A529088E76}" name="profit/Country" cacheId="39" applyNumberFormats="0" applyBorderFormats="0" applyFontFormats="0" applyPatternFormats="0" applyAlignmentFormats="0" applyWidthHeightFormats="1" dataCaption="v" missingCaption="-" tag="0b32d2c8-9d02-4ff8-bc0e-33cdf478d15b" updatedVersion="8" minRefreshableVersion="3" useAutoFormatting="1" subtotalHiddenItems="1" colGrandTotals="0" itemPrintTitles="1" createdVersion="5" indent="0" compact="0" compactData="0" multipleFieldFilters="0" chartFormat="5" rowHeaderCaption="Country">
  <location ref="A28:D51" firstHeaderRow="1" firstDataRow="2" firstDataCol="1"/>
  <pivotFields count="8">
    <pivotField name="Year" compact="0" allDrilled="1" outline="0" showAll="0" dataSourceSort="1" defaultSubtotal="0" defaultAttributeDrillState="1">
      <items count="3">
        <item x="0"/>
        <item x="1"/>
        <item x="2"/>
      </items>
    </pivotField>
    <pivotField name="Month" compact="0" allDrilled="1" outline="0" showAll="0" dataSourceSort="1" defaultSubtotal="0" defaultAttributeDrillState="1">
      <items count="12">
        <item n="Jan" x="0"/>
        <item n="Feb" x="1"/>
        <item n="Mar" x="2"/>
        <item n="Apr" x="3"/>
        <item n="May" x="4"/>
        <item n="Jun" x="5"/>
        <item n="Jul" x="6"/>
        <item n="Aug" x="7"/>
        <item n="Sep" x="8"/>
        <item n="Oct" x="9"/>
        <item n="Nov" x="10"/>
        <item n="Dec" x="11"/>
      </items>
    </pivotField>
    <pivotField compact="0" allDrilled="1" outline="0" showAll="0" measureFilter="1" defaultSubtotal="0" defaultAttributeDrillState="1">
      <items count="5">
        <item x="0"/>
        <item x="1"/>
        <item x="2"/>
        <item x="3"/>
        <item x="4"/>
      </items>
    </pivotField>
    <pivotField name="Product Name" compact="0" allDrilled="1" outline="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compact="0" allDrilled="1" outline="0" subtotalTop="0" showAll="0" dataSourceSort="1" defaultSubtotal="0" defaultAttributeDrillState="1"/>
  </pivotFields>
  <rowFields count="1">
    <field x="4"/>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3">
    <i>
      <x/>
    </i>
    <i>
      <x v="1"/>
    </i>
    <i>
      <x v="2"/>
    </i>
  </colItems>
  <dataFields count="1">
    <dataField name="N.Profit " fld="6" baseField="4" baseItem="0" numFmtId="44"/>
  </dataFields>
  <formats count="15">
    <format dxfId="257">
      <pivotArea grandRow="1" outline="0" collapsedLevelsAreSubtotals="1" fieldPosition="0"/>
    </format>
    <format dxfId="256">
      <pivotArea dataOnly="0" labelOnly="1" grandRow="1" outline="0" fieldPosition="0"/>
    </format>
    <format dxfId="255">
      <pivotArea type="all" dataOnly="0" outline="0" fieldPosition="0"/>
    </format>
    <format dxfId="254">
      <pivotArea outline="0" collapsedLevelsAreSubtotals="1" fieldPosition="0"/>
    </format>
    <format dxfId="253">
      <pivotArea type="origin" dataOnly="0" labelOnly="1" outline="0" fieldPosition="0"/>
    </format>
    <format dxfId="252">
      <pivotArea type="topRight" dataOnly="0" labelOnly="1" outline="0" fieldPosition="0"/>
    </format>
    <format dxfId="251">
      <pivotArea dataOnly="0" labelOnly="1" outline="0" fieldPosition="0">
        <references count="1">
          <reference field="4" count="0"/>
        </references>
      </pivotArea>
    </format>
    <format dxfId="250">
      <pivotArea dataOnly="0" labelOnly="1" outline="0" fieldPosition="0">
        <references count="1">
          <reference field="5" count="0"/>
        </references>
      </pivotArea>
    </format>
    <format dxfId="249">
      <pivotArea type="all" dataOnly="0" outline="0" fieldPosition="0"/>
    </format>
    <format dxfId="248">
      <pivotArea outline="0" collapsedLevelsAreSubtotals="1" fieldPosition="0"/>
    </format>
    <format dxfId="247">
      <pivotArea type="origin" dataOnly="0" labelOnly="1" outline="0" fieldPosition="0"/>
    </format>
    <format dxfId="246">
      <pivotArea type="topRight" dataOnly="0" labelOnly="1" outline="0" fieldPosition="0"/>
    </format>
    <format dxfId="245">
      <pivotArea dataOnly="0" labelOnly="1" outline="0" fieldPosition="0">
        <references count="1">
          <reference field="4" count="0"/>
        </references>
      </pivotArea>
    </format>
    <format dxfId="244">
      <pivotArea dataOnly="0" labelOnly="1" outline="0" fieldPosition="0">
        <references count="1">
          <reference field="5" count="0"/>
        </references>
      </pivotArea>
    </format>
    <format dxfId="243">
      <pivotArea outline="0" collapsedLevelsAreSubtotals="1"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Sales"/>
    <pivotHierarchy dragToData="1"/>
    <pivotHierarchy dragToData="1"/>
    <pivotHierarchy dragToData="1"/>
    <pivotHierarchy dragToData="1"/>
    <pivotHierarchy dragToData="1" caption="N.Profi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YO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2" iMeasureHier="261">
      <autoFilter ref="A1">
        <filterColumn colId="0">
          <top10 val="5" filterVal="5"/>
        </filterColumn>
      </autoFilter>
    </filter>
    <filter fld="3" type="count" id="3" iMeasureHier="250">
      <autoFilter ref="A1">
        <filterColumn colId="0">
          <top10 val="5" filterVal="5"/>
        </filterColumn>
      </autoFilter>
    </filter>
  </filters>
  <rowHierarchiesUsage count="1">
    <rowHierarchyUsage hierarchyUsage="47"/>
  </rowHierarchiesUsage>
  <colHierarchiesUsage count="1">
    <colHierarchyUsage hierarchyUsage="4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4AD613E3-BB3B-4E16-98E6-9982CED82950}" name="P Net Sales" cacheId="49" applyNumberFormats="0" applyBorderFormats="0" applyFontFormats="0" applyPatternFormats="0" applyAlignmentFormats="0" applyWidthHeightFormats="1" dataCaption="Values" missingCaption="-" tag="ee87fce0-2b36-4102-92a6-ae4bcd0e82ac" updatedVersion="8" minRefreshableVersion="3" useAutoFormatting="1" subtotalHiddenItems="1" rowGrandTotals="0" colGrandTotals="0" itemPrintTitles="1" createdVersion="5" indent="0" compact="0" compactData="0" multipleFieldFilters="0" chartFormat="73">
  <location ref="A129:D207" firstHeaderRow="1" firstDataRow="2" firstDataCol="1"/>
  <pivotFields count="9">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compact="0" allDrilled="1" outline="0" subtotalTop="0" showAll="0" sortType="descending" defaultSubtotal="0" defaultAttributeDrillState="1">
      <items count="4">
        <item x="3"/>
        <item x="2"/>
        <item x="1"/>
        <item x="0"/>
      </items>
    </pivotField>
    <pivotField name="Product Name" axis="axisRow" compact="0" allDrilled="1" outline="0" subtotalTop="0" showAll="0" sortType="ascending" defaultSubtotal="0" defaultAttributeDrillState="1">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s>
    </pivotField>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compact="0" allDrilled="1" outline="0" subtotalTop="0" showAll="0" dataSourceSort="1" defaultSubtotal="0" defaultAttributeDrillState="1"/>
  </pivotFields>
  <rowFields count="1">
    <field x="5"/>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rowItems>
  <colFields count="1">
    <field x="6"/>
  </colFields>
  <colItems count="3">
    <i>
      <x/>
    </i>
    <i>
      <x v="1"/>
    </i>
    <i>
      <x v="2"/>
    </i>
  </colItems>
  <dataFields count="1">
    <dataField name="Net_Sales" fld="7" baseField="5" baseItem="0" numFmtId="43"/>
  </dataFields>
  <formats count="24">
    <format dxfId="281">
      <pivotArea outline="0" collapsedLevelsAreSubtotals="1" fieldPosition="0"/>
    </format>
    <format dxfId="280">
      <pivotArea type="all" dataOnly="0" outline="0" fieldPosition="0"/>
    </format>
    <format dxfId="279">
      <pivotArea outline="0" collapsedLevelsAreSubtotals="1" fieldPosition="0"/>
    </format>
    <format dxfId="278">
      <pivotArea dataOnly="0" labelOnly="1" outline="0" axis="axisValues" fieldPosition="0"/>
    </format>
    <format dxfId="277">
      <pivotArea outline="0" collapsedLevelsAreSubtotals="1" fieldPosition="0"/>
    </format>
    <format dxfId="276">
      <pivotArea outline="0" fieldPosition="0">
        <references count="1">
          <reference field="5" count="13" selected="0">
            <x v="0"/>
            <x v="1"/>
            <x v="2"/>
            <x v="3"/>
            <x v="4"/>
            <x v="5"/>
            <x v="6"/>
            <x v="7"/>
            <x v="8"/>
            <x v="9"/>
            <x v="10"/>
            <x v="11"/>
            <x v="12"/>
          </reference>
        </references>
      </pivotArea>
    </format>
    <format dxfId="275">
      <pivotArea outline="0" fieldPosition="0">
        <references count="1">
          <reference field="5" count="13" selected="0">
            <x v="13"/>
            <x v="14"/>
            <x v="15"/>
            <x v="16"/>
            <x v="17"/>
            <x v="18"/>
            <x v="19"/>
            <x v="20"/>
            <x v="21"/>
            <x v="22"/>
            <x v="23"/>
            <x v="24"/>
            <x v="25"/>
          </reference>
        </references>
      </pivotArea>
    </format>
    <format dxfId="274">
      <pivotArea outline="0" fieldPosition="0">
        <references count="1">
          <reference field="5" count="13" selected="0">
            <x v="26"/>
            <x v="27"/>
            <x v="28"/>
            <x v="29"/>
            <x v="30"/>
            <x v="31"/>
            <x v="32"/>
            <x v="33"/>
            <x v="34"/>
            <x v="35"/>
            <x v="36"/>
            <x v="37"/>
            <x v="38"/>
          </reference>
        </references>
      </pivotArea>
    </format>
    <format dxfId="273">
      <pivotArea outline="0" fieldPosition="0">
        <references count="1">
          <reference field="5" count="13" selected="0">
            <x v="39"/>
            <x v="40"/>
            <x v="41"/>
            <x v="42"/>
            <x v="43"/>
            <x v="44"/>
            <x v="45"/>
            <x v="46"/>
            <x v="47"/>
            <x v="48"/>
            <x v="49"/>
            <x v="50"/>
            <x v="51"/>
          </reference>
        </references>
      </pivotArea>
    </format>
    <format dxfId="272">
      <pivotArea dataOnly="0" labelOnly="1" outline="0" fieldPosition="0">
        <references count="1">
          <reference field="5" count="13">
            <x v="39"/>
            <x v="40"/>
            <x v="41"/>
            <x v="42"/>
            <x v="43"/>
            <x v="44"/>
            <x v="45"/>
            <x v="46"/>
            <x v="47"/>
            <x v="48"/>
            <x v="49"/>
            <x v="50"/>
            <x v="51"/>
          </reference>
        </references>
      </pivotArea>
    </format>
    <format dxfId="271">
      <pivotArea outline="0" fieldPosition="0">
        <references count="1">
          <reference field="5" count="13" selected="0">
            <x v="52"/>
            <x v="53"/>
            <x v="54"/>
            <x v="55"/>
            <x v="56"/>
            <x v="57"/>
            <x v="58"/>
            <x v="59"/>
            <x v="60"/>
            <x v="61"/>
            <x v="62"/>
            <x v="63"/>
            <x v="64"/>
          </reference>
        </references>
      </pivotArea>
    </format>
    <format dxfId="270">
      <pivotArea outline="0" fieldPosition="0">
        <references count="1">
          <reference field="5" count="12" selected="0">
            <x v="65"/>
            <x v="66"/>
            <x v="67"/>
            <x v="68"/>
            <x v="69"/>
            <x v="70"/>
            <x v="71"/>
            <x v="72"/>
            <x v="73"/>
            <x v="74"/>
            <x v="75"/>
            <x v="76"/>
          </reference>
        </references>
      </pivotArea>
    </format>
    <format dxfId="269">
      <pivotArea outline="0" collapsedLevelsAreSubtotals="1" fieldPosition="0"/>
    </format>
    <format dxfId="268">
      <pivotArea dataOnly="0" labelOnly="1" outline="0"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67">
      <pivotArea dataOnly="0" labelOnly="1" outline="0" fieldPosition="0">
        <references count="1">
          <reference field="5" count="27">
            <x v="50"/>
            <x v="51"/>
            <x v="52"/>
            <x v="53"/>
            <x v="54"/>
            <x v="55"/>
            <x v="56"/>
            <x v="57"/>
            <x v="58"/>
            <x v="59"/>
            <x v="60"/>
            <x v="61"/>
            <x v="62"/>
            <x v="63"/>
            <x v="64"/>
            <x v="65"/>
            <x v="66"/>
            <x v="67"/>
            <x v="68"/>
            <x v="69"/>
            <x v="70"/>
            <x v="71"/>
            <x v="72"/>
            <x v="73"/>
            <x v="74"/>
            <x v="75"/>
            <x v="76"/>
          </reference>
        </references>
      </pivotArea>
    </format>
    <format dxfId="266">
      <pivotArea type="all" dataOnly="0" outline="0" fieldPosition="0"/>
    </format>
    <format dxfId="265">
      <pivotArea outline="0" collapsedLevelsAreSubtotals="1" fieldPosition="0"/>
    </format>
    <format dxfId="264">
      <pivotArea type="origin" dataOnly="0" labelOnly="1" outline="0" fieldPosition="0"/>
    </format>
    <format dxfId="263">
      <pivotArea field="6" type="button" dataOnly="0" labelOnly="1" outline="0" axis="axisCol" fieldPosition="0"/>
    </format>
    <format dxfId="262">
      <pivotArea type="topRight" dataOnly="0" labelOnly="1" outline="0" fieldPosition="0"/>
    </format>
    <format dxfId="261">
      <pivotArea field="5" type="button" dataOnly="0" labelOnly="1" outline="0" axis="axisRow" fieldPosition="0"/>
    </format>
    <format dxfId="260">
      <pivotArea dataOnly="0" labelOnly="1" outline="0"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59">
      <pivotArea dataOnly="0" labelOnly="1" outline="0" fieldPosition="0">
        <references count="1">
          <reference field="5" count="27">
            <x v="50"/>
            <x v="51"/>
            <x v="52"/>
            <x v="53"/>
            <x v="54"/>
            <x v="55"/>
            <x v="56"/>
            <x v="57"/>
            <x v="58"/>
            <x v="59"/>
            <x v="60"/>
            <x v="61"/>
            <x v="62"/>
            <x v="63"/>
            <x v="64"/>
            <x v="65"/>
            <x v="66"/>
            <x v="67"/>
            <x v="68"/>
            <x v="69"/>
            <x v="70"/>
            <x v="71"/>
            <x v="72"/>
            <x v="73"/>
            <x v="74"/>
            <x v="75"/>
            <x v="76"/>
          </reference>
        </references>
      </pivotArea>
    </format>
    <format dxfId="258">
      <pivotArea dataOnly="0" labelOnly="1" outline="0" fieldPosition="0">
        <references count="1">
          <reference field="6" count="0"/>
        </references>
      </pivotArea>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_N.Sales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et_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_Amount"/>
    <pivotHierarchy dragToData="1"/>
    <pivotHierarchy dragToData="1"/>
    <pivotHierarchy dragToData="1"/>
    <pivotHierarchy dragToData="1"/>
    <pivotHierarchy dragToData="1"/>
    <pivotHierarchy dragToData="1"/>
    <pivotHierarchy dragToData="1"/>
    <pivotHierarchy dragToData="1"/>
    <pivotHierarchy dragToData="1" caption="Count of P_ID"/>
    <pivotHierarchy dragToData="1" caption="Distinct Count of P_ID"/>
    <pivotHierarchy dragToData="1" caption="Stock_Status"/>
    <pivotHierarchy dragToData="1"/>
    <pivotHierarchy dragToData="1"/>
    <pivotHierarchy dragToData="1" caption="NS%"/>
    <pivotHierarchy dragToData="1" caption="Average_SP"/>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138"/>
  </rowHierarchiesUsage>
  <colHierarchiesUsage count="1">
    <colHierarchyUsage hierarchyUsage="13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Product_Details]"/>
        <x15:activeTabTopLevelEntity name="[Al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F45D7586-7D11-44F3-A07C-292F4513ABC0}" name="NS /Category" cacheId="45" dataPosition="0" applyNumberFormats="0" applyBorderFormats="0" applyFontFormats="0" applyPatternFormats="0" applyAlignmentFormats="0" applyWidthHeightFormats="1" dataCaption="Values" missingCaption="-" tag="130bef33-2aaf-4a12-a3ed-0ef014a55239" updatedVersion="8" minRefreshableVersion="3" useAutoFormatting="1" subtotalHiddenItems="1" colGrandTotals="0" itemPrintTitles="1" createdVersion="5" indent="0" compact="0" compactData="0" multipleFieldFilters="0" chartFormat="52">
  <location ref="G3:J13" firstHeaderRow="1" firstDataRow="2" firstDataCol="1"/>
  <pivotFields count="8">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axis="axisRow" compact="0" allDrilled="1" outline="0" subtotalTop="0" showAll="0" dataSourceSort="1" defaultSubtotal="0" defaultAttributeDrillState="1">
      <items count="8">
        <item x="0"/>
        <item x="1"/>
        <item x="2"/>
        <item x="3"/>
        <item x="4"/>
        <item x="5"/>
        <item x="6"/>
        <item x="7"/>
      </items>
    </pivotField>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compact="0" allDrilled="1" outline="0" subtotalTop="0" showAll="0" dataSourceSort="1" defaultSubtotal="0" defaultAttributeDrillState="1"/>
  </pivotFields>
  <rowFields count="1">
    <field x="4"/>
  </rowFields>
  <rowItems count="9">
    <i>
      <x/>
    </i>
    <i>
      <x v="1"/>
    </i>
    <i>
      <x v="2"/>
    </i>
    <i>
      <x v="3"/>
    </i>
    <i>
      <x v="4"/>
    </i>
    <i>
      <x v="5"/>
    </i>
    <i>
      <x v="6"/>
    </i>
    <i>
      <x v="7"/>
    </i>
    <i t="grand">
      <x/>
    </i>
  </rowItems>
  <colFields count="1">
    <field x="5"/>
  </colFields>
  <colItems count="3">
    <i>
      <x/>
    </i>
    <i>
      <x v="1"/>
    </i>
    <i>
      <x v="2"/>
    </i>
  </colItems>
  <dataFields count="1">
    <dataField name="N_Sales" fld="6" baseField="4" baseItem="0"/>
  </dataFields>
  <formats count="13">
    <format dxfId="294">
      <pivotArea outline="0" collapsedLevelsAreSubtotals="1" fieldPosition="0"/>
    </format>
    <format dxfId="293">
      <pivotArea outline="0" fieldPosition="0">
        <references count="2">
          <reference field="4294967294" count="1" selected="0">
            <x v="0"/>
          </reference>
          <reference field="5" count="1" selected="0">
            <x v="0"/>
          </reference>
        </references>
      </pivotArea>
    </format>
    <format dxfId="292">
      <pivotArea outline="0" fieldPosition="0">
        <references count="2">
          <reference field="4294967294" count="1" selected="0">
            <x v="0"/>
          </reference>
          <reference field="5" count="1" selected="0">
            <x v="1"/>
          </reference>
        </references>
      </pivotArea>
    </format>
    <format dxfId="291">
      <pivotArea outline="0" fieldPosition="0">
        <references count="2">
          <reference field="4294967294" count="1" selected="0">
            <x v="0"/>
          </reference>
          <reference field="5" count="1" selected="0">
            <x v="2"/>
          </reference>
        </references>
      </pivotArea>
    </format>
    <format dxfId="290">
      <pivotArea type="all" dataOnly="0" outline="0" fieldPosition="0"/>
    </format>
    <format dxfId="289">
      <pivotArea outline="0" collapsedLevelsAreSubtotals="1" fieldPosition="0"/>
    </format>
    <format dxfId="288">
      <pivotArea type="origin" dataOnly="0" labelOnly="1" outline="0" fieldPosition="0"/>
    </format>
    <format dxfId="287">
      <pivotArea field="5" type="button" dataOnly="0" labelOnly="1" outline="0" axis="axisCol" fieldPosition="0"/>
    </format>
    <format dxfId="286">
      <pivotArea type="topRight" dataOnly="0" labelOnly="1" outline="0" fieldPosition="0"/>
    </format>
    <format dxfId="285">
      <pivotArea field="4" type="button" dataOnly="0" labelOnly="1" outline="0" axis="axisRow" fieldPosition="0"/>
    </format>
    <format dxfId="284">
      <pivotArea dataOnly="0" labelOnly="1" outline="0" fieldPosition="0">
        <references count="1">
          <reference field="4" count="0"/>
        </references>
      </pivotArea>
    </format>
    <format dxfId="283">
      <pivotArea dataOnly="0" labelOnly="1" grandRow="1" outline="0" fieldPosition="0"/>
    </format>
    <format dxfId="282">
      <pivotArea dataOnly="0" labelOnly="1" outline="0" fieldPosition="0">
        <references count="1">
          <reference field="5" count="0"/>
        </references>
      </pivotArea>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_N.Sales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_Amount"/>
    <pivotHierarchy dragToData="1"/>
    <pivotHierarchy dragToData="1"/>
    <pivotHierarchy dragToData="1"/>
    <pivotHierarchy dragToData="1" caption="N_Sales"/>
    <pivotHierarchy dragToData="1" caption="Net_Profit"/>
    <pivotHierarchy dragToData="1" caption="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39"/>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Product_Details]"/>
        <x15:activeTabTopLevelEntity name="[Allocation]"/>
        <x15:activeTabTopLevelEntity name="[Category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3383D78B-4B69-4836-AFAD-2EB3DA8B8FF4}" name="PivotTable46" cacheId="59" dataPosition="0" applyNumberFormats="0" applyBorderFormats="0" applyFontFormats="0" applyPatternFormats="0" applyAlignmentFormats="0" applyWidthHeightFormats="1" dataCaption="v" missingCaption="-" tag="9b6926e8-b569-4f04-802a-292ce7c01f2e" updatedVersion="8" minRefreshableVersion="3" useAutoFormatting="1" subtotalHiddenItems="1" rowGrandTotals="0" colGrandTotals="0" itemPrintTitles="1" createdVersion="5" indent="0" compact="0" compactData="0" multipleFieldFilters="0" chartFormat="5" rowHeaderCaption="Country">
  <location ref="A225:G230" firstHeaderRow="1" firstDataRow="3" firstDataCol="1"/>
  <pivotFields count="9">
    <pivotField name="Year" compact="0" allDrilled="1" outline="0" showAll="0" dataSourceSort="1" defaultSubtotal="0" defaultAttributeDrillState="1">
      <items count="3">
        <item x="0"/>
        <item x="1"/>
        <item x="2"/>
      </items>
    </pivotField>
    <pivotField name="Month" compact="0" allDrilled="1" outline="0" showAll="0" dataSourceSort="1" defaultSubtotal="0" defaultAttributeDrillState="1">
      <items count="12">
        <item n="Jan" x="0"/>
        <item n="Feb" x="1"/>
        <item n="Mar" x="2"/>
        <item n="Apr" x="3"/>
        <item n="May" x="4"/>
        <item n="Jun" x="5"/>
        <item n="Jul" x="6"/>
        <item n="Aug" x="7"/>
        <item n="Sep" x="8"/>
        <item n="Oct" x="9"/>
        <item n="Nov" x="10"/>
        <item n="Dec" x="11"/>
      </items>
    </pivotField>
    <pivotField compact="0" allDrilled="1" outline="0" showAll="0" measureFilter="1" defaultSubtotal="0" defaultAttributeDrillState="1">
      <items count="5">
        <item x="0"/>
        <item x="1"/>
        <item x="2"/>
        <item x="3"/>
        <item x="4"/>
      </items>
    </pivotField>
    <pivotField name="Product Name" compact="0" allDrilled="1" outline="0" showAll="0" measureFilter="1" defaultSubtotal="0" defaultAttributeDrillState="1">
      <items count="5">
        <item x="0"/>
        <item x="1"/>
        <item x="2"/>
        <item x="3"/>
        <item x="4"/>
      </items>
    </pivotField>
    <pivotField axis="axisCol" compact="0" allDrilled="1" outline="0" subtotalTop="0" showAll="0" dataSourceSort="1" defaultSubtotal="0" defaultAttributeDrillState="1">
      <items count="3">
        <item x="0"/>
        <item x="1"/>
        <item x="2"/>
      </items>
    </pivotField>
    <pivotField axis="axisRow" compact="0" allDrilled="1" outline="0" subtotalTop="0" showAll="0" dataSourceSort="1" defaultSubtotal="0" defaultAttributeDrillState="1">
      <items count="3">
        <item x="0"/>
        <item x="1"/>
        <item x="2"/>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5"/>
  </rowFields>
  <rowItems count="3">
    <i>
      <x/>
    </i>
    <i>
      <x v="1"/>
    </i>
    <i>
      <x v="2"/>
    </i>
  </rowItems>
  <colFields count="2">
    <field x="-2"/>
    <field x="4"/>
  </colFields>
  <colItems count="6">
    <i>
      <x/>
      <x/>
    </i>
    <i r="1">
      <x v="1"/>
    </i>
    <i r="1">
      <x v="2"/>
    </i>
    <i i="1">
      <x v="1"/>
      <x/>
    </i>
    <i r="1" i="1">
      <x v="1"/>
    </i>
    <i r="1" i="1">
      <x v="2"/>
    </i>
  </colItems>
  <dataFields count="2">
    <dataField name="Avg Days to Ship" fld="7" subtotal="average" baseField="5" baseItem="0"/>
    <dataField name="Avg Freight/Order" fld="6" subtotal="average" baseField="5" baseItem="0"/>
  </dataFields>
  <formats count="18">
    <format dxfId="312">
      <pivotArea grandRow="1" outline="0" collapsedLevelsAreSubtotals="1" fieldPosition="0"/>
    </format>
    <format dxfId="311">
      <pivotArea dataOnly="0" labelOnly="1" grandRow="1" outline="0" fieldPosition="0"/>
    </format>
    <format dxfId="310">
      <pivotArea type="all" dataOnly="0" outline="0" fieldPosition="0"/>
    </format>
    <format dxfId="309">
      <pivotArea outline="0" collapsedLevelsAreSubtotals="1" fieldPosition="0"/>
    </format>
    <format dxfId="308">
      <pivotArea type="all" dataOnly="0" outline="0" fieldPosition="0"/>
    </format>
    <format dxfId="307">
      <pivotArea outline="0" collapsedLevelsAreSubtotals="1" fieldPosition="0"/>
    </format>
    <format dxfId="306">
      <pivotArea outline="0" collapsedLevelsAreSubtotals="1" fieldPosition="0"/>
    </format>
    <format dxfId="305">
      <pivotArea type="all" dataOnly="0" outline="0" fieldPosition="0"/>
    </format>
    <format dxfId="304">
      <pivotArea outline="0" collapsedLevelsAreSubtotals="1" fieldPosition="0"/>
    </format>
    <format dxfId="303">
      <pivotArea type="origin" dataOnly="0" labelOnly="1" outline="0" fieldPosition="0"/>
    </format>
    <format dxfId="302">
      <pivotArea field="-2" type="button" dataOnly="0" labelOnly="1" outline="0" axis="axisCol" fieldPosition="0"/>
    </format>
    <format dxfId="301">
      <pivotArea field="4" type="button" dataOnly="0" labelOnly="1" outline="0" axis="axisCol" fieldPosition="1"/>
    </format>
    <format dxfId="300">
      <pivotArea type="topRight" dataOnly="0" labelOnly="1" outline="0" fieldPosition="0"/>
    </format>
    <format dxfId="299">
      <pivotArea field="5" type="button" dataOnly="0" labelOnly="1" outline="0" axis="axisRow" fieldPosition="0"/>
    </format>
    <format dxfId="298">
      <pivotArea dataOnly="0" labelOnly="1" outline="0" fieldPosition="0">
        <references count="1">
          <reference field="5" count="0"/>
        </references>
      </pivotArea>
    </format>
    <format dxfId="297">
      <pivotArea dataOnly="0" labelOnly="1" outline="0" fieldPosition="0">
        <references count="1">
          <reference field="4294967294" count="2">
            <x v="0"/>
            <x v="1"/>
          </reference>
        </references>
      </pivotArea>
    </format>
    <format dxfId="296">
      <pivotArea dataOnly="0" labelOnly="1" outline="0" fieldPosition="0">
        <references count="2">
          <reference field="4294967294" count="1" selected="0">
            <x v="0"/>
          </reference>
          <reference field="4" count="0"/>
        </references>
      </pivotArea>
    </format>
    <format dxfId="295">
      <pivotArea dataOnly="0" labelOnly="1" outline="0" fieldPosition="0">
        <references count="2">
          <reference field="4294967294" count="1" selected="0">
            <x v="1"/>
          </reference>
          <reference field="4" count="0"/>
        </references>
      </pivotArea>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Sales"/>
    <pivotHierarchy dragToData="1"/>
    <pivotHierarchy dragToData="1"/>
    <pivotHierarchy dragToData="1"/>
    <pivotHierarchy dragToData="1"/>
    <pivotHierarchy dragToData="1" caption="N.Profi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Delivery_Status"/>
    <pivotHierarchy dragToData="1"/>
    <pivotHierarchy dragToData="1"/>
    <pivotHierarchy dragToData="1"/>
    <pivotHierarchy dragToData="1"/>
    <pivotHierarchy dragToData="1"/>
    <pivotHierarchy dragToData="1" caption="YO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 Days to Ship"/>
    <pivotHierarchy dragToData="1"/>
    <pivotHierarchy dragToData="1"/>
    <pivotHierarchy dragToData="1"/>
    <pivotHierarchy dragToData="1" caption="Average of Shipping Cost WA %"/>
    <pivotHierarchy dragToData="1" caption="# Handeled Orders"/>
    <pivotHierarchy dragToData="1"/>
    <pivotHierarchy dragToData="1" caption="Avg Freight/Order"/>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2" iMeasureHier="261">
      <autoFilter ref="A1">
        <filterColumn colId="0">
          <top10 val="5" filterVal="5"/>
        </filterColumn>
      </autoFilter>
    </filter>
    <filter fld="3" type="count" id="3" iMeasureHier="250">
      <autoFilter ref="A1">
        <filterColumn colId="0">
          <top10 val="5" filterVal="5"/>
        </filterColumn>
      </autoFilter>
    </filter>
  </filters>
  <rowHierarchiesUsage count="1">
    <rowHierarchyUsage hierarchyUsage="183"/>
  </rowHierarchiesUsage>
  <colHierarchiesUsage count="2">
    <colHierarchyUsage hierarchyUsage="-2"/>
    <colHierarchyUsage hierarchyUsage="18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Shipping_Report]"/>
        <x15:activeTabTopLevelEntity name="[Shipper 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31D11B08-6891-4520-BC10-9077937EC150}" name="PivotTable41" cacheId="57" applyNumberFormats="0" applyBorderFormats="0" applyFontFormats="0" applyPatternFormats="0" applyAlignmentFormats="0" applyWidthHeightFormats="1" dataCaption="v" missingCaption="-" tag="32210c3c-8e0f-41b8-a97a-532139062b27" updatedVersion="8" minRefreshableVersion="3" useAutoFormatting="1" subtotalHiddenItems="1" colGrandTotals="0" itemPrintTitles="1" createdVersion="5" indent="0" compact="0" compactData="0" multipleFieldFilters="0" chartFormat="5" rowHeaderCaption="Country">
  <location ref="A210:G216" firstHeaderRow="1" firstDataRow="3" firstDataCol="1"/>
  <pivotFields count="9">
    <pivotField name="Year" compact="0" allDrilled="1" outline="0" showAll="0" dataSourceSort="1" defaultSubtotal="0" defaultAttributeDrillState="1">
      <items count="3">
        <item x="0"/>
        <item x="1"/>
        <item x="2"/>
      </items>
    </pivotField>
    <pivotField name="Month" compact="0" allDrilled="1" outline="0" showAll="0" dataSourceSort="1" defaultSubtotal="0" defaultAttributeDrillState="1">
      <items count="12">
        <item n="Jan" x="0"/>
        <item n="Feb" x="1"/>
        <item n="Mar" x="2"/>
        <item n="Apr" x="3"/>
        <item n="May" x="4"/>
        <item n="Jun" x="5"/>
        <item n="Jul" x="6"/>
        <item n="Aug" x="7"/>
        <item n="Sep" x="8"/>
        <item n="Oct" x="9"/>
        <item n="Nov" x="10"/>
        <item n="Dec" x="11"/>
      </items>
    </pivotField>
    <pivotField compact="0" allDrilled="1" outline="0" showAll="0" measureFilter="1" defaultSubtotal="0" defaultAttributeDrillState="1">
      <items count="5">
        <item x="0"/>
        <item x="1"/>
        <item x="2"/>
        <item x="3"/>
        <item x="4"/>
      </items>
    </pivotField>
    <pivotField name="Product Name" compact="0" allDrilled="1" outline="0" showAll="0" measureFilter="1" defaultSubtotal="0" defaultAttributeDrillState="1">
      <items count="5">
        <item x="0"/>
        <item x="1"/>
        <item x="2"/>
        <item x="3"/>
        <item x="4"/>
      </items>
    </pivotField>
    <pivotField axis="axisCol" compact="0" allDrilled="1" outline="0" subtotalTop="0" showAll="0" dataSourceSort="1" defaultSubtotal="0" defaultAttributeDrillState="1">
      <items count="3">
        <item x="0"/>
        <item x="1"/>
        <item x="2"/>
      </items>
    </pivotField>
    <pivotField axis="axisRow" compact="0" allDrilled="1" outline="0" subtotalTop="0" showAll="0" dataSourceSort="1" defaultSubtotal="0" defaultAttributeDrillState="1">
      <items count="3">
        <item x="0"/>
        <item x="1"/>
        <item x="2"/>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5"/>
  </rowFields>
  <rowItems count="4">
    <i>
      <x/>
    </i>
    <i>
      <x v="1"/>
    </i>
    <i>
      <x v="2"/>
    </i>
    <i t="grand">
      <x/>
    </i>
  </rowItems>
  <colFields count="2">
    <field x="-2"/>
    <field x="4"/>
  </colFields>
  <colItems count="6">
    <i>
      <x/>
      <x/>
    </i>
    <i r="1">
      <x v="1"/>
    </i>
    <i r="1">
      <x v="2"/>
    </i>
    <i i="1">
      <x v="1"/>
      <x/>
    </i>
    <i r="1" i="1">
      <x v="1"/>
    </i>
    <i r="1" i="1">
      <x v="2"/>
    </i>
  </colItems>
  <dataFields count="2">
    <dataField name="Net Sales   (of Shipped)" fld="6" baseField="5" baseItem="0"/>
    <dataField name="Shipping Cost" fld="7" baseField="5" baseItem="0"/>
  </dataFields>
  <formats count="19">
    <format dxfId="331">
      <pivotArea grandRow="1" outline="0" collapsedLevelsAreSubtotals="1" fieldPosition="0"/>
    </format>
    <format dxfId="330">
      <pivotArea dataOnly="0" labelOnly="1" grandRow="1" outline="0" fieldPosition="0"/>
    </format>
    <format dxfId="329">
      <pivotArea type="all" dataOnly="0" outline="0" fieldPosition="0"/>
    </format>
    <format dxfId="328">
      <pivotArea outline="0" collapsedLevelsAreSubtotals="1" fieldPosition="0"/>
    </format>
    <format dxfId="327">
      <pivotArea type="all" dataOnly="0" outline="0" fieldPosition="0"/>
    </format>
    <format dxfId="326">
      <pivotArea outline="0" collapsedLevelsAreSubtotals="1" fieldPosition="0"/>
    </format>
    <format dxfId="325">
      <pivotArea outline="0" collapsedLevelsAreSubtotals="1" fieldPosition="0"/>
    </format>
    <format dxfId="324">
      <pivotArea type="all" dataOnly="0" outline="0" fieldPosition="0"/>
    </format>
    <format dxfId="323">
      <pivotArea outline="0" collapsedLevelsAreSubtotals="1" fieldPosition="0"/>
    </format>
    <format dxfId="322">
      <pivotArea type="origin" dataOnly="0" labelOnly="1" outline="0" fieldPosition="0"/>
    </format>
    <format dxfId="321">
      <pivotArea field="-2" type="button" dataOnly="0" labelOnly="1" outline="0" axis="axisCol" fieldPosition="0"/>
    </format>
    <format dxfId="320">
      <pivotArea field="4" type="button" dataOnly="0" labelOnly="1" outline="0" axis="axisCol" fieldPosition="1"/>
    </format>
    <format dxfId="319">
      <pivotArea type="topRight" dataOnly="0" labelOnly="1" outline="0" fieldPosition="0"/>
    </format>
    <format dxfId="318">
      <pivotArea field="5" type="button" dataOnly="0" labelOnly="1" outline="0" axis="axisRow" fieldPosition="0"/>
    </format>
    <format dxfId="317">
      <pivotArea dataOnly="0" labelOnly="1" outline="0" fieldPosition="0">
        <references count="1">
          <reference field="5" count="0"/>
        </references>
      </pivotArea>
    </format>
    <format dxfId="316">
      <pivotArea dataOnly="0" labelOnly="1" grandRow="1" outline="0" fieldPosition="0"/>
    </format>
    <format dxfId="315">
      <pivotArea dataOnly="0" labelOnly="1" outline="0" fieldPosition="0">
        <references count="1">
          <reference field="4294967294" count="2">
            <x v="0"/>
            <x v="1"/>
          </reference>
        </references>
      </pivotArea>
    </format>
    <format dxfId="314">
      <pivotArea dataOnly="0" labelOnly="1" outline="0" fieldPosition="0">
        <references count="2">
          <reference field="4294967294" count="1" selected="0">
            <x v="0"/>
          </reference>
          <reference field="4" count="0"/>
        </references>
      </pivotArea>
    </format>
    <format dxfId="313">
      <pivotArea dataOnly="0" labelOnly="1" outline="0" fieldPosition="0">
        <references count="2">
          <reference field="4294967294" count="1" selected="0">
            <x v="1"/>
          </reference>
          <reference field="4" count="0"/>
        </references>
      </pivotArea>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Sales"/>
    <pivotHierarchy dragToData="1"/>
    <pivotHierarchy dragToData="1"/>
    <pivotHierarchy dragToData="1"/>
    <pivotHierarchy dragToData="1"/>
    <pivotHierarchy dragToData="1" caption="N.Profi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YO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et Sales   (of Shipped)"/>
    <pivotHierarchy dragToData="1" caption="Shipping Cost"/>
    <pivotHierarchy dragToData="1"/>
    <pivotHierarchy dragToData="1"/>
    <pivotHierarchy dragToData="1" caption="Avg_Days_to_Ship"/>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2" iMeasureHier="261">
      <autoFilter ref="A1">
        <filterColumn colId="0">
          <top10 val="5" filterVal="5"/>
        </filterColumn>
      </autoFilter>
    </filter>
    <filter fld="3" type="count" id="3" iMeasureHier="250">
      <autoFilter ref="A1">
        <filterColumn colId="0">
          <top10 val="5" filterVal="5"/>
        </filterColumn>
      </autoFilter>
    </filter>
  </filters>
  <rowHierarchiesUsage count="1">
    <rowHierarchyUsage hierarchyUsage="183"/>
  </rowHierarchiesUsage>
  <colHierarchiesUsage count="2">
    <colHierarchyUsage hierarchyUsage="-2"/>
    <colHierarchyUsage hierarchyUsage="18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Shipping_Report]"/>
        <x15:activeTabTopLevelEntity name="[Shipper 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E017022C-3DC1-451C-A7FE-D8E2F4630CA7}" name="PivotTable25" cacheId="52" dataPosition="0" applyNumberFormats="0" applyBorderFormats="0" applyFontFormats="0" applyPatternFormats="0" applyAlignmentFormats="0" applyWidthHeightFormats="1" dataCaption="Values" missingCaption="-" tag="811bd3b1-4e9b-4970-b296-b5f46be67a8a" updatedVersion="8" minRefreshableVersion="3" useAutoFormatting="1" subtotalHiddenItems="1" rowGrandTotals="0" colGrandTotals="0" itemPrintTitles="1" createdVersion="5" indent="0" compact="0" compactData="0" multipleFieldFilters="0" chartFormat="73">
  <location ref="O128:U207" firstHeaderRow="1" firstDataRow="3" firstDataCol="1"/>
  <pivotFields count="10">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compact="0" allDrilled="1" outline="0" subtotalTop="0" showAll="0" sortType="descending" defaultSubtotal="0" defaultAttributeDrillState="1">
      <items count="4">
        <item x="3"/>
        <item x="2"/>
        <item x="1"/>
        <item x="0"/>
      </items>
    </pivotField>
    <pivotField name="Product Name" axis="axisRow" compact="0" allDrilled="1" outline="0" subtotalTop="0" showAll="0" sortType="ascending" defaultSubtotal="0" defaultAttributeDrillState="1">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s>
    </pivotField>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5"/>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rowItems>
  <colFields count="2">
    <field x="-2"/>
    <field x="6"/>
  </colFields>
  <colItems count="6">
    <i>
      <x/>
      <x/>
    </i>
    <i r="1">
      <x v="1"/>
    </i>
    <i r="1">
      <x v="2"/>
    </i>
    <i i="1">
      <x v="1"/>
      <x/>
    </i>
    <i r="1" i="1">
      <x v="1"/>
    </i>
    <i r="1" i="1">
      <x v="2"/>
    </i>
  </colItems>
  <dataFields count="2">
    <dataField name="AVG SP" fld="7" baseField="5" baseItem="0"/>
    <dataField name="AVG SP/Order" fld="8" baseField="5" baseItem="0"/>
  </dataFields>
  <formats count="31">
    <format dxfId="362">
      <pivotArea outline="0" collapsedLevelsAreSubtotals="1" fieldPosition="0"/>
    </format>
    <format dxfId="361">
      <pivotArea type="all" dataOnly="0" outline="0" fieldPosition="0"/>
    </format>
    <format dxfId="360">
      <pivotArea outline="0" collapsedLevelsAreSubtotals="1" fieldPosition="0"/>
    </format>
    <format dxfId="359">
      <pivotArea dataOnly="0" labelOnly="1" outline="0" axis="axisValues" fieldPosition="0"/>
    </format>
    <format dxfId="358">
      <pivotArea outline="0" collapsedLevelsAreSubtotals="1" fieldPosition="0"/>
    </format>
    <format dxfId="357">
      <pivotArea outline="0" fieldPosition="0">
        <references count="1">
          <reference field="5" count="13" selected="0">
            <x v="0"/>
            <x v="1"/>
            <x v="2"/>
            <x v="3"/>
            <x v="4"/>
            <x v="5"/>
            <x v="6"/>
            <x v="7"/>
            <x v="8"/>
            <x v="9"/>
            <x v="10"/>
            <x v="11"/>
            <x v="12"/>
          </reference>
        </references>
      </pivotArea>
    </format>
    <format dxfId="356">
      <pivotArea outline="0" fieldPosition="0">
        <references count="1">
          <reference field="5" count="13" selected="0">
            <x v="13"/>
            <x v="14"/>
            <x v="15"/>
            <x v="16"/>
            <x v="17"/>
            <x v="18"/>
            <x v="19"/>
            <x v="20"/>
            <x v="21"/>
            <x v="22"/>
            <x v="23"/>
            <x v="24"/>
            <x v="25"/>
          </reference>
        </references>
      </pivotArea>
    </format>
    <format dxfId="355">
      <pivotArea outline="0" fieldPosition="0">
        <references count="1">
          <reference field="5" count="13" selected="0">
            <x v="26"/>
            <x v="27"/>
            <x v="28"/>
            <x v="29"/>
            <x v="30"/>
            <x v="31"/>
            <x v="32"/>
            <x v="33"/>
            <x v="34"/>
            <x v="35"/>
            <x v="36"/>
            <x v="37"/>
            <x v="38"/>
          </reference>
        </references>
      </pivotArea>
    </format>
    <format dxfId="354">
      <pivotArea outline="0" fieldPosition="0">
        <references count="1">
          <reference field="5" count="13" selected="0">
            <x v="39"/>
            <x v="40"/>
            <x v="41"/>
            <x v="42"/>
            <x v="43"/>
            <x v="44"/>
            <x v="45"/>
            <x v="46"/>
            <x v="47"/>
            <x v="48"/>
            <x v="49"/>
            <x v="50"/>
            <x v="51"/>
          </reference>
        </references>
      </pivotArea>
    </format>
    <format dxfId="353">
      <pivotArea dataOnly="0" labelOnly="1" outline="0" fieldPosition="0">
        <references count="1">
          <reference field="5" count="13">
            <x v="39"/>
            <x v="40"/>
            <x v="41"/>
            <x v="42"/>
            <x v="43"/>
            <x v="44"/>
            <x v="45"/>
            <x v="46"/>
            <x v="47"/>
            <x v="48"/>
            <x v="49"/>
            <x v="50"/>
            <x v="51"/>
          </reference>
        </references>
      </pivotArea>
    </format>
    <format dxfId="352">
      <pivotArea outline="0" fieldPosition="0">
        <references count="1">
          <reference field="5" count="13" selected="0">
            <x v="52"/>
            <x v="53"/>
            <x v="54"/>
            <x v="55"/>
            <x v="56"/>
            <x v="57"/>
            <x v="58"/>
            <x v="59"/>
            <x v="60"/>
            <x v="61"/>
            <x v="62"/>
            <x v="63"/>
            <x v="64"/>
          </reference>
        </references>
      </pivotArea>
    </format>
    <format dxfId="351">
      <pivotArea outline="0" fieldPosition="0">
        <references count="1">
          <reference field="5" count="12" selected="0">
            <x v="65"/>
            <x v="66"/>
            <x v="67"/>
            <x v="68"/>
            <x v="69"/>
            <x v="70"/>
            <x v="71"/>
            <x v="72"/>
            <x v="73"/>
            <x v="74"/>
            <x v="75"/>
            <x v="76"/>
          </reference>
        </references>
      </pivotArea>
    </format>
    <format dxfId="350">
      <pivotArea dataOnly="0" labelOnly="1" outline="0" fieldPosition="0">
        <references count="2">
          <reference field="4294967294" count="2">
            <x v="0"/>
            <x v="1"/>
          </reference>
          <reference field="6" count="1" selected="0">
            <x v="0"/>
          </reference>
        </references>
      </pivotArea>
    </format>
    <format dxfId="349">
      <pivotArea dataOnly="0" labelOnly="1" outline="0" fieldPosition="0">
        <references count="2">
          <reference field="4294967294" count="2">
            <x v="0"/>
            <x v="1"/>
          </reference>
          <reference field="6" count="1" selected="0">
            <x v="1"/>
          </reference>
        </references>
      </pivotArea>
    </format>
    <format dxfId="348">
      <pivotArea dataOnly="0" labelOnly="1" outline="0" fieldPosition="0">
        <references count="2">
          <reference field="4294967294" count="2">
            <x v="0"/>
            <x v="1"/>
          </reference>
          <reference field="6" count="1" selected="0">
            <x v="2"/>
          </reference>
        </references>
      </pivotArea>
    </format>
    <format dxfId="347">
      <pivotArea outline="0" collapsedLevelsAreSubtotals="1" fieldPosition="0"/>
    </format>
    <format dxfId="346">
      <pivotArea dataOnly="0" labelOnly="1" outline="0"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45">
      <pivotArea dataOnly="0" labelOnly="1" outline="0" fieldPosition="0">
        <references count="1">
          <reference field="5" count="27">
            <x v="50"/>
            <x v="51"/>
            <x v="52"/>
            <x v="53"/>
            <x v="54"/>
            <x v="55"/>
            <x v="56"/>
            <x v="57"/>
            <x v="58"/>
            <x v="59"/>
            <x v="60"/>
            <x v="61"/>
            <x v="62"/>
            <x v="63"/>
            <x v="64"/>
            <x v="65"/>
            <x v="66"/>
            <x v="67"/>
            <x v="68"/>
            <x v="69"/>
            <x v="70"/>
            <x v="71"/>
            <x v="72"/>
            <x v="73"/>
            <x v="74"/>
            <x v="75"/>
            <x v="76"/>
          </reference>
        </references>
      </pivotArea>
    </format>
    <format dxfId="344">
      <pivotArea type="all" dataOnly="0" outline="0" fieldPosition="0"/>
    </format>
    <format dxfId="343">
      <pivotArea outline="0" collapsedLevelsAreSubtotals="1" fieldPosition="0"/>
    </format>
    <format dxfId="342">
      <pivotArea type="origin" dataOnly="0" labelOnly="1" outline="0" fieldPosition="0"/>
    </format>
    <format dxfId="341">
      <pivotArea field="6" type="button" dataOnly="0" labelOnly="1" outline="0" axis="axisCol" fieldPosition="1"/>
    </format>
    <format dxfId="340">
      <pivotArea field="-2" type="button" dataOnly="0" labelOnly="1" outline="0" axis="axisCol" fieldPosition="0"/>
    </format>
    <format dxfId="339">
      <pivotArea type="topRight" dataOnly="0" labelOnly="1" outline="0" fieldPosition="0"/>
    </format>
    <format dxfId="338">
      <pivotArea field="5" type="button" dataOnly="0" labelOnly="1" outline="0" axis="axisRow" fieldPosition="0"/>
    </format>
    <format dxfId="337">
      <pivotArea dataOnly="0" labelOnly="1" outline="0"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36">
      <pivotArea dataOnly="0" labelOnly="1" outline="0" fieldPosition="0">
        <references count="1">
          <reference field="5" count="27">
            <x v="50"/>
            <x v="51"/>
            <x v="52"/>
            <x v="53"/>
            <x v="54"/>
            <x v="55"/>
            <x v="56"/>
            <x v="57"/>
            <x v="58"/>
            <x v="59"/>
            <x v="60"/>
            <x v="61"/>
            <x v="62"/>
            <x v="63"/>
            <x v="64"/>
            <x v="65"/>
            <x v="66"/>
            <x v="67"/>
            <x v="68"/>
            <x v="69"/>
            <x v="70"/>
            <x v="71"/>
            <x v="72"/>
            <x v="73"/>
            <x v="74"/>
            <x v="75"/>
            <x v="76"/>
          </reference>
        </references>
      </pivotArea>
    </format>
    <format dxfId="335">
      <pivotArea dataOnly="0" labelOnly="1" outline="0" fieldPosition="0">
        <references count="1">
          <reference field="6" count="0"/>
        </references>
      </pivotArea>
    </format>
    <format dxfId="334">
      <pivotArea dataOnly="0" labelOnly="1" outline="0" fieldPosition="0">
        <references count="2">
          <reference field="4294967294" count="2">
            <x v="0"/>
            <x v="1"/>
          </reference>
          <reference field="6" count="1" selected="0">
            <x v="0"/>
          </reference>
        </references>
      </pivotArea>
    </format>
    <format dxfId="333">
      <pivotArea dataOnly="0" labelOnly="1" outline="0" fieldPosition="0">
        <references count="2">
          <reference field="4294967294" count="2">
            <x v="0"/>
            <x v="1"/>
          </reference>
          <reference field="6" count="1" selected="0">
            <x v="1"/>
          </reference>
        </references>
      </pivotArea>
    </format>
    <format dxfId="332">
      <pivotArea dataOnly="0" labelOnly="1" outline="0" fieldPosition="0">
        <references count="2">
          <reference field="4294967294" count="2">
            <x v="0"/>
            <x v="1"/>
          </reference>
          <reference field="6" count="1" selected="0">
            <x v="2"/>
          </reference>
        </references>
      </pivotArea>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_N.Sales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et_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_Amount"/>
    <pivotHierarchy dragToData="1"/>
    <pivotHierarchy dragToData="1"/>
    <pivotHierarchy dragToData="1"/>
    <pivotHierarchy dragToData="1"/>
    <pivotHierarchy dragToData="1"/>
    <pivotHierarchy dragToData="1"/>
    <pivotHierarchy dragToData="1"/>
    <pivotHierarchy dragToData="1"/>
    <pivotHierarchy dragToData="1" caption="Count of P_ID"/>
    <pivotHierarchy dragToData="1" caption="Distinct Count of P_ID"/>
    <pivotHierarchy dragToData="1" caption="Stock_Status"/>
    <pivotHierarchy dragToData="1"/>
    <pivotHierarchy dragToData="1"/>
    <pivotHierarchy dragToData="1" caption="NS%"/>
    <pivotHierarchy dragToData="1" caption="AVG SP"/>
    <pivotHierarchy dragToData="1"/>
    <pivotHierarchy dragToData="1"/>
    <pivotHierarchy dragToData="1"/>
    <pivotHierarchy dragToData="1"/>
    <pivotHierarchy dragToData="1"/>
    <pivotHierarchy dragToData="1"/>
    <pivotHierarchy dragToData="1"/>
    <pivotHierarchy dragToData="1" caption="Average of NS%"/>
    <pivotHierarchy dragToData="1"/>
    <pivotHierarchy dragToData="1" caption="AVG SP/Or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138"/>
  </rowHierarchiesUsage>
  <colHierarchiesUsage count="2">
    <colHierarchyUsage hierarchyUsage="-2"/>
    <colHierarchyUsage hierarchyUsage="13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Product_Details]"/>
        <x15:activeTabTopLevelEntity name="[Al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3447752C-E924-4433-93C0-BA3B509CDA5A}" name="Sales/Country" cacheId="38" applyNumberFormats="0" applyBorderFormats="0" applyFontFormats="0" applyPatternFormats="0" applyAlignmentFormats="0" applyWidthHeightFormats="1" dataCaption="v" missingCaption="-" tag="80d2080f-1bdb-40e0-a755-1b9a30dde992" updatedVersion="8" minRefreshableVersion="3" useAutoFormatting="1" subtotalHiddenItems="1" colGrandTotals="0" itemPrintTitles="1" createdVersion="5" indent="0" compact="0" compactData="0" multipleFieldFilters="0" chartFormat="5" rowHeaderCaption="Country">
  <location ref="A3:D26" firstHeaderRow="1" firstDataRow="2" firstDataCol="1"/>
  <pivotFields count="8">
    <pivotField name="Year" compact="0" allDrilled="1" outline="0" showAll="0" dataSourceSort="1" defaultSubtotal="0" defaultAttributeDrillState="1">
      <items count="3">
        <item x="0"/>
        <item x="1"/>
        <item x="2"/>
      </items>
    </pivotField>
    <pivotField name="Month" compact="0" allDrilled="1" outline="0" showAll="0" dataSourceSort="1" defaultSubtotal="0" defaultAttributeDrillState="1">
      <items count="12">
        <item n="Jan" x="0"/>
        <item n="Feb" x="1"/>
        <item n="Mar" x="2"/>
        <item n="Apr" x="3"/>
        <item n="May" x="4"/>
        <item n="Jun" x="5"/>
        <item n="Jul" x="6"/>
        <item n="Aug" x="7"/>
        <item n="Sep" x="8"/>
        <item n="Oct" x="9"/>
        <item n="Nov" x="10"/>
        <item n="Dec" x="11"/>
      </items>
    </pivotField>
    <pivotField compact="0" allDrilled="1" outline="0" showAll="0" measureFilter="1" defaultSubtotal="0" defaultAttributeDrillState="1">
      <items count="5">
        <item x="0"/>
        <item x="1"/>
        <item x="2"/>
        <item x="3"/>
        <item x="4"/>
      </items>
    </pivotField>
    <pivotField name="Product Name" compact="0" allDrilled="1" outline="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compact="0" allDrilled="1" outline="0" subtotalTop="0" showAll="0" dataSourceSort="1" defaultSubtotal="0" defaultAttributeDrillState="1"/>
  </pivotFields>
  <rowFields count="1">
    <field x="4"/>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3">
    <i>
      <x/>
    </i>
    <i>
      <x v="1"/>
    </i>
    <i>
      <x v="2"/>
    </i>
  </colItems>
  <dataFields count="1">
    <dataField name="N.Sales" fld="6" baseField="4" baseItem="0" numFmtId="44"/>
  </dataFields>
  <formats count="15">
    <format dxfId="377">
      <pivotArea grandRow="1" outline="0" collapsedLevelsAreSubtotals="1" fieldPosition="0"/>
    </format>
    <format dxfId="376">
      <pivotArea dataOnly="0" labelOnly="1" grandRow="1" outline="0" fieldPosition="0"/>
    </format>
    <format dxfId="375">
      <pivotArea type="all" dataOnly="0" outline="0" fieldPosition="0"/>
    </format>
    <format dxfId="374">
      <pivotArea outline="0" collapsedLevelsAreSubtotals="1" fieldPosition="0"/>
    </format>
    <format dxfId="373">
      <pivotArea type="origin" dataOnly="0" labelOnly="1" outline="0" fieldPosition="0"/>
    </format>
    <format dxfId="372">
      <pivotArea type="topRight" dataOnly="0" labelOnly="1" outline="0" fieldPosition="0"/>
    </format>
    <format dxfId="371">
      <pivotArea dataOnly="0" labelOnly="1" outline="0" fieldPosition="0">
        <references count="1">
          <reference field="4" count="0"/>
        </references>
      </pivotArea>
    </format>
    <format dxfId="370">
      <pivotArea dataOnly="0" labelOnly="1" outline="0" fieldPosition="0">
        <references count="1">
          <reference field="5" count="0"/>
        </references>
      </pivotArea>
    </format>
    <format dxfId="369">
      <pivotArea type="all" dataOnly="0" outline="0" fieldPosition="0"/>
    </format>
    <format dxfId="368">
      <pivotArea outline="0" collapsedLevelsAreSubtotals="1" fieldPosition="0"/>
    </format>
    <format dxfId="367">
      <pivotArea type="origin" dataOnly="0" labelOnly="1" outline="0" fieldPosition="0"/>
    </format>
    <format dxfId="366">
      <pivotArea type="topRight" dataOnly="0" labelOnly="1" outline="0" fieldPosition="0"/>
    </format>
    <format dxfId="365">
      <pivotArea dataOnly="0" labelOnly="1" outline="0" fieldPosition="0">
        <references count="1">
          <reference field="4" count="0"/>
        </references>
      </pivotArea>
    </format>
    <format dxfId="364">
      <pivotArea dataOnly="0" labelOnly="1" outline="0" fieldPosition="0">
        <references count="1">
          <reference field="5" count="0"/>
        </references>
      </pivotArea>
    </format>
    <format dxfId="363">
      <pivotArea outline="0" collapsedLevelsAreSubtotals="1" fieldPosition="0"/>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Sales"/>
    <pivotHierarchy dragToData="1"/>
    <pivotHierarchy dragToData="1"/>
    <pivotHierarchy dragToData="1"/>
    <pivotHierarchy dragToData="1"/>
    <pivotHierarchy dragToData="1" caption="N.Profi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YO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2" iMeasureHier="261">
      <autoFilter ref="A1">
        <filterColumn colId="0">
          <top10 val="5" filterVal="5"/>
        </filterColumn>
      </autoFilter>
    </filter>
    <filter fld="3" type="count" id="3" iMeasureHier="250">
      <autoFilter ref="A1">
        <filterColumn colId="0">
          <top10 val="5" filterVal="5"/>
        </filterColumn>
      </autoFilter>
    </filter>
  </filters>
  <rowHierarchiesUsage count="1">
    <rowHierarchyUsage hierarchyUsage="47"/>
  </rowHierarchiesUsage>
  <colHierarchiesUsage count="1">
    <colHierarchyUsage hierarchyUsage="4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EB39E8AF-FB6D-443B-AC5B-59A4862964D0}" name="PivotTable43" cacheId="58" dataPosition="0" applyNumberFormats="0" applyBorderFormats="0" applyFontFormats="0" applyPatternFormats="0" applyAlignmentFormats="0" applyWidthHeightFormats="1" dataCaption="v" missingCaption="-" tag="8ef4128b-8f60-4706-a09a-a3df7c8f02ae" updatedVersion="8" minRefreshableVersion="3" useAutoFormatting="1" subtotalHiddenItems="1" rowGrandTotals="0" colGrandTotals="0" itemPrintTitles="1" createdVersion="5" indent="0" compact="0" compactData="0" multipleFieldFilters="0" chartFormat="5" rowHeaderCaption="Country">
  <location ref="A218:G223" firstHeaderRow="1" firstDataRow="3" firstDataCol="1"/>
  <pivotFields count="9">
    <pivotField name="Year" compact="0" allDrilled="1" outline="0" showAll="0" dataSourceSort="1" defaultSubtotal="0" defaultAttributeDrillState="1">
      <items count="3">
        <item x="0"/>
        <item x="1"/>
        <item x="2"/>
      </items>
    </pivotField>
    <pivotField name="Month" compact="0" allDrilled="1" outline="0" showAll="0" dataSourceSort="1" defaultSubtotal="0" defaultAttributeDrillState="1">
      <items count="12">
        <item n="Jan" x="0"/>
        <item n="Feb" x="1"/>
        <item n="Mar" x="2"/>
        <item n="Apr" x="3"/>
        <item n="May" x="4"/>
        <item n="Jun" x="5"/>
        <item n="Jul" x="6"/>
        <item n="Aug" x="7"/>
        <item n="Sep" x="8"/>
        <item n="Oct" x="9"/>
        <item n="Nov" x="10"/>
        <item n="Dec" x="11"/>
      </items>
    </pivotField>
    <pivotField compact="0" allDrilled="1" outline="0" showAll="0" measureFilter="1" defaultSubtotal="0" defaultAttributeDrillState="1">
      <items count="5">
        <item x="0"/>
        <item x="1"/>
        <item x="2"/>
        <item x="3"/>
        <item x="4"/>
      </items>
    </pivotField>
    <pivotField name="Product Name" compact="0" allDrilled="1" outline="0" showAll="0" measureFilter="1" defaultSubtotal="0" defaultAttributeDrillState="1">
      <items count="5">
        <item x="0"/>
        <item x="1"/>
        <item x="2"/>
        <item x="3"/>
        <item x="4"/>
      </items>
    </pivotField>
    <pivotField axis="axisCol" compact="0" allDrilled="1" outline="0" subtotalTop="0" showAll="0" dataSourceSort="1" defaultSubtotal="0" defaultAttributeDrillState="1">
      <items count="3">
        <item x="0"/>
        <item x="1"/>
        <item x="2"/>
      </items>
    </pivotField>
    <pivotField axis="axisRow" compact="0" allDrilled="1" outline="0" subtotalTop="0" showAll="0" dataSourceSort="1" defaultSubtotal="0" defaultAttributeDrillState="1">
      <items count="3">
        <item x="0"/>
        <item x="1"/>
        <item x="2"/>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5"/>
  </rowFields>
  <rowItems count="3">
    <i>
      <x/>
    </i>
    <i>
      <x v="1"/>
    </i>
    <i>
      <x v="2"/>
    </i>
  </rowItems>
  <colFields count="2">
    <field x="-2"/>
    <field x="4"/>
  </colFields>
  <colItems count="6">
    <i>
      <x/>
      <x/>
    </i>
    <i r="1">
      <x v="1"/>
    </i>
    <i r="1">
      <x v="2"/>
    </i>
    <i i="1">
      <x v="1"/>
      <x/>
    </i>
    <i r="1" i="1">
      <x v="1"/>
    </i>
    <i r="1" i="1">
      <x v="2"/>
    </i>
  </colItems>
  <dataFields count="2">
    <dataField name="On_Time " fld="6" subtotal="average" baseField="5" baseItem="1"/>
    <dataField name="Shipping Cost WA " fld="7" baseField="5" baseItem="0"/>
  </dataFields>
  <formats count="18">
    <format dxfId="395">
      <pivotArea grandRow="1" outline="0" collapsedLevelsAreSubtotals="1" fieldPosition="0"/>
    </format>
    <format dxfId="394">
      <pivotArea dataOnly="0" labelOnly="1" grandRow="1" outline="0" fieldPosition="0"/>
    </format>
    <format dxfId="393">
      <pivotArea type="all" dataOnly="0" outline="0" fieldPosition="0"/>
    </format>
    <format dxfId="392">
      <pivotArea outline="0" collapsedLevelsAreSubtotals="1" fieldPosition="0"/>
    </format>
    <format dxfId="391">
      <pivotArea type="all" dataOnly="0" outline="0" fieldPosition="0"/>
    </format>
    <format dxfId="390">
      <pivotArea outline="0" collapsedLevelsAreSubtotals="1" fieldPosition="0"/>
    </format>
    <format dxfId="389">
      <pivotArea outline="0" collapsedLevelsAreSubtotals="1" fieldPosition="0"/>
    </format>
    <format dxfId="388">
      <pivotArea type="all" dataOnly="0" outline="0" fieldPosition="0"/>
    </format>
    <format dxfId="387">
      <pivotArea outline="0" collapsedLevelsAreSubtotals="1" fieldPosition="0"/>
    </format>
    <format dxfId="386">
      <pivotArea type="origin" dataOnly="0" labelOnly="1" outline="0" fieldPosition="0"/>
    </format>
    <format dxfId="385">
      <pivotArea field="-2" type="button" dataOnly="0" labelOnly="1" outline="0" axis="axisCol" fieldPosition="0"/>
    </format>
    <format dxfId="384">
      <pivotArea field="4" type="button" dataOnly="0" labelOnly="1" outline="0" axis="axisCol" fieldPosition="1"/>
    </format>
    <format dxfId="383">
      <pivotArea type="topRight" dataOnly="0" labelOnly="1" outline="0" fieldPosition="0"/>
    </format>
    <format dxfId="382">
      <pivotArea field="5" type="button" dataOnly="0" labelOnly="1" outline="0" axis="axisRow" fieldPosition="0"/>
    </format>
    <format dxfId="381">
      <pivotArea dataOnly="0" labelOnly="1" outline="0" fieldPosition="0">
        <references count="1">
          <reference field="5" count="0"/>
        </references>
      </pivotArea>
    </format>
    <format dxfId="380">
      <pivotArea dataOnly="0" labelOnly="1" outline="0" fieldPosition="0">
        <references count="1">
          <reference field="4294967294" count="2">
            <x v="0"/>
            <x v="1"/>
          </reference>
        </references>
      </pivotArea>
    </format>
    <format dxfId="379">
      <pivotArea dataOnly="0" labelOnly="1" outline="0" fieldPosition="0">
        <references count="2">
          <reference field="4294967294" count="1" selected="0">
            <x v="0"/>
          </reference>
          <reference field="4" count="0"/>
        </references>
      </pivotArea>
    </format>
    <format dxfId="378">
      <pivotArea dataOnly="0" labelOnly="1" outline="0" fieldPosition="0">
        <references count="2">
          <reference field="4294967294" count="1" selected="0">
            <x v="1"/>
          </reference>
          <reference field="4" count="0"/>
        </references>
      </pivotArea>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Sales"/>
    <pivotHierarchy dragToData="1"/>
    <pivotHierarchy dragToData="1"/>
    <pivotHierarchy dragToData="1"/>
    <pivotHierarchy dragToData="1"/>
    <pivotHierarchy dragToData="1" caption="N.Profi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Delivery_Status"/>
    <pivotHierarchy dragToData="1"/>
    <pivotHierarchy dragToData="1"/>
    <pivotHierarchy dragToData="1"/>
    <pivotHierarchy dragToData="1"/>
    <pivotHierarchy dragToData="1"/>
    <pivotHierarchy dragToData="1" caption="YO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hipping Cost WA "/>
    <pivotHierarchy dragToData="1"/>
    <pivotHierarchy dragToData="1"/>
    <pivotHierarchy dragToData="1"/>
    <pivotHierarchy dragToData="1"/>
    <pivotHierarchy dragToData="1"/>
    <pivotHierarchy dragToData="1" caption="On_Time "/>
    <pivotHierarchy dragToData="1"/>
    <pivotHierarchy dragToData="1"/>
    <pivotHierarchy dragToData="1"/>
  </pivotHierarchies>
  <pivotTableStyleInfo name="PivotStyleLight16" showRowHeaders="1" showColHeaders="1" showRowStripes="0" showColStripes="0" showLastColumn="1"/>
  <filters count="2">
    <filter fld="2" type="count" id="2" iMeasureHier="261">
      <autoFilter ref="A1">
        <filterColumn colId="0">
          <top10 val="5" filterVal="5"/>
        </filterColumn>
      </autoFilter>
    </filter>
    <filter fld="3" type="count" id="3" iMeasureHier="250">
      <autoFilter ref="A1">
        <filterColumn colId="0">
          <top10 val="5" filterVal="5"/>
        </filterColumn>
      </autoFilter>
    </filter>
  </filters>
  <rowHierarchiesUsage count="1">
    <rowHierarchyUsage hierarchyUsage="183"/>
  </rowHierarchiesUsage>
  <colHierarchiesUsage count="2">
    <colHierarchyUsage hierarchyUsage="-2"/>
    <colHierarchyUsage hierarchyUsage="18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Shipping_Report]"/>
        <x15:activeTabTopLevelEntity name="[Shipper 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FC844C13-A033-449E-B6DE-0E3B6444D8C2}" name="PivotTable1" cacheId="60" applyNumberFormats="0" applyBorderFormats="0" applyFontFormats="0" applyPatternFormats="0" applyAlignmentFormats="0" applyWidthHeightFormats="1" dataCaption="v" missingCaption="-" tag="9b6926e8-b569-4f04-802a-292ce7c01f2e" updatedVersion="8" minRefreshableVersion="3" useAutoFormatting="1" subtotalHiddenItems="1" colGrandTotals="0" itemPrintTitles="1" createdVersion="5" indent="0" compact="0" compactData="0" multipleFieldFilters="0" chartFormat="5" rowHeaderCaption="Country">
  <location ref="A232:G238" firstHeaderRow="1" firstDataRow="3" firstDataCol="1"/>
  <pivotFields count="9">
    <pivotField name="Year" compact="0" allDrilled="1" outline="0" showAll="0" dataSourceSort="1" defaultSubtotal="0" defaultAttributeDrillState="1">
      <items count="3">
        <item x="0"/>
        <item x="1"/>
        <item x="2"/>
      </items>
    </pivotField>
    <pivotField name="Month" compact="0" allDrilled="1" outline="0" showAll="0" dataSourceSort="1" defaultSubtotal="0" defaultAttributeDrillState="1">
      <items count="12">
        <item n="Jan" x="0"/>
        <item n="Feb" x="1"/>
        <item n="Mar" x="2"/>
        <item n="Apr" x="3"/>
        <item n="May" x="4"/>
        <item n="Jun" x="5"/>
        <item n="Jul" x="6"/>
        <item n="Aug" x="7"/>
        <item n="Sep" x="8"/>
        <item n="Oct" x="9"/>
        <item n="Nov" x="10"/>
        <item n="Dec" x="11"/>
      </items>
    </pivotField>
    <pivotField compact="0" allDrilled="1" outline="0" showAll="0" measureFilter="1" defaultSubtotal="0" defaultAttributeDrillState="1">
      <items count="5">
        <item x="0"/>
        <item x="1"/>
        <item x="2"/>
        <item x="3"/>
        <item x="4"/>
      </items>
    </pivotField>
    <pivotField name="Product Name" compact="0" allDrilled="1" outline="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axis="axisCol" compact="0" allDrilled="1" outline="0" subtotalTop="0" showAll="0" dataSourceSort="1" defaultSubtotal="0" defaultAttributeDrillState="1">
      <items count="3">
        <item x="0"/>
        <item x="1"/>
        <item x="2"/>
      </items>
    </pivotField>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s>
  <rowFields count="1">
    <field x="7"/>
  </rowFields>
  <rowItems count="4">
    <i>
      <x/>
    </i>
    <i>
      <x v="1"/>
    </i>
    <i>
      <x v="2"/>
    </i>
    <i t="grand">
      <x/>
    </i>
  </rowItems>
  <colFields count="2">
    <field x="-2"/>
    <field x="6"/>
  </colFields>
  <colItems count="6">
    <i>
      <x/>
      <x/>
    </i>
    <i r="1">
      <x v="1"/>
    </i>
    <i r="1">
      <x v="2"/>
    </i>
    <i i="1">
      <x v="1"/>
      <x/>
    </i>
    <i r="1" i="1">
      <x v="1"/>
    </i>
    <i r="1" i="1">
      <x v="2"/>
    </i>
  </colItems>
  <dataFields count="2">
    <dataField name="Q_Shipped" fld="4" baseField="7" baseItem="0"/>
    <dataField name="# Orders" fld="5" subtotal="count" baseField="7" baseItem="0">
      <extLst>
        <ext xmlns:x15="http://schemas.microsoft.com/office/spreadsheetml/2010/11/main" uri="{FABC7310-3BB5-11E1-824E-6D434824019B}">
          <x15:dataField isCountDistinct="1"/>
        </ext>
      </extLst>
    </dataField>
  </dataFields>
  <formats count="19">
    <format dxfId="414">
      <pivotArea grandRow="1" outline="0" collapsedLevelsAreSubtotals="1" fieldPosition="0"/>
    </format>
    <format dxfId="413">
      <pivotArea dataOnly="0" labelOnly="1" grandRow="1" outline="0" fieldPosition="0"/>
    </format>
    <format dxfId="412">
      <pivotArea type="all" dataOnly="0" outline="0" fieldPosition="0"/>
    </format>
    <format dxfId="411">
      <pivotArea outline="0" collapsedLevelsAreSubtotals="1" fieldPosition="0"/>
    </format>
    <format dxfId="410">
      <pivotArea type="all" dataOnly="0" outline="0" fieldPosition="0"/>
    </format>
    <format dxfId="409">
      <pivotArea outline="0" collapsedLevelsAreSubtotals="1" fieldPosition="0"/>
    </format>
    <format dxfId="408">
      <pivotArea outline="0" collapsedLevelsAreSubtotals="1" fieldPosition="0"/>
    </format>
    <format dxfId="407">
      <pivotArea type="all" dataOnly="0" outline="0" fieldPosition="0"/>
    </format>
    <format dxfId="406">
      <pivotArea outline="0" collapsedLevelsAreSubtotals="1" fieldPosition="0"/>
    </format>
    <format dxfId="405">
      <pivotArea type="origin" dataOnly="0" labelOnly="1" outline="0" fieldPosition="0"/>
    </format>
    <format dxfId="404">
      <pivotArea field="-2" type="button" dataOnly="0" labelOnly="1" outline="0" axis="axisCol" fieldPosition="0"/>
    </format>
    <format dxfId="403">
      <pivotArea field="6" type="button" dataOnly="0" labelOnly="1" outline="0" axis="axisCol" fieldPosition="1"/>
    </format>
    <format dxfId="402">
      <pivotArea type="topRight" dataOnly="0" labelOnly="1" outline="0" fieldPosition="0"/>
    </format>
    <format dxfId="401">
      <pivotArea field="7" type="button" dataOnly="0" labelOnly="1" outline="0" axis="axisRow" fieldPosition="0"/>
    </format>
    <format dxfId="400">
      <pivotArea dataOnly="0" labelOnly="1" outline="0" fieldPosition="0">
        <references count="1">
          <reference field="7" count="0"/>
        </references>
      </pivotArea>
    </format>
    <format dxfId="399">
      <pivotArea dataOnly="0" labelOnly="1" grandRow="1" outline="0" fieldPosition="0"/>
    </format>
    <format dxfId="398">
      <pivotArea dataOnly="0" labelOnly="1" outline="0" fieldPosition="0">
        <references count="1">
          <reference field="4294967294" count="2">
            <x v="0"/>
            <x v="1"/>
          </reference>
        </references>
      </pivotArea>
    </format>
    <format dxfId="397">
      <pivotArea dataOnly="0" labelOnly="1" outline="0" fieldPosition="0">
        <references count="2">
          <reference field="4294967294" count="1" selected="0">
            <x v="0"/>
          </reference>
          <reference field="6" count="0"/>
        </references>
      </pivotArea>
    </format>
    <format dxfId="396">
      <pivotArea dataOnly="0" labelOnly="1" outline="0" fieldPosition="0">
        <references count="2">
          <reference field="4294967294" count="1" selected="0">
            <x v="1"/>
          </reference>
          <reference field="6" count="0"/>
        </references>
      </pivotArea>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Sales"/>
    <pivotHierarchy dragToData="1"/>
    <pivotHierarchy dragToData="1"/>
    <pivotHierarchy dragToData="1"/>
    <pivotHierarchy dragToData="1"/>
    <pivotHierarchy dragToData="1" caption="N.Profi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Delivery_Status"/>
    <pivotHierarchy dragToData="1"/>
    <pivotHierarchy dragToData="1"/>
    <pivotHierarchy dragToData="1"/>
    <pivotHierarchy dragToData="1"/>
    <pivotHierarchy dragToData="1"/>
    <pivotHierarchy dragToData="1" caption="YO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 Days to Ship"/>
    <pivotHierarchy dragToData="1"/>
    <pivotHierarchy dragToData="1"/>
    <pivotHierarchy dragToData="1"/>
    <pivotHierarchy dragToData="1" caption="Average of Shipping Cost WA %"/>
    <pivotHierarchy dragToData="1" caption="# Handeled Orders"/>
    <pivotHierarchy dragToData="1"/>
    <pivotHierarchy dragToData="1" caption="Avg Freight/Order"/>
    <pivotHierarchy dragToData="1"/>
    <pivotHierarchy dragToData="1"/>
    <pivotHierarchy dragToData="1" caption="Q_Shipped"/>
    <pivotHierarchy dragToData="1"/>
    <pivotHierarchy dragToData="1" caption="# Orders"/>
  </pivotHierarchies>
  <pivotTableStyleInfo name="PivotStyleLight16" showRowHeaders="1" showColHeaders="1" showRowStripes="0" showColStripes="0" showLastColumn="1"/>
  <filters count="2">
    <filter fld="2" type="count" id="2" iMeasureHier="261">
      <autoFilter ref="A1">
        <filterColumn colId="0">
          <top10 val="5" filterVal="5"/>
        </filterColumn>
      </autoFilter>
    </filter>
    <filter fld="3" type="count" id="3" iMeasureHier="250">
      <autoFilter ref="A1">
        <filterColumn colId="0">
          <top10 val="5" filterVal="5"/>
        </filterColumn>
      </autoFilter>
    </filter>
  </filters>
  <rowHierarchiesUsage count="1">
    <rowHierarchyUsage hierarchyUsage="206"/>
  </rowHierarchiesUsage>
  <colHierarchiesUsage count="2">
    <colHierarchyUsage hierarchyUsage="-2"/>
    <colHierarchyUsage hierarchyUsage="19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Shipping_Report]"/>
        <x15:activeTabTopLevelEntity name="[Shipper 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F91EF842-E72B-41C8-BBCF-5144F72BA6D1}" name="PivotTable26" cacheId="53" applyNumberFormats="0" applyBorderFormats="0" applyFontFormats="0" applyPatternFormats="0" applyAlignmentFormats="0" applyWidthHeightFormats="1" dataCaption="Values" missingCaption="-" tag="5fe2a1de-8a5f-4b9f-9d44-ccf49894201d" updatedVersion="8" minRefreshableVersion="3" useAutoFormatting="1" subtotalHiddenItems="1" rowGrandTotals="0" colGrandTotals="0" itemPrintTitles="1" createdVersion="5" indent="0" compact="0" compactData="0" multipleFieldFilters="0" chartFormat="73">
  <location ref="W129:Z207" firstHeaderRow="1" firstDataRow="2" firstDataCol="1"/>
  <pivotFields count="9">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compact="0" allDrilled="1" outline="0" subtotalTop="0" showAll="0" sortType="descending" defaultSubtotal="0" defaultAttributeDrillState="1">
      <items count="4">
        <item x="3"/>
        <item x="2"/>
        <item x="1"/>
        <item x="0"/>
      </items>
    </pivotField>
    <pivotField name="Product Name" axis="axisRow" compact="0" allDrilled="1" outline="0" subtotalTop="0" showAll="0" sortType="ascending" defaultSubtotal="0" defaultAttributeDrillState="1">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s>
    </pivotField>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compact="0" allDrilled="1" outline="0" subtotalTop="0" showAll="0" dataSourceSort="1" defaultSubtotal="0" defaultAttributeDrillState="1"/>
  </pivotFields>
  <rowFields count="1">
    <field x="5"/>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rowItems>
  <colFields count="1">
    <field x="6"/>
  </colFields>
  <colItems count="3">
    <i>
      <x/>
    </i>
    <i>
      <x v="1"/>
    </i>
    <i>
      <x v="2"/>
    </i>
  </colItems>
  <dataFields count="1">
    <dataField name="Sum of Discount WA %" fld="7" baseField="0" baseItem="0"/>
  </dataFields>
  <formats count="24">
    <format dxfId="438">
      <pivotArea outline="0" collapsedLevelsAreSubtotals="1" fieldPosition="0"/>
    </format>
    <format dxfId="437">
      <pivotArea type="all" dataOnly="0" outline="0" fieldPosition="0"/>
    </format>
    <format dxfId="436">
      <pivotArea outline="0" collapsedLevelsAreSubtotals="1" fieldPosition="0"/>
    </format>
    <format dxfId="435">
      <pivotArea dataOnly="0" labelOnly="1" outline="0" axis="axisValues" fieldPosition="0"/>
    </format>
    <format dxfId="434">
      <pivotArea outline="0" collapsedLevelsAreSubtotals="1" fieldPosition="0"/>
    </format>
    <format dxfId="433">
      <pivotArea outline="0" fieldPosition="0">
        <references count="1">
          <reference field="5" count="13" selected="0">
            <x v="0"/>
            <x v="1"/>
            <x v="2"/>
            <x v="3"/>
            <x v="4"/>
            <x v="5"/>
            <x v="6"/>
            <x v="7"/>
            <x v="8"/>
            <x v="9"/>
            <x v="10"/>
            <x v="11"/>
            <x v="12"/>
          </reference>
        </references>
      </pivotArea>
    </format>
    <format dxfId="432">
      <pivotArea outline="0" fieldPosition="0">
        <references count="1">
          <reference field="5" count="13" selected="0">
            <x v="13"/>
            <x v="14"/>
            <x v="15"/>
            <x v="16"/>
            <x v="17"/>
            <x v="18"/>
            <x v="19"/>
            <x v="20"/>
            <x v="21"/>
            <x v="22"/>
            <x v="23"/>
            <x v="24"/>
            <x v="25"/>
          </reference>
        </references>
      </pivotArea>
    </format>
    <format dxfId="431">
      <pivotArea outline="0" fieldPosition="0">
        <references count="1">
          <reference field="5" count="13" selected="0">
            <x v="26"/>
            <x v="27"/>
            <x v="28"/>
            <x v="29"/>
            <x v="30"/>
            <x v="31"/>
            <x v="32"/>
            <x v="33"/>
            <x v="34"/>
            <x v="35"/>
            <x v="36"/>
            <x v="37"/>
            <x v="38"/>
          </reference>
        </references>
      </pivotArea>
    </format>
    <format dxfId="430">
      <pivotArea outline="0" fieldPosition="0">
        <references count="1">
          <reference field="5" count="13" selected="0">
            <x v="39"/>
            <x v="40"/>
            <x v="41"/>
            <x v="42"/>
            <x v="43"/>
            <x v="44"/>
            <x v="45"/>
            <x v="46"/>
            <x v="47"/>
            <x v="48"/>
            <x v="49"/>
            <x v="50"/>
            <x v="51"/>
          </reference>
        </references>
      </pivotArea>
    </format>
    <format dxfId="429">
      <pivotArea dataOnly="0" labelOnly="1" outline="0" fieldPosition="0">
        <references count="1">
          <reference field="5" count="13">
            <x v="39"/>
            <x v="40"/>
            <x v="41"/>
            <x v="42"/>
            <x v="43"/>
            <x v="44"/>
            <x v="45"/>
            <x v="46"/>
            <x v="47"/>
            <x v="48"/>
            <x v="49"/>
            <x v="50"/>
            <x v="51"/>
          </reference>
        </references>
      </pivotArea>
    </format>
    <format dxfId="428">
      <pivotArea outline="0" fieldPosition="0">
        <references count="1">
          <reference field="5" count="13" selected="0">
            <x v="52"/>
            <x v="53"/>
            <x v="54"/>
            <x v="55"/>
            <x v="56"/>
            <x v="57"/>
            <x v="58"/>
            <x v="59"/>
            <x v="60"/>
            <x v="61"/>
            <x v="62"/>
            <x v="63"/>
            <x v="64"/>
          </reference>
        </references>
      </pivotArea>
    </format>
    <format dxfId="427">
      <pivotArea outline="0" fieldPosition="0">
        <references count="1">
          <reference field="5" count="12" selected="0">
            <x v="65"/>
            <x v="66"/>
            <x v="67"/>
            <x v="68"/>
            <x v="69"/>
            <x v="70"/>
            <x v="71"/>
            <x v="72"/>
            <x v="73"/>
            <x v="74"/>
            <x v="75"/>
            <x v="76"/>
          </reference>
        </references>
      </pivotArea>
    </format>
    <format dxfId="426">
      <pivotArea outline="0" collapsedLevelsAreSubtotals="1" fieldPosition="0"/>
    </format>
    <format dxfId="425">
      <pivotArea dataOnly="0" labelOnly="1" outline="0"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24">
      <pivotArea dataOnly="0" labelOnly="1" outline="0" fieldPosition="0">
        <references count="1">
          <reference field="5" count="27">
            <x v="50"/>
            <x v="51"/>
            <x v="52"/>
            <x v="53"/>
            <x v="54"/>
            <x v="55"/>
            <x v="56"/>
            <x v="57"/>
            <x v="58"/>
            <x v="59"/>
            <x v="60"/>
            <x v="61"/>
            <x v="62"/>
            <x v="63"/>
            <x v="64"/>
            <x v="65"/>
            <x v="66"/>
            <x v="67"/>
            <x v="68"/>
            <x v="69"/>
            <x v="70"/>
            <x v="71"/>
            <x v="72"/>
            <x v="73"/>
            <x v="74"/>
            <x v="75"/>
            <x v="76"/>
          </reference>
        </references>
      </pivotArea>
    </format>
    <format dxfId="423">
      <pivotArea type="all" dataOnly="0" outline="0" fieldPosition="0"/>
    </format>
    <format dxfId="422">
      <pivotArea outline="0" collapsedLevelsAreSubtotals="1" fieldPosition="0"/>
    </format>
    <format dxfId="421">
      <pivotArea type="origin" dataOnly="0" labelOnly="1" outline="0" fieldPosition="0"/>
    </format>
    <format dxfId="420">
      <pivotArea field="6" type="button" dataOnly="0" labelOnly="1" outline="0" axis="axisCol" fieldPosition="0"/>
    </format>
    <format dxfId="419">
      <pivotArea type="topRight" dataOnly="0" labelOnly="1" outline="0" fieldPosition="0"/>
    </format>
    <format dxfId="418">
      <pivotArea field="5" type="button" dataOnly="0" labelOnly="1" outline="0" axis="axisRow" fieldPosition="0"/>
    </format>
    <format dxfId="417">
      <pivotArea dataOnly="0" labelOnly="1" outline="0"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16">
      <pivotArea dataOnly="0" labelOnly="1" outline="0" fieldPosition="0">
        <references count="1">
          <reference field="5" count="27">
            <x v="50"/>
            <x v="51"/>
            <x v="52"/>
            <x v="53"/>
            <x v="54"/>
            <x v="55"/>
            <x v="56"/>
            <x v="57"/>
            <x v="58"/>
            <x v="59"/>
            <x v="60"/>
            <x v="61"/>
            <x v="62"/>
            <x v="63"/>
            <x v="64"/>
            <x v="65"/>
            <x v="66"/>
            <x v="67"/>
            <x v="68"/>
            <x v="69"/>
            <x v="70"/>
            <x v="71"/>
            <x v="72"/>
            <x v="73"/>
            <x v="74"/>
            <x v="75"/>
            <x v="76"/>
          </reference>
        </references>
      </pivotArea>
    </format>
    <format dxfId="415">
      <pivotArea dataOnly="0" labelOnly="1" outline="0" fieldPosition="0">
        <references count="1">
          <reference field="6" count="0"/>
        </references>
      </pivotArea>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_N.Sales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et_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_Amount"/>
    <pivotHierarchy dragToData="1"/>
    <pivotHierarchy dragToData="1"/>
    <pivotHierarchy dragToData="1"/>
    <pivotHierarchy dragToData="1"/>
    <pivotHierarchy dragToData="1"/>
    <pivotHierarchy dragToData="1"/>
    <pivotHierarchy dragToData="1"/>
    <pivotHierarchy dragToData="1"/>
    <pivotHierarchy dragToData="1" caption="Count of P_ID"/>
    <pivotHierarchy dragToData="1" caption="Distinct Count of P_ID"/>
    <pivotHierarchy dragToData="1" caption="Stock_Status"/>
    <pivotHierarchy dragToData="1"/>
    <pivotHierarchy dragToData="1"/>
    <pivotHierarchy dragToData="1" caption="NS%"/>
    <pivotHierarchy dragToData="1" caption="AVG SP"/>
    <pivotHierarchy dragToData="1"/>
    <pivotHierarchy dragToData="1"/>
    <pivotHierarchy dragToData="1"/>
    <pivotHierarchy dragToData="1"/>
    <pivotHierarchy dragToData="1"/>
    <pivotHierarchy dragToData="1"/>
    <pivotHierarchy dragToData="1"/>
    <pivotHierarchy dragToData="1" caption="Average of NS%"/>
    <pivotHierarchy dragToData="1"/>
    <pivotHierarchy dragToData="1" caption="AVG SP/Or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138"/>
  </rowHierarchiesUsage>
  <colHierarchiesUsage count="1">
    <colHierarchyUsage hierarchyUsage="13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Product_Details]"/>
        <x15:activeTabTopLevelEntity name="[Al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3A4D7536-B2FD-4F38-97D6-8762317F8F22}" name="PivotTable23" cacheId="50" applyNumberFormats="0" applyBorderFormats="0" applyFontFormats="0" applyPatternFormats="0" applyAlignmentFormats="0" applyWidthHeightFormats="1" dataCaption="Values" missingCaption="-" tag="f2dff7cc-0eea-43f3-827c-776e751ab610" updatedVersion="8" minRefreshableVersion="3" useAutoFormatting="1" subtotalHiddenItems="1" rowGrandTotals="0" colGrandTotals="0" itemPrintTitles="1" createdVersion="5" indent="0" compact="0" compactData="0" multipleFieldFilters="0" chartFormat="73">
  <location ref="F129:I207" firstHeaderRow="1" firstDataRow="2" firstDataCol="1"/>
  <pivotFields count="9">
    <pivotField name="Year" compact="0" allDrilled="1" outline="0" subtotalTop="0" showAll="0" dataSourceSort="1" defaultSubtotal="0" defaultAttributeDrillState="1">
      <items count="3">
        <item x="0"/>
        <item x="1"/>
        <item x="2"/>
      </items>
    </pivotField>
    <pivotField name="Month" compact="0" allDrilled="1" outline="0" subtotalTop="0" showAll="0" dataSourceSort="1" defaultSubtotal="0" defaultAttributeDrillState="1">
      <items count="12">
        <item n="Jan" x="0"/>
        <item n="Feb" x="1"/>
        <item n="Mar" x="2"/>
        <item n="Apr" x="3"/>
        <item n="May" x="4"/>
        <item n="Jun" x="5"/>
        <item n="Jul" x="6"/>
        <item n="Aug" x="7"/>
        <item n="Sep" x="8"/>
        <item n="Oct" x="9"/>
        <item n="Nov" x="10"/>
        <item n="Dec" x="11"/>
      </items>
    </pivotField>
    <pivotField name="Product Name" compact="0" allDrilled="1" outline="0" subtotalTop="0" showAll="0" measureFilter="1" defaultSubtotal="0" defaultAttributeDrillState="1">
      <items count="5">
        <item x="0"/>
        <item x="1"/>
        <item x="2"/>
        <item x="3"/>
        <item x="4"/>
      </items>
    </pivotField>
    <pivotField compact="0" allDrilled="1" outline="0" subtotalTop="0" showAll="0" defaultSubtotal="0" defaultAttributeDrillState="1">
      <items count="2">
        <item x="0"/>
        <item n="Shipped Order" x="1"/>
      </items>
    </pivotField>
    <pivotField compact="0" allDrilled="1" outline="0" subtotalTop="0" showAll="0" sortType="descending" defaultSubtotal="0" defaultAttributeDrillState="1">
      <items count="4">
        <item x="3"/>
        <item x="2"/>
        <item x="1"/>
        <item x="0"/>
      </items>
    </pivotField>
    <pivotField name="Product Name" axis="axisRow" compact="0" allDrilled="1" outline="0" subtotalTop="0" showAll="0" sortType="ascending" defaultSubtotal="0" defaultAttributeDrillState="1">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s>
    </pivotField>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compact="0" allDrilled="1" outline="0" subtotalTop="0" showAll="0" dataSourceSort="1" defaultSubtotal="0" defaultAttributeDrillState="1"/>
  </pivotFields>
  <rowFields count="1">
    <field x="5"/>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rowItems>
  <colFields count="1">
    <field x="6"/>
  </colFields>
  <colItems count="3">
    <i>
      <x/>
    </i>
    <i>
      <x v="1"/>
    </i>
    <i>
      <x v="2"/>
    </i>
  </colItems>
  <dataFields count="1">
    <dataField name="Average of NS%" fld="7" subtotal="average" baseField="5" baseItem="0" numFmtId="43"/>
  </dataFields>
  <formats count="24">
    <format dxfId="462">
      <pivotArea outline="0" collapsedLevelsAreSubtotals="1" fieldPosition="0"/>
    </format>
    <format dxfId="461">
      <pivotArea type="all" dataOnly="0" outline="0" fieldPosition="0"/>
    </format>
    <format dxfId="460">
      <pivotArea outline="0" collapsedLevelsAreSubtotals="1" fieldPosition="0"/>
    </format>
    <format dxfId="459">
      <pivotArea dataOnly="0" labelOnly="1" outline="0" axis="axisValues" fieldPosition="0"/>
    </format>
    <format dxfId="458">
      <pivotArea outline="0" collapsedLevelsAreSubtotals="1" fieldPosition="0"/>
    </format>
    <format dxfId="457">
      <pivotArea outline="0" fieldPosition="0">
        <references count="1">
          <reference field="5" count="13" selected="0">
            <x v="0"/>
            <x v="1"/>
            <x v="2"/>
            <x v="3"/>
            <x v="4"/>
            <x v="5"/>
            <x v="6"/>
            <x v="7"/>
            <x v="8"/>
            <x v="9"/>
            <x v="10"/>
            <x v="11"/>
            <x v="12"/>
          </reference>
        </references>
      </pivotArea>
    </format>
    <format dxfId="456">
      <pivotArea outline="0" fieldPosition="0">
        <references count="1">
          <reference field="5" count="13" selected="0">
            <x v="13"/>
            <x v="14"/>
            <x v="15"/>
            <x v="16"/>
            <x v="17"/>
            <x v="18"/>
            <x v="19"/>
            <x v="20"/>
            <x v="21"/>
            <x v="22"/>
            <x v="23"/>
            <x v="24"/>
            <x v="25"/>
          </reference>
        </references>
      </pivotArea>
    </format>
    <format dxfId="455">
      <pivotArea outline="0" fieldPosition="0">
        <references count="1">
          <reference field="5" count="13" selected="0">
            <x v="26"/>
            <x v="27"/>
            <x v="28"/>
            <x v="29"/>
            <x v="30"/>
            <x v="31"/>
            <x v="32"/>
            <x v="33"/>
            <x v="34"/>
            <x v="35"/>
            <x v="36"/>
            <x v="37"/>
            <x v="38"/>
          </reference>
        </references>
      </pivotArea>
    </format>
    <format dxfId="454">
      <pivotArea outline="0" fieldPosition="0">
        <references count="1">
          <reference field="5" count="13" selected="0">
            <x v="39"/>
            <x v="40"/>
            <x v="41"/>
            <x v="42"/>
            <x v="43"/>
            <x v="44"/>
            <x v="45"/>
            <x v="46"/>
            <x v="47"/>
            <x v="48"/>
            <x v="49"/>
            <x v="50"/>
            <x v="51"/>
          </reference>
        </references>
      </pivotArea>
    </format>
    <format dxfId="453">
      <pivotArea dataOnly="0" labelOnly="1" outline="0" fieldPosition="0">
        <references count="1">
          <reference field="5" count="13">
            <x v="39"/>
            <x v="40"/>
            <x v="41"/>
            <x v="42"/>
            <x v="43"/>
            <x v="44"/>
            <x v="45"/>
            <x v="46"/>
            <x v="47"/>
            <x v="48"/>
            <x v="49"/>
            <x v="50"/>
            <x v="51"/>
          </reference>
        </references>
      </pivotArea>
    </format>
    <format dxfId="452">
      <pivotArea outline="0" fieldPosition="0">
        <references count="1">
          <reference field="5" count="13" selected="0">
            <x v="52"/>
            <x v="53"/>
            <x v="54"/>
            <x v="55"/>
            <x v="56"/>
            <x v="57"/>
            <x v="58"/>
            <x v="59"/>
            <x v="60"/>
            <x v="61"/>
            <x v="62"/>
            <x v="63"/>
            <x v="64"/>
          </reference>
        </references>
      </pivotArea>
    </format>
    <format dxfId="451">
      <pivotArea outline="0" fieldPosition="0">
        <references count="1">
          <reference field="5" count="12" selected="0">
            <x v="65"/>
            <x v="66"/>
            <x v="67"/>
            <x v="68"/>
            <x v="69"/>
            <x v="70"/>
            <x v="71"/>
            <x v="72"/>
            <x v="73"/>
            <x v="74"/>
            <x v="75"/>
            <x v="76"/>
          </reference>
        </references>
      </pivotArea>
    </format>
    <format dxfId="450">
      <pivotArea outline="0" collapsedLevelsAreSubtotals="1" fieldPosition="0"/>
    </format>
    <format dxfId="449">
      <pivotArea dataOnly="0" labelOnly="1" outline="0"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48">
      <pivotArea dataOnly="0" labelOnly="1" outline="0" fieldPosition="0">
        <references count="1">
          <reference field="5" count="27">
            <x v="50"/>
            <x v="51"/>
            <x v="52"/>
            <x v="53"/>
            <x v="54"/>
            <x v="55"/>
            <x v="56"/>
            <x v="57"/>
            <x v="58"/>
            <x v="59"/>
            <x v="60"/>
            <x v="61"/>
            <x v="62"/>
            <x v="63"/>
            <x v="64"/>
            <x v="65"/>
            <x v="66"/>
            <x v="67"/>
            <x v="68"/>
            <x v="69"/>
            <x v="70"/>
            <x v="71"/>
            <x v="72"/>
            <x v="73"/>
            <x v="74"/>
            <x v="75"/>
            <x v="76"/>
          </reference>
        </references>
      </pivotArea>
    </format>
    <format dxfId="447">
      <pivotArea type="all" dataOnly="0" outline="0" fieldPosition="0"/>
    </format>
    <format dxfId="446">
      <pivotArea outline="0" collapsedLevelsAreSubtotals="1" fieldPosition="0"/>
    </format>
    <format dxfId="445">
      <pivotArea type="origin" dataOnly="0" labelOnly="1" outline="0" fieldPosition="0"/>
    </format>
    <format dxfId="444">
      <pivotArea field="6" type="button" dataOnly="0" labelOnly="1" outline="0" axis="axisCol" fieldPosition="0"/>
    </format>
    <format dxfId="443">
      <pivotArea type="topRight" dataOnly="0" labelOnly="1" outline="0" fieldPosition="0"/>
    </format>
    <format dxfId="442">
      <pivotArea field="5" type="button" dataOnly="0" labelOnly="1" outline="0" axis="axisRow" fieldPosition="0"/>
    </format>
    <format dxfId="441">
      <pivotArea dataOnly="0" labelOnly="1" outline="0"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40">
      <pivotArea dataOnly="0" labelOnly="1" outline="0" fieldPosition="0">
        <references count="1">
          <reference field="5" count="27">
            <x v="50"/>
            <x v="51"/>
            <x v="52"/>
            <x v="53"/>
            <x v="54"/>
            <x v="55"/>
            <x v="56"/>
            <x v="57"/>
            <x v="58"/>
            <x v="59"/>
            <x v="60"/>
            <x v="61"/>
            <x v="62"/>
            <x v="63"/>
            <x v="64"/>
            <x v="65"/>
            <x v="66"/>
            <x v="67"/>
            <x v="68"/>
            <x v="69"/>
            <x v="70"/>
            <x v="71"/>
            <x v="72"/>
            <x v="73"/>
            <x v="74"/>
            <x v="75"/>
            <x v="76"/>
          </reference>
        </references>
      </pivotArea>
    </format>
    <format dxfId="439">
      <pivotArea dataOnly="0" labelOnly="1" outline="0" fieldPosition="0">
        <references count="1">
          <reference field="6" count="0"/>
        </references>
      </pivotArea>
    </format>
  </formats>
  <pivotHierarchies count="4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h"/>
    <pivotHierarchy dragToData="1" caption="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et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_N.Sales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et Sales"/>
    <pivotHierarchy dragToData="1"/>
    <pivotHierarchy dragToData="1"/>
    <pivotHierarchy dragToData="1"/>
    <pivotHierarchy dragToData="1"/>
    <pivotHierarchy dragToData="1"/>
    <pivotHierarchy dragToData="1"/>
    <pivotHierarchy dragToData="1" caption="Average  Net_Purchases"/>
    <pivotHierarchy dragToData="1"/>
    <pivotHierarchy dragToData="1"/>
    <pivotHierarchy dragToData="1"/>
    <pivotHierarchy dragToData="1" caption="Avg ProfitGenerated"/>
    <pivotHierarchy dragToData="1" caption="Avg Discount"/>
    <pivotHierarchy dragToData="1" caption="Avg Freigh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et_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_Amount"/>
    <pivotHierarchy dragToData="1"/>
    <pivotHierarchy dragToData="1"/>
    <pivotHierarchy dragToData="1"/>
    <pivotHierarchy dragToData="1"/>
    <pivotHierarchy dragToData="1"/>
    <pivotHierarchy dragToData="1"/>
    <pivotHierarchy dragToData="1"/>
    <pivotHierarchy dragToData="1"/>
    <pivotHierarchy dragToData="1" caption="Count of P_ID"/>
    <pivotHierarchy dragToData="1" caption="Distinct Count of P_ID"/>
    <pivotHierarchy dragToData="1" caption="Stock_Status"/>
    <pivotHierarchy dragToData="1"/>
    <pivotHierarchy dragToData="1"/>
    <pivotHierarchy dragToData="1" caption="NS%"/>
    <pivotHierarchy dragToData="1" caption="Average_SP"/>
    <pivotHierarchy dragToData="1"/>
    <pivotHierarchy dragToData="1"/>
    <pivotHierarchy dragToData="1"/>
    <pivotHierarchy dragToData="1"/>
    <pivotHierarchy dragToData="1"/>
    <pivotHierarchy dragToData="1"/>
    <pivotHierarchy dragToData="1"/>
    <pivotHierarchy dragToData="1" caption="Average of 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50">
      <autoFilter ref="A1">
        <filterColumn colId="0">
          <top10 val="5" filterVal="5"/>
        </filterColumn>
      </autoFilter>
    </filter>
  </filters>
  <rowHierarchiesUsage count="1">
    <rowHierarchyUsage hierarchyUsage="138"/>
  </rowHierarchiesUsage>
  <colHierarchiesUsage count="1">
    <colHierarchyUsage hierarchyUsage="13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ears]"/>
        <x15:activeTabTopLevelEntity name="[Order_Transactions]"/>
        <x15:activeTabTopLevelEntity name="[Monthly_Transactions]"/>
        <x15:activeTabTopLevelEntity name="[Customer_Transactions]"/>
        <x15:activeTabTopLevelEntity name="[Product_Transactions]"/>
        <x15:activeTabTopLevelEntity name="[Country_Transactions]"/>
        <x15:activeTabTopLevelEntity name="[Product_Details]"/>
        <x15:activeTabTopLevelEntity name="[Allocatio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FC53E2F-AB31-4826-9ED9-B96D40AEED62}" sourceName="[Years].[Year]">
  <pivotTables>
    <pivotTable tabId="1" name="Discontinued"/>
    <pivotTable tabId="1" name="Stock Status"/>
    <pivotTable tabId="1" name="Suppliers"/>
    <pivotTable tabId="1" name="Freight/C"/>
    <pivotTable tabId="1" name="Q/Category"/>
    <pivotTable tabId="1" name="net p / cat"/>
    <pivotTable tabId="1" name="n sales / cat"/>
    <pivotTable tabId="1" name="Discount/ cat"/>
    <pivotTable tabId="1" name="Delayed - Delivered"/>
    <pivotTable tabId="1" name="Avg Net Sales/E"/>
    <pivotTable tabId="1" name="Monthly S of E"/>
    <pivotTable tabId="1" name="o/E"/>
    <pivotTable tabId="1" name="Avg ns / E"/>
    <pivotTable tabId="1" name="Sales/Emp"/>
    <pivotTable tabId="1" name="Position"/>
    <pivotTable tabId="1" name="# C"/>
    <pivotTable tabId="1" name="Financial Summary"/>
    <pivotTable tabId="1" name="5 CCategory Discount"/>
    <pivotTable tabId="1" name="rev&amp; sales "/>
    <pivotTable tabId="1" name="Top Category"/>
    <pivotTable tabId="1" name="Category &amp; sub"/>
    <pivotTable tabId="1" name="delivery status"/>
    <pivotTable tabId="1" name="Shipping Status"/>
    <pivotTable tabId="1" name="#c/Country"/>
    <pivotTable tabId="1" name="# c over time"/>
    <pivotTable tabId="1" name="c_classification"/>
    <pivotTable tabId="1" name="avg cus discount fre profit"/>
    <pivotTable tabId="1" name="avgs per customer"/>
    <pivotTable tabId="1" name="Avg per customer"/>
    <pivotTable tabId="1" name="monthly financial performance"/>
    <pivotTable tabId="1" name="Country discounts"/>
    <pivotTable tabId="1" name="top 5 country sales"/>
    <pivotTable tabId="1" name="Avg Days"/>
    <pivotTable tabId="1" name="Country Sales"/>
    <pivotTable tabId="1" name="top 5 products"/>
    <pivotTable tabId="1" name="top 5 customers"/>
    <pivotTable tabId="1" name="monthly taransactions"/>
    <pivotTable tabId="1" name="Values"/>
    <pivotTable tabId="1" name="counts"/>
    <pivotTable tabId="19" name="Sales/Country"/>
    <pivotTable tabId="19" name="profit/Country"/>
    <pivotTable tabId="19" name="yoy/Country"/>
    <pivotTable tabId="1" name="Top 5 Customer Discount"/>
    <pivotTable tabId="1" name="Top 5 Product Discount"/>
    <pivotTable tabId="1" name="Avg Rev / o"/>
    <pivotTable tabId="1" name="PivotTable17"/>
    <pivotTable tabId="19" name="NS /Category"/>
    <pivotTable tabId="19" name="NP / Profit"/>
    <pivotTable tabId="19" name="NS%/Category"/>
    <pivotTable tabId="19" name="Category AVG"/>
    <pivotTable tabId="19" name="P Net Sales"/>
    <pivotTable tabId="19" name="PivotTable23"/>
    <pivotTable tabId="19" name="PivotTable24"/>
    <pivotTable tabId="19" name="PivotTable25"/>
    <pivotTable tabId="19" name="PivotTable26"/>
    <pivotTable tabId="1" name="PivotTable30"/>
    <pivotTable tabId="1" name="Shipping Cost / Company"/>
    <pivotTable tabId="1" name="Companies Shipping cost for each country"/>
    <pivotTable tabId="19" name="PivotTable41"/>
    <pivotTable tabId="19" name="PivotTable43"/>
    <pivotTable tabId="19" name="PivotTable46"/>
    <pivotTable tabId="19" name="PivotTable1"/>
    <pivotTable tabId="19" name="PivotTable3"/>
  </pivotTables>
  <data>
    <olap pivotCacheId="1498874718">
      <levels count="2">
        <level uniqueName="[Years].[Year].[(All)]" sourceCaption="(All)" count="0"/>
        <level uniqueName="[Years].[Year].[Year]" sourceCaption="Year" count="3">
          <ranges>
            <range startItem="0">
              <i n="[Years].[Year].&amp;[1996]" c="1996"/>
              <i n="[Years].[Year].&amp;[1997]" c="1997"/>
              <i n="[Years].[Year].&amp;[1998]" c="1998"/>
            </range>
          </ranges>
        </level>
      </levels>
      <selections count="1">
        <selection n="[Years].[Year].[All]"/>
      </selections>
    </olap>
  </data>
  <extLst>
    <x:ext xmlns:x15="http://schemas.microsoft.com/office/spreadsheetml/2010/11/main" uri="{470722E0-AACD-4C17-9CDC-17EF765DBC7E}">
      <x15:slicerCacheHideItemsWithNoData count="1">
        <x15:slicerCacheOlapLevelName uniqueName="[Years].[Year].[Yea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3" xr10:uid="{76A783C8-8421-41BF-AF1C-773CE1B85A41}" cache="Slicer_Year1" caption="Year" columnCount="3" level="1" rowHeight="3657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7" xr10:uid="{BC24C853-D0B2-4AEF-BE21-7631C6BDE6CB}" cache="Slicer_Year1" caption="Year" columnCount="3" level="1" style="Slicer Style 1" rowHeight="36576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8" xr10:uid="{8DE8631F-7905-4915-8379-92D7B510B92A}" cache="Slicer_Year1" caption="Year" columnCount="3" level="1" style="Slicer Style 1" rowHeight="36576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9" xr10:uid="{728C9379-45D7-4591-BE2E-94FBDB3ABC69}" cache="Slicer_Year1" caption="Year" columnCount="3" level="1" style="Slicer Style 1" rowHeight="36576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2" xr10:uid="{EAF04ACA-6AB7-4DE2-AF02-08DD81FBCB44}" cache="Slicer_Year1" caption="Year" columnCount="3" level="1" style="Slicer Style 1" rowHeight="36576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4" xr10:uid="{2F8F6D4F-D295-4CE5-B3CA-69F47307F894}" cache="Slicer_Year1" caption="Year" columnCount="3" level="1" style="Slicer Style 1" rowHeight="36576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0" xr10:uid="{B94966B3-2185-41F6-A9BC-16F7E5A3E19C}" cache="Slicer_Year1" caption="Year" columnCount="3" level="1" style="Slicer Style 1" rowHeight="36576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1" xr10:uid="{6A6554CB-81DD-4F07-A168-9EC73ADC3D49}" cache="Slicer_Year1" caption="Year" columnCount="3" level="1" style="Slicer Style 1" rowHeight="36576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9" Type="http://schemas.openxmlformats.org/officeDocument/2006/relationships/pivotTable" Target="../pivotTables/pivotTable39.xml"/><Relationship Id="rId21" Type="http://schemas.openxmlformats.org/officeDocument/2006/relationships/pivotTable" Target="../pivotTables/pivotTable21.xml"/><Relationship Id="rId34" Type="http://schemas.openxmlformats.org/officeDocument/2006/relationships/pivotTable" Target="../pivotTables/pivotTable34.xml"/><Relationship Id="rId42" Type="http://schemas.openxmlformats.org/officeDocument/2006/relationships/pivotTable" Target="../pivotTables/pivotTable42.xml"/><Relationship Id="rId47" Type="http://schemas.openxmlformats.org/officeDocument/2006/relationships/printerSettings" Target="../printerSettings/printerSettings1.bin"/><Relationship Id="rId7" Type="http://schemas.openxmlformats.org/officeDocument/2006/relationships/pivotTable" Target="../pivotTables/pivotTable7.xml"/><Relationship Id="rId2" Type="http://schemas.openxmlformats.org/officeDocument/2006/relationships/pivotTable" Target="../pivotTables/pivotTable2.xml"/><Relationship Id="rId16" Type="http://schemas.openxmlformats.org/officeDocument/2006/relationships/pivotTable" Target="../pivotTables/pivotTable16.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37" Type="http://schemas.openxmlformats.org/officeDocument/2006/relationships/pivotTable" Target="../pivotTables/pivotTable37.xml"/><Relationship Id="rId40" Type="http://schemas.openxmlformats.org/officeDocument/2006/relationships/pivotTable" Target="../pivotTables/pivotTable40.xml"/><Relationship Id="rId45" Type="http://schemas.openxmlformats.org/officeDocument/2006/relationships/pivotTable" Target="../pivotTables/pivotTable45.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36" Type="http://schemas.openxmlformats.org/officeDocument/2006/relationships/pivotTable" Target="../pivotTables/pivotTable36.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4" Type="http://schemas.openxmlformats.org/officeDocument/2006/relationships/pivotTable" Target="../pivotTables/pivotTable44.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openxmlformats.org/officeDocument/2006/relationships/pivotTable" Target="../pivotTables/pivotTable35.xml"/><Relationship Id="rId43" Type="http://schemas.openxmlformats.org/officeDocument/2006/relationships/pivotTable" Target="../pivotTables/pivotTable43.xml"/><Relationship Id="rId8" Type="http://schemas.openxmlformats.org/officeDocument/2006/relationships/pivotTable" Target="../pivotTables/pivotTable8.xml"/><Relationship Id="rId3" Type="http://schemas.openxmlformats.org/officeDocument/2006/relationships/pivotTable" Target="../pivotTables/pivotTable3.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38" Type="http://schemas.openxmlformats.org/officeDocument/2006/relationships/pivotTable" Target="../pivotTables/pivotTable38.xml"/><Relationship Id="rId46" Type="http://schemas.openxmlformats.org/officeDocument/2006/relationships/pivotTable" Target="../pivotTables/pivotTable46.xml"/><Relationship Id="rId20" Type="http://schemas.openxmlformats.org/officeDocument/2006/relationships/pivotTable" Target="../pivotTables/pivotTable20.xml"/><Relationship Id="rId41" Type="http://schemas.openxmlformats.org/officeDocument/2006/relationships/pivotTable" Target="../pivotTables/pivotTable4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54.xml"/><Relationship Id="rId13" Type="http://schemas.openxmlformats.org/officeDocument/2006/relationships/pivotTable" Target="../pivotTables/pivotTable59.xml"/><Relationship Id="rId18" Type="http://schemas.openxmlformats.org/officeDocument/2006/relationships/drawing" Target="../drawings/drawing1.xml"/><Relationship Id="rId3" Type="http://schemas.openxmlformats.org/officeDocument/2006/relationships/pivotTable" Target="../pivotTables/pivotTable49.xml"/><Relationship Id="rId7" Type="http://schemas.openxmlformats.org/officeDocument/2006/relationships/pivotTable" Target="../pivotTables/pivotTable53.xml"/><Relationship Id="rId12" Type="http://schemas.openxmlformats.org/officeDocument/2006/relationships/pivotTable" Target="../pivotTables/pivotTable58.xml"/><Relationship Id="rId17" Type="http://schemas.openxmlformats.org/officeDocument/2006/relationships/pivotTable" Target="../pivotTables/pivotTable63.xml"/><Relationship Id="rId2" Type="http://schemas.openxmlformats.org/officeDocument/2006/relationships/pivotTable" Target="../pivotTables/pivotTable48.xml"/><Relationship Id="rId16" Type="http://schemas.openxmlformats.org/officeDocument/2006/relationships/pivotTable" Target="../pivotTables/pivotTable62.xml"/><Relationship Id="rId1" Type="http://schemas.openxmlformats.org/officeDocument/2006/relationships/pivotTable" Target="../pivotTables/pivotTable47.xml"/><Relationship Id="rId6" Type="http://schemas.openxmlformats.org/officeDocument/2006/relationships/pivotTable" Target="../pivotTables/pivotTable52.xml"/><Relationship Id="rId11" Type="http://schemas.openxmlformats.org/officeDocument/2006/relationships/pivotTable" Target="../pivotTables/pivotTable57.xml"/><Relationship Id="rId5" Type="http://schemas.openxmlformats.org/officeDocument/2006/relationships/pivotTable" Target="../pivotTables/pivotTable51.xml"/><Relationship Id="rId15" Type="http://schemas.openxmlformats.org/officeDocument/2006/relationships/pivotTable" Target="../pivotTables/pivotTable61.xml"/><Relationship Id="rId10" Type="http://schemas.openxmlformats.org/officeDocument/2006/relationships/pivotTable" Target="../pivotTables/pivotTable56.xml"/><Relationship Id="rId19" Type="http://schemas.microsoft.com/office/2007/relationships/slicer" Target="../slicers/slicer1.xml"/><Relationship Id="rId4" Type="http://schemas.openxmlformats.org/officeDocument/2006/relationships/pivotTable" Target="../pivotTables/pivotTable50.xml"/><Relationship Id="rId9" Type="http://schemas.openxmlformats.org/officeDocument/2006/relationships/pivotTable" Target="../pivotTables/pivotTable55.xml"/><Relationship Id="rId14" Type="http://schemas.openxmlformats.org/officeDocument/2006/relationships/pivotTable" Target="../pivotTables/pivotTable60.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microsoft.com/office/2007/relationships/slicer" Target="../slicers/slicer2.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vmlDrawing" Target="../drawings/vmlDrawing2.vml"/><Relationship Id="rId7"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10.xml"/><Relationship Id="rId3" Type="http://schemas.openxmlformats.org/officeDocument/2006/relationships/vmlDrawing" Target="../drawings/vmlDrawing3.vml"/><Relationship Id="rId7" Type="http://schemas.openxmlformats.org/officeDocument/2006/relationships/ctrlProp" Target="../ctrlProps/ctrlProp9.xml"/><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ctrlProp" Target="../ctrlProps/ctrlProp8.xml"/><Relationship Id="rId11" Type="http://schemas.openxmlformats.org/officeDocument/2006/relationships/comments" Target="../comments2.xml"/><Relationship Id="rId5" Type="http://schemas.openxmlformats.org/officeDocument/2006/relationships/ctrlProp" Target="../ctrlProps/ctrlProp7.xml"/><Relationship Id="rId10" Type="http://schemas.microsoft.com/office/2007/relationships/slicer" Target="../slicers/slicer5.xml"/><Relationship Id="rId4" Type="http://schemas.openxmlformats.org/officeDocument/2006/relationships/ctrlProp" Target="../ctrlProps/ctrlProp6.xml"/><Relationship Id="rId9" Type="http://schemas.openxmlformats.org/officeDocument/2006/relationships/ctrlProp" Target="../ctrlProps/ctrlProp11.xml"/></Relationships>
</file>

<file path=xl/worksheets/_rels/sheet7.xml.rels><?xml version="1.0" encoding="UTF-8" standalone="yes"?>
<Relationships xmlns="http://schemas.openxmlformats.org/package/2006/relationships"><Relationship Id="rId8" Type="http://schemas.microsoft.com/office/2007/relationships/slicer" Target="../slicers/slicer6.xml"/><Relationship Id="rId3" Type="http://schemas.openxmlformats.org/officeDocument/2006/relationships/vmlDrawing" Target="../drawings/vmlDrawing4.vml"/><Relationship Id="rId7" Type="http://schemas.openxmlformats.org/officeDocument/2006/relationships/ctrlProp" Target="../ctrlProps/ctrlProp15.x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openxmlformats.org/officeDocument/2006/relationships/ctrlProp" Target="../ctrlProps/ctrlProp14.xml"/><Relationship Id="rId5" Type="http://schemas.openxmlformats.org/officeDocument/2006/relationships/ctrlProp" Target="../ctrlProps/ctrlProp13.xml"/><Relationship Id="rId4" Type="http://schemas.openxmlformats.org/officeDocument/2006/relationships/ctrlProp" Target="../ctrlProps/ctrlProp12.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microsoft.com/office/2007/relationships/slicer" Target="../slicers/slicer8.xml"/><Relationship Id="rId3" Type="http://schemas.openxmlformats.org/officeDocument/2006/relationships/vmlDrawing" Target="../drawings/vmlDrawing5.vml"/><Relationship Id="rId7" Type="http://schemas.openxmlformats.org/officeDocument/2006/relationships/ctrlProp" Target="../ctrlProps/ctrlProp19.xml"/><Relationship Id="rId2" Type="http://schemas.openxmlformats.org/officeDocument/2006/relationships/drawing" Target="../drawings/drawing8.xml"/><Relationship Id="rId1" Type="http://schemas.openxmlformats.org/officeDocument/2006/relationships/printerSettings" Target="../printerSettings/printerSettings8.bin"/><Relationship Id="rId6" Type="http://schemas.openxmlformats.org/officeDocument/2006/relationships/ctrlProp" Target="../ctrlProps/ctrlProp18.xml"/><Relationship Id="rId5" Type="http://schemas.openxmlformats.org/officeDocument/2006/relationships/ctrlProp" Target="../ctrlProps/ctrlProp17.xml"/><Relationship Id="rId4" Type="http://schemas.openxmlformats.org/officeDocument/2006/relationships/ctrlProp" Target="../ctrlProps/ctrlProp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AF476"/>
  <sheetViews>
    <sheetView topLeftCell="A160" zoomScaleNormal="100" workbookViewId="0">
      <selection activeCell="G231" sqref="G231"/>
    </sheetView>
  </sheetViews>
  <sheetFormatPr defaultRowHeight="15" x14ac:dyDescent="0.25"/>
  <cols>
    <col min="1" max="1" width="14.5703125" bestFit="1" customWidth="1"/>
    <col min="2" max="2" width="13.28515625" bestFit="1" customWidth="1"/>
    <col min="3" max="3" width="12.85546875" bestFit="1" customWidth="1"/>
    <col min="4" max="4" width="14.42578125" bestFit="1" customWidth="1"/>
    <col min="5" max="5" width="10.5703125" bestFit="1" customWidth="1"/>
    <col min="6" max="6" width="15.28515625" bestFit="1" customWidth="1"/>
    <col min="7" max="7" width="15.5703125" bestFit="1" customWidth="1"/>
    <col min="8" max="8" width="16.85546875" bestFit="1" customWidth="1"/>
    <col min="9" max="9" width="14.7109375" bestFit="1" customWidth="1"/>
    <col min="10" max="10" width="14.28515625" bestFit="1" customWidth="1"/>
    <col min="11" max="11" width="14" bestFit="1" customWidth="1"/>
    <col min="12" max="12" width="11.42578125" bestFit="1" customWidth="1"/>
    <col min="13" max="13" width="11.140625" bestFit="1" customWidth="1"/>
    <col min="14" max="14" width="18.140625" bestFit="1" customWidth="1"/>
    <col min="15" max="15" width="15" bestFit="1" customWidth="1"/>
    <col min="16" max="16" width="11.5703125" bestFit="1" customWidth="1"/>
    <col min="17" max="17" width="3.5703125" bestFit="1" customWidth="1"/>
    <col min="18" max="18" width="16.28515625" bestFit="1" customWidth="1"/>
    <col min="19" max="19" width="10.85546875" bestFit="1" customWidth="1"/>
    <col min="20" max="20" width="9.85546875" bestFit="1" customWidth="1"/>
    <col min="21" max="21" width="12.7109375" bestFit="1" customWidth="1"/>
    <col min="22" max="23" width="9.28515625" bestFit="1" customWidth="1"/>
    <col min="24" max="24" width="27.42578125" bestFit="1" customWidth="1"/>
    <col min="25" max="25" width="13.7109375" bestFit="1" customWidth="1"/>
    <col min="26" max="26" width="11.5703125" bestFit="1" customWidth="1"/>
    <col min="27" max="27" width="10.7109375" bestFit="1" customWidth="1"/>
    <col min="28" max="28" width="16.28515625" bestFit="1" customWidth="1"/>
    <col min="29" max="29" width="11.42578125" bestFit="1" customWidth="1"/>
    <col min="30" max="30" width="9.28515625" bestFit="1" customWidth="1"/>
    <col min="31" max="35" width="11.140625" bestFit="1" customWidth="1"/>
    <col min="36" max="482" width="10.7109375" bestFit="1" customWidth="1"/>
    <col min="483" max="483" width="11.28515625" bestFit="1" customWidth="1"/>
  </cols>
  <sheetData>
    <row r="1" spans="1:24" ht="15.75" customHeight="1" thickBot="1" x14ac:dyDescent="0.3">
      <c r="A1" s="10" t="s">
        <v>4</v>
      </c>
      <c r="B1" s="7" t="s">
        <v>2</v>
      </c>
      <c r="C1" s="7" t="s">
        <v>1</v>
      </c>
      <c r="D1" s="7" t="s">
        <v>3</v>
      </c>
      <c r="E1" s="7" t="s">
        <v>5</v>
      </c>
      <c r="F1" s="7" t="s">
        <v>6</v>
      </c>
      <c r="G1" s="7" t="s">
        <v>7</v>
      </c>
      <c r="H1" s="6" t="s">
        <v>8</v>
      </c>
      <c r="I1" s="167" t="s">
        <v>196</v>
      </c>
      <c r="L1" s="25" t="s">
        <v>32</v>
      </c>
      <c r="M1" s="28" t="s">
        <v>0</v>
      </c>
      <c r="O1" s="160" t="s">
        <v>201</v>
      </c>
      <c r="P1" s="161"/>
      <c r="Q1" s="161"/>
      <c r="R1" s="161"/>
      <c r="S1" s="161"/>
      <c r="T1" s="161"/>
      <c r="U1" s="161"/>
      <c r="V1" s="161"/>
      <c r="W1" s="161"/>
      <c r="X1" s="162"/>
    </row>
    <row r="2" spans="1:24" ht="15.75" thickBot="1" x14ac:dyDescent="0.3">
      <c r="A2" s="29">
        <v>51317</v>
      </c>
      <c r="B2" s="30">
        <v>830</v>
      </c>
      <c r="C2" s="31">
        <v>89</v>
      </c>
      <c r="D2" s="31">
        <v>9</v>
      </c>
      <c r="E2" s="31">
        <v>29</v>
      </c>
      <c r="F2" s="31">
        <v>3</v>
      </c>
      <c r="G2" s="30">
        <v>77</v>
      </c>
      <c r="H2" s="32">
        <v>8</v>
      </c>
      <c r="I2" s="166"/>
      <c r="L2" s="19" t="s">
        <v>33</v>
      </c>
      <c r="M2" s="22">
        <v>8119.1</v>
      </c>
      <c r="O2" s="14"/>
      <c r="P2" s="10">
        <v>1996</v>
      </c>
      <c r="Q2" s="7"/>
      <c r="R2" s="7"/>
      <c r="S2" s="7">
        <v>1997</v>
      </c>
      <c r="T2" s="7"/>
      <c r="U2" s="7"/>
      <c r="V2" s="7">
        <v>1998</v>
      </c>
      <c r="W2" s="7"/>
      <c r="X2" s="6"/>
    </row>
    <row r="3" spans="1:24" ht="15.75" thickBot="1" x14ac:dyDescent="0.3">
      <c r="A3" s="20"/>
      <c r="I3" s="166"/>
      <c r="L3" s="26" t="s">
        <v>34</v>
      </c>
      <c r="M3" s="23">
        <v>128003.85</v>
      </c>
      <c r="O3" s="20"/>
      <c r="P3" t="s">
        <v>190</v>
      </c>
      <c r="Q3" t="s">
        <v>191</v>
      </c>
      <c r="R3" t="s">
        <v>189</v>
      </c>
      <c r="S3" t="s">
        <v>190</v>
      </c>
      <c r="T3" t="s">
        <v>191</v>
      </c>
      <c r="U3" t="s">
        <v>189</v>
      </c>
      <c r="V3" t="s">
        <v>190</v>
      </c>
      <c r="W3" t="s">
        <v>191</v>
      </c>
      <c r="X3" s="41" t="s">
        <v>189</v>
      </c>
    </row>
    <row r="4" spans="1:24" ht="15.75" thickBot="1" x14ac:dyDescent="0.3">
      <c r="A4" s="10" t="s">
        <v>9</v>
      </c>
      <c r="B4" s="7" t="s">
        <v>12</v>
      </c>
      <c r="C4" s="7" t="s">
        <v>0</v>
      </c>
      <c r="D4" s="7" t="s">
        <v>10</v>
      </c>
      <c r="E4" s="6" t="s">
        <v>11</v>
      </c>
      <c r="G4" s="28" t="s">
        <v>54</v>
      </c>
      <c r="I4" s="166"/>
      <c r="L4" s="26" t="s">
        <v>35</v>
      </c>
      <c r="M4" s="23">
        <v>33824.85</v>
      </c>
      <c r="O4" s="19" t="s">
        <v>33</v>
      </c>
      <c r="P4" s="8">
        <v>0</v>
      </c>
      <c r="Q4" s="43">
        <v>0</v>
      </c>
      <c r="R4" s="15">
        <v>0</v>
      </c>
      <c r="S4" s="43">
        <v>1816.6</v>
      </c>
      <c r="T4" s="43">
        <v>127.17</v>
      </c>
      <c r="U4" s="15">
        <v>0</v>
      </c>
      <c r="V4" s="43">
        <v>6302.5</v>
      </c>
      <c r="W4" s="43">
        <v>441.18</v>
      </c>
      <c r="X4" s="16">
        <v>4.7394590656588704</v>
      </c>
    </row>
    <row r="5" spans="1:24" ht="15.75" thickBot="1" x14ac:dyDescent="0.3">
      <c r="A5" s="11">
        <v>1354458.59</v>
      </c>
      <c r="B5" s="13">
        <v>88665.77</v>
      </c>
      <c r="C5" s="13">
        <v>1265793.18</v>
      </c>
      <c r="D5" s="13">
        <v>88606.44</v>
      </c>
      <c r="E5" s="12">
        <v>64942.69</v>
      </c>
      <c r="F5" s="44"/>
      <c r="G5" s="33">
        <v>8.4795180722891565</v>
      </c>
      <c r="H5" s="44"/>
      <c r="I5" s="168"/>
      <c r="L5" s="26" t="s">
        <v>36</v>
      </c>
      <c r="M5" s="23">
        <v>106925.78</v>
      </c>
      <c r="O5" s="26" t="s">
        <v>34</v>
      </c>
      <c r="P5" s="9">
        <v>25601.34</v>
      </c>
      <c r="Q5" s="1">
        <v>1792.1</v>
      </c>
      <c r="R5">
        <v>0</v>
      </c>
      <c r="S5" s="1">
        <v>57401.86</v>
      </c>
      <c r="T5" s="1">
        <v>4018.15</v>
      </c>
      <c r="U5">
        <v>0.277194865581255</v>
      </c>
      <c r="V5" s="1">
        <v>45000.65</v>
      </c>
      <c r="W5" s="1">
        <v>3150.08</v>
      </c>
      <c r="X5" s="41">
        <v>0.82159661851784105</v>
      </c>
    </row>
    <row r="6" spans="1:24" ht="15.75" thickBot="1" x14ac:dyDescent="0.3">
      <c r="A6" s="1"/>
      <c r="B6" s="1"/>
      <c r="C6" s="1"/>
      <c r="D6" s="1"/>
      <c r="E6" s="1"/>
      <c r="G6" s="21"/>
      <c r="L6" s="26" t="s">
        <v>37</v>
      </c>
      <c r="M6" s="23">
        <v>50196.3</v>
      </c>
      <c r="O6" s="26" t="s">
        <v>35</v>
      </c>
      <c r="P6" s="9">
        <v>6306.7</v>
      </c>
      <c r="Q6" s="1">
        <v>441.47</v>
      </c>
      <c r="R6">
        <v>0</v>
      </c>
      <c r="S6" s="1">
        <v>11434.48</v>
      </c>
      <c r="T6" s="1">
        <v>800.42</v>
      </c>
      <c r="U6">
        <v>-0.30565906099862</v>
      </c>
      <c r="V6" s="1">
        <v>16083.67</v>
      </c>
      <c r="W6" s="1">
        <v>1125.8699999999999</v>
      </c>
      <c r="X6" s="41">
        <v>1.2795996870517701</v>
      </c>
    </row>
    <row r="7" spans="1:24" ht="15.75" thickBot="1" x14ac:dyDescent="0.3">
      <c r="A7" s="25" t="s">
        <v>13</v>
      </c>
      <c r="B7" s="25" t="s">
        <v>14</v>
      </c>
      <c r="C7" s="10" t="s">
        <v>0</v>
      </c>
      <c r="D7" s="6" t="s">
        <v>56</v>
      </c>
      <c r="L7" s="26" t="s">
        <v>38</v>
      </c>
      <c r="M7" s="23">
        <v>32661.03</v>
      </c>
      <c r="O7" s="26" t="s">
        <v>36</v>
      </c>
      <c r="P7" s="9">
        <v>20148.82</v>
      </c>
      <c r="Q7" s="1">
        <v>1410.43</v>
      </c>
      <c r="R7">
        <v>0</v>
      </c>
      <c r="S7" s="1">
        <v>41941.19</v>
      </c>
      <c r="T7" s="1">
        <v>2935.95</v>
      </c>
      <c r="U7">
        <v>0.37092643638684503</v>
      </c>
      <c r="V7" s="1">
        <v>44835.77</v>
      </c>
      <c r="W7" s="1">
        <v>3138.52</v>
      </c>
      <c r="X7" s="41">
        <v>2.1312869099299898</v>
      </c>
    </row>
    <row r="8" spans="1:24" ht="15.75" thickBot="1" x14ac:dyDescent="0.3">
      <c r="A8" s="19">
        <v>1996</v>
      </c>
      <c r="B8" s="19" t="s">
        <v>59</v>
      </c>
      <c r="C8" s="8">
        <v>27861.9</v>
      </c>
      <c r="D8" s="5">
        <v>1950.36</v>
      </c>
      <c r="F8" s="28" t="s">
        <v>380</v>
      </c>
      <c r="L8" s="26" t="s">
        <v>39</v>
      </c>
      <c r="M8" s="23">
        <v>18810.05</v>
      </c>
      <c r="O8" s="26" t="s">
        <v>37</v>
      </c>
      <c r="P8" s="9">
        <v>7372.68</v>
      </c>
      <c r="Q8" s="1">
        <v>516.09</v>
      </c>
      <c r="R8">
        <v>0</v>
      </c>
      <c r="S8" s="1">
        <v>31298.06</v>
      </c>
      <c r="T8" s="1">
        <v>2190.9</v>
      </c>
      <c r="U8">
        <v>0.76085222741255598</v>
      </c>
      <c r="V8" s="1">
        <v>11525.56</v>
      </c>
      <c r="W8" s="1">
        <v>806.8</v>
      </c>
      <c r="X8" s="41">
        <v>-0.37073334257850898</v>
      </c>
    </row>
    <row r="9" spans="1:24" ht="15.75" thickBot="1" x14ac:dyDescent="0.3">
      <c r="A9" s="26"/>
      <c r="B9" s="26" t="s">
        <v>60</v>
      </c>
      <c r="C9" s="9">
        <v>25485.279999999999</v>
      </c>
      <c r="D9" s="4">
        <v>1783.97</v>
      </c>
      <c r="F9" s="113">
        <v>78.244204819277115</v>
      </c>
      <c r="L9" s="26" t="s">
        <v>40</v>
      </c>
      <c r="M9" s="23">
        <v>81358.320000000007</v>
      </c>
      <c r="O9" s="26" t="s">
        <v>38</v>
      </c>
      <c r="P9" s="9">
        <v>2952.4</v>
      </c>
      <c r="Q9" s="1">
        <v>206.66</v>
      </c>
      <c r="R9">
        <v>0</v>
      </c>
      <c r="S9" s="1">
        <v>25192.54</v>
      </c>
      <c r="T9" s="1">
        <v>1763.48</v>
      </c>
      <c r="U9">
        <v>2.6075531770762801</v>
      </c>
      <c r="V9" s="1">
        <v>4516.09</v>
      </c>
      <c r="W9" s="1">
        <v>316.14</v>
      </c>
      <c r="X9" s="41">
        <v>-0.68943651317599197</v>
      </c>
    </row>
    <row r="10" spans="1:24" x14ac:dyDescent="0.25">
      <c r="A10" s="26"/>
      <c r="B10" s="26" t="s">
        <v>61</v>
      </c>
      <c r="C10" s="9">
        <v>26381.4</v>
      </c>
      <c r="D10" s="4">
        <v>1846.7</v>
      </c>
      <c r="L10" s="26" t="s">
        <v>41</v>
      </c>
      <c r="M10" s="23">
        <v>230284.67</v>
      </c>
      <c r="O10" s="26" t="s">
        <v>39</v>
      </c>
      <c r="P10" s="9">
        <v>3115.76</v>
      </c>
      <c r="Q10" s="1">
        <v>218.1</v>
      </c>
      <c r="R10">
        <v>0</v>
      </c>
      <c r="S10" s="1">
        <v>13437.29</v>
      </c>
      <c r="T10" s="1">
        <v>940.61</v>
      </c>
      <c r="U10">
        <v>0.40264012632551899</v>
      </c>
      <c r="V10" s="1">
        <v>2257</v>
      </c>
      <c r="W10" s="1">
        <v>158.01</v>
      </c>
      <c r="X10" s="41">
        <v>-0.75107532811293698</v>
      </c>
    </row>
    <row r="11" spans="1:24" x14ac:dyDescent="0.25">
      <c r="A11" s="26"/>
      <c r="B11" s="26" t="s">
        <v>62</v>
      </c>
      <c r="C11" s="9">
        <v>37515.730000000003</v>
      </c>
      <c r="D11" s="4">
        <v>2626.11</v>
      </c>
      <c r="L11" s="26" t="s">
        <v>42</v>
      </c>
      <c r="M11" s="23">
        <v>49979.91</v>
      </c>
      <c r="O11" s="26" t="s">
        <v>40</v>
      </c>
      <c r="P11" s="9">
        <v>17372.759999999998</v>
      </c>
      <c r="Q11" s="1">
        <v>1216.0899999999999</v>
      </c>
      <c r="R11">
        <v>0</v>
      </c>
      <c r="S11" s="1">
        <v>45263.38</v>
      </c>
      <c r="T11" s="1">
        <v>3168.46</v>
      </c>
      <c r="U11">
        <v>0.247603719846472</v>
      </c>
      <c r="V11" s="1">
        <v>18722.18</v>
      </c>
      <c r="W11" s="1">
        <v>1310.6099999999999</v>
      </c>
      <c r="X11" s="41">
        <v>-0.206319370080877</v>
      </c>
    </row>
    <row r="12" spans="1:24" x14ac:dyDescent="0.25">
      <c r="A12" s="26"/>
      <c r="B12" s="26" t="s">
        <v>63</v>
      </c>
      <c r="C12" s="9">
        <v>45600.04</v>
      </c>
      <c r="D12" s="4">
        <v>3192</v>
      </c>
      <c r="L12" s="26" t="s">
        <v>43</v>
      </c>
      <c r="M12" s="23">
        <v>15770.16</v>
      </c>
      <c r="O12" s="26" t="s">
        <v>41</v>
      </c>
      <c r="P12" s="9">
        <v>35407.15</v>
      </c>
      <c r="Q12" s="1">
        <v>2478.54</v>
      </c>
      <c r="R12">
        <v>0</v>
      </c>
      <c r="S12" s="1">
        <v>117320.18</v>
      </c>
      <c r="T12" s="1">
        <v>8212.48</v>
      </c>
      <c r="U12">
        <v>0.78983792821506404</v>
      </c>
      <c r="V12" s="1">
        <v>77557.34</v>
      </c>
      <c r="W12" s="1">
        <v>5429.05</v>
      </c>
      <c r="X12" s="41">
        <v>0.437654873883907</v>
      </c>
    </row>
    <row r="13" spans="1:24" ht="15.75" thickBot="1" x14ac:dyDescent="0.3">
      <c r="A13" s="26"/>
      <c r="B13" s="27" t="s">
        <v>64</v>
      </c>
      <c r="C13" s="9">
        <v>45239.63</v>
      </c>
      <c r="D13" s="4">
        <v>3166.77</v>
      </c>
      <c r="L13" s="26" t="s">
        <v>44</v>
      </c>
      <c r="M13" s="23">
        <v>23582.080000000002</v>
      </c>
      <c r="O13" s="26" t="s">
        <v>42</v>
      </c>
      <c r="P13" s="9">
        <v>9123.3799999999992</v>
      </c>
      <c r="Q13" s="1">
        <v>638.63</v>
      </c>
      <c r="R13">
        <v>0</v>
      </c>
      <c r="S13" s="1">
        <v>20454.41</v>
      </c>
      <c r="T13" s="1">
        <v>1431.85</v>
      </c>
      <c r="U13">
        <v>0.32236956040414899</v>
      </c>
      <c r="V13" s="1">
        <v>20402.12</v>
      </c>
      <c r="W13" s="1">
        <v>1428.15</v>
      </c>
      <c r="X13" s="41">
        <v>1.4317390013981</v>
      </c>
    </row>
    <row r="14" spans="1:24" x14ac:dyDescent="0.25">
      <c r="A14" s="26">
        <v>1997</v>
      </c>
      <c r="B14" s="19" t="s">
        <v>15</v>
      </c>
      <c r="C14" s="9">
        <v>61258.080000000002</v>
      </c>
      <c r="D14" s="4">
        <v>4288.08</v>
      </c>
      <c r="L14" s="26" t="s">
        <v>45</v>
      </c>
      <c r="M14" s="23">
        <v>5735.15</v>
      </c>
      <c r="O14" s="26" t="s">
        <v>43</v>
      </c>
      <c r="P14" s="9">
        <v>979.94</v>
      </c>
      <c r="Q14" s="1">
        <v>68.599999999999994</v>
      </c>
      <c r="R14">
        <v>0</v>
      </c>
      <c r="S14" s="1">
        <v>7946.42</v>
      </c>
      <c r="T14" s="1">
        <v>556.28</v>
      </c>
      <c r="U14">
        <v>3.9717635773618798</v>
      </c>
      <c r="V14" s="1">
        <v>6843.8</v>
      </c>
      <c r="W14" s="1">
        <v>479.08</v>
      </c>
      <c r="X14" s="41">
        <v>1.2260676101600601</v>
      </c>
    </row>
    <row r="15" spans="1:24" x14ac:dyDescent="0.25">
      <c r="A15" s="26"/>
      <c r="B15" s="26" t="s">
        <v>16</v>
      </c>
      <c r="C15" s="9">
        <v>38483.629999999997</v>
      </c>
      <c r="D15" s="4">
        <v>2693.87</v>
      </c>
      <c r="L15" s="26" t="s">
        <v>46</v>
      </c>
      <c r="M15" s="23">
        <v>3531.95</v>
      </c>
      <c r="O15" s="26" t="s">
        <v>44</v>
      </c>
      <c r="P15" s="9">
        <v>4687.8999999999996</v>
      </c>
      <c r="Q15" s="1">
        <v>328.16</v>
      </c>
      <c r="R15">
        <v>0</v>
      </c>
      <c r="S15" s="1">
        <v>14349.28</v>
      </c>
      <c r="T15" s="1">
        <v>1004.47</v>
      </c>
      <c r="U15">
        <v>-0.46170566778301603</v>
      </c>
      <c r="V15" s="1">
        <v>4544.8999999999996</v>
      </c>
      <c r="W15" s="1">
        <v>318.14999999999998</v>
      </c>
      <c r="X15" s="41">
        <v>-0.61567960249657305</v>
      </c>
    </row>
    <row r="16" spans="1:24" x14ac:dyDescent="0.25">
      <c r="A16" s="26"/>
      <c r="B16" s="26" t="s">
        <v>17</v>
      </c>
      <c r="C16" s="9">
        <v>38547.230000000003</v>
      </c>
      <c r="D16" s="4">
        <v>2698.29</v>
      </c>
      <c r="L16" s="26" t="s">
        <v>47</v>
      </c>
      <c r="M16" s="23">
        <v>11472.37</v>
      </c>
      <c r="O16" s="26" t="s">
        <v>45</v>
      </c>
      <c r="P16" s="9">
        <v>1058.4000000000001</v>
      </c>
      <c r="Q16" s="1">
        <v>74.09</v>
      </c>
      <c r="R16">
        <v>0</v>
      </c>
      <c r="S16" s="1">
        <v>700</v>
      </c>
      <c r="T16" s="1">
        <v>49</v>
      </c>
      <c r="U16">
        <v>-0.52758881330309904</v>
      </c>
      <c r="V16" s="1">
        <v>3976.75</v>
      </c>
      <c r="W16" s="1">
        <v>278.37</v>
      </c>
      <c r="X16" s="41">
        <v>18.883749999999999</v>
      </c>
    </row>
    <row r="17" spans="1:25" x14ac:dyDescent="0.25">
      <c r="A17" s="26"/>
      <c r="B17" s="26" t="s">
        <v>18</v>
      </c>
      <c r="C17" s="9">
        <v>53032.95</v>
      </c>
      <c r="D17" s="4">
        <v>3712.38</v>
      </c>
      <c r="L17" s="26" t="s">
        <v>48</v>
      </c>
      <c r="M17" s="23">
        <v>17983.2</v>
      </c>
      <c r="O17" s="26" t="s">
        <v>46</v>
      </c>
      <c r="P17" s="9">
        <v>459</v>
      </c>
      <c r="Q17" s="1">
        <v>32.130000000000003</v>
      </c>
      <c r="R17">
        <v>0</v>
      </c>
      <c r="S17" s="1">
        <v>1207.8499999999999</v>
      </c>
      <c r="T17" s="1">
        <v>84.55</v>
      </c>
      <c r="U17">
        <v>1.63148148148148</v>
      </c>
      <c r="V17" s="1">
        <v>1865.1</v>
      </c>
      <c r="W17" s="1">
        <v>130.57</v>
      </c>
      <c r="X17" s="41">
        <v>0</v>
      </c>
    </row>
    <row r="18" spans="1:25" x14ac:dyDescent="0.25">
      <c r="A18" s="26"/>
      <c r="B18" s="26" t="s">
        <v>19</v>
      </c>
      <c r="C18" s="9">
        <v>53781.29</v>
      </c>
      <c r="D18" s="4">
        <v>3764.73</v>
      </c>
      <c r="L18" s="26" t="s">
        <v>49</v>
      </c>
      <c r="M18" s="23">
        <v>54495.16</v>
      </c>
      <c r="O18" s="26" t="s">
        <v>47</v>
      </c>
      <c r="P18" s="9">
        <v>2306.14</v>
      </c>
      <c r="Q18" s="1">
        <v>161.43</v>
      </c>
      <c r="R18">
        <v>0</v>
      </c>
      <c r="S18" s="1">
        <v>6474.53</v>
      </c>
      <c r="T18" s="1">
        <v>453.21</v>
      </c>
      <c r="U18">
        <v>-0.34121952700183</v>
      </c>
      <c r="V18" s="1">
        <v>2691.7</v>
      </c>
      <c r="W18" s="1">
        <v>188.42</v>
      </c>
      <c r="X18" s="41">
        <v>-0.45680273001176502</v>
      </c>
    </row>
    <row r="19" spans="1:25" x14ac:dyDescent="0.25">
      <c r="A19" s="26"/>
      <c r="B19" s="26" t="s">
        <v>65</v>
      </c>
      <c r="C19" s="9">
        <v>36362.81</v>
      </c>
      <c r="D19" s="4">
        <v>2545.42</v>
      </c>
      <c r="L19" s="26" t="s">
        <v>50</v>
      </c>
      <c r="M19" s="23">
        <v>31692.67</v>
      </c>
      <c r="O19" s="26" t="s">
        <v>48</v>
      </c>
      <c r="P19" s="9">
        <v>2976.2</v>
      </c>
      <c r="Q19" s="1">
        <v>208.32</v>
      </c>
      <c r="R19">
        <v>0</v>
      </c>
      <c r="S19" s="1">
        <v>6978.4</v>
      </c>
      <c r="T19" s="1">
        <v>488.5</v>
      </c>
      <c r="U19">
        <v>0.94943216181708201</v>
      </c>
      <c r="V19" s="1">
        <v>8028.6</v>
      </c>
      <c r="W19" s="1">
        <v>562.02</v>
      </c>
      <c r="X19" s="41">
        <v>5.8241393965150898</v>
      </c>
    </row>
    <row r="20" spans="1:25" x14ac:dyDescent="0.25">
      <c r="A20" s="26"/>
      <c r="B20" s="26" t="s">
        <v>59</v>
      </c>
      <c r="C20" s="9">
        <v>51020.87</v>
      </c>
      <c r="D20" s="4">
        <v>3571.5</v>
      </c>
      <c r="L20" s="26" t="s">
        <v>51</v>
      </c>
      <c r="M20" s="23">
        <v>58971.32</v>
      </c>
      <c r="O20" s="26" t="s">
        <v>49</v>
      </c>
      <c r="P20" s="9">
        <v>6933.23</v>
      </c>
      <c r="Q20" s="1">
        <v>485.32</v>
      </c>
      <c r="R20">
        <v>0</v>
      </c>
      <c r="S20" s="1">
        <v>27163.69</v>
      </c>
      <c r="T20" s="1">
        <v>1901.47</v>
      </c>
      <c r="U20">
        <v>1.2643746132754901</v>
      </c>
      <c r="V20" s="1">
        <v>20398.240000000002</v>
      </c>
      <c r="W20" s="1">
        <v>1427.9</v>
      </c>
      <c r="X20" s="41">
        <v>0.77928972301744703</v>
      </c>
    </row>
    <row r="21" spans="1:25" x14ac:dyDescent="0.25">
      <c r="A21" s="26"/>
      <c r="B21" s="26" t="s">
        <v>60</v>
      </c>
      <c r="C21" s="9">
        <v>47287.68</v>
      </c>
      <c r="D21" s="4">
        <v>3310.23</v>
      </c>
      <c r="L21" s="26" t="s">
        <v>52</v>
      </c>
      <c r="M21" s="23">
        <v>245584.62</v>
      </c>
      <c r="O21" s="26" t="s">
        <v>50</v>
      </c>
      <c r="P21" s="9">
        <v>4164.72</v>
      </c>
      <c r="Q21" s="1">
        <v>291.52999999999997</v>
      </c>
      <c r="R21">
        <v>0</v>
      </c>
      <c r="S21" s="1">
        <v>18380.82</v>
      </c>
      <c r="T21" s="1">
        <v>1286.67</v>
      </c>
      <c r="U21">
        <v>1.9162152557674901</v>
      </c>
      <c r="V21" s="1">
        <v>9147.1299999999992</v>
      </c>
      <c r="W21" s="1">
        <v>640.29999999999995</v>
      </c>
      <c r="X21" s="41">
        <v>0.46692058502790401</v>
      </c>
    </row>
    <row r="22" spans="1:25" ht="15.75" thickBot="1" x14ac:dyDescent="0.3">
      <c r="A22" s="26"/>
      <c r="B22" s="26" t="s">
        <v>61</v>
      </c>
      <c r="C22" s="9">
        <v>55629.25</v>
      </c>
      <c r="D22" s="4">
        <v>3894.12</v>
      </c>
      <c r="L22" s="27" t="s">
        <v>53</v>
      </c>
      <c r="M22" s="24">
        <v>56810.64</v>
      </c>
      <c r="O22" s="26" t="s">
        <v>51</v>
      </c>
      <c r="P22" s="9">
        <v>9273.68</v>
      </c>
      <c r="Q22" s="1">
        <v>649.16</v>
      </c>
      <c r="R22">
        <v>0</v>
      </c>
      <c r="S22" s="1">
        <v>27074.1</v>
      </c>
      <c r="T22" s="1">
        <v>1895.21</v>
      </c>
      <c r="U22">
        <v>0.22214050948490799</v>
      </c>
      <c r="V22" s="1">
        <v>22623.54</v>
      </c>
      <c r="W22" s="1">
        <v>1583.66</v>
      </c>
      <c r="X22" s="41">
        <v>0.437294953863825</v>
      </c>
    </row>
    <row r="23" spans="1:25" ht="15.75" thickBot="1" x14ac:dyDescent="0.3">
      <c r="A23" s="26"/>
      <c r="B23" s="26" t="s">
        <v>62</v>
      </c>
      <c r="C23" s="9">
        <v>66749.240000000005</v>
      </c>
      <c r="D23" s="4">
        <v>4672.53</v>
      </c>
      <c r="L23" s="172" t="s">
        <v>193</v>
      </c>
      <c r="M23" s="173"/>
      <c r="O23" s="26" t="s">
        <v>52</v>
      </c>
      <c r="P23" s="9">
        <v>38105.68</v>
      </c>
      <c r="Q23" s="1">
        <v>2667.39</v>
      </c>
      <c r="R23">
        <v>0</v>
      </c>
      <c r="S23" s="1">
        <v>114845.27</v>
      </c>
      <c r="T23" s="1">
        <v>8039.28</v>
      </c>
      <c r="U23">
        <v>0.98365755446432102</v>
      </c>
      <c r="V23" s="1">
        <v>92633.67</v>
      </c>
      <c r="W23" s="1">
        <v>6484.43</v>
      </c>
      <c r="X23" s="41">
        <v>1.35969370794502</v>
      </c>
    </row>
    <row r="24" spans="1:25" ht="15.75" thickBot="1" x14ac:dyDescent="0.3">
      <c r="A24" s="26"/>
      <c r="B24" s="26" t="s">
        <v>63</v>
      </c>
      <c r="C24" s="9">
        <v>43533.8</v>
      </c>
      <c r="D24" s="4">
        <v>3047.36</v>
      </c>
      <c r="O24" s="27" t="s">
        <v>53</v>
      </c>
      <c r="P24" s="17">
        <v>9738.1</v>
      </c>
      <c r="Q24" s="42">
        <v>681.67</v>
      </c>
      <c r="R24" s="44">
        <v>0</v>
      </c>
      <c r="S24" s="42">
        <v>26404.92</v>
      </c>
      <c r="T24" s="42">
        <v>1848.36</v>
      </c>
      <c r="U24" s="44">
        <v>0.426822480771403</v>
      </c>
      <c r="V24" s="42">
        <v>20667.62</v>
      </c>
      <c r="W24" s="42">
        <v>1446.75</v>
      </c>
      <c r="X24" s="48">
        <v>0.652037747854182</v>
      </c>
    </row>
    <row r="25" spans="1:25" ht="15.75" thickBot="1" x14ac:dyDescent="0.3">
      <c r="A25" s="26"/>
      <c r="B25" s="27" t="s">
        <v>64</v>
      </c>
      <c r="C25" s="9">
        <v>71398.44</v>
      </c>
      <c r="D25" s="4">
        <v>4997.96</v>
      </c>
    </row>
    <row r="26" spans="1:25" ht="15.75" thickBot="1" x14ac:dyDescent="0.3">
      <c r="A26" s="26">
        <v>1998</v>
      </c>
      <c r="B26" s="19" t="s">
        <v>15</v>
      </c>
      <c r="C26" s="9">
        <v>94222.13</v>
      </c>
      <c r="D26" s="4">
        <v>6595.64</v>
      </c>
      <c r="L26" s="25" t="s">
        <v>160</v>
      </c>
      <c r="M26" s="25" t="s">
        <v>161</v>
      </c>
      <c r="N26" s="28" t="s">
        <v>165</v>
      </c>
      <c r="O26" s="15"/>
      <c r="P26" s="25" t="s">
        <v>166</v>
      </c>
      <c r="Q26" s="28" t="s">
        <v>157</v>
      </c>
      <c r="U26" s="25" t="s">
        <v>13</v>
      </c>
      <c r="V26" s="25" t="s">
        <v>14</v>
      </c>
      <c r="W26" s="10" t="s">
        <v>0</v>
      </c>
      <c r="X26" s="7" t="s">
        <v>56</v>
      </c>
      <c r="Y26" s="6" t="s">
        <v>58</v>
      </c>
    </row>
    <row r="27" spans="1:25" ht="15.75" thickBot="1" x14ac:dyDescent="0.3">
      <c r="A27" s="26"/>
      <c r="B27" s="26" t="s">
        <v>16</v>
      </c>
      <c r="C27" s="9">
        <v>99415.29</v>
      </c>
      <c r="D27" s="4">
        <v>6959.17</v>
      </c>
      <c r="L27" s="19" t="s">
        <v>162</v>
      </c>
      <c r="M27" s="19" t="s">
        <v>59</v>
      </c>
      <c r="N27" s="19">
        <v>20</v>
      </c>
      <c r="P27" s="19" t="s">
        <v>52</v>
      </c>
      <c r="Q27" s="19">
        <v>13</v>
      </c>
      <c r="U27" s="19">
        <v>1996</v>
      </c>
      <c r="V27" s="19" t="s">
        <v>59</v>
      </c>
      <c r="W27" s="52">
        <v>27861.9</v>
      </c>
      <c r="X27" s="53">
        <v>1950.36</v>
      </c>
      <c r="Y27" s="54">
        <v>2330.21</v>
      </c>
    </row>
    <row r="28" spans="1:25" ht="15.75" thickBot="1" x14ac:dyDescent="0.3">
      <c r="A28" s="26"/>
      <c r="B28" s="26" t="s">
        <v>17</v>
      </c>
      <c r="C28" s="9">
        <v>104854.18</v>
      </c>
      <c r="D28" s="4">
        <v>7339.86</v>
      </c>
      <c r="F28" s="14" t="s">
        <v>197</v>
      </c>
      <c r="G28" s="15" t="s">
        <v>198</v>
      </c>
      <c r="H28" s="15" t="s">
        <v>199</v>
      </c>
      <c r="I28" s="15" t="s">
        <v>195</v>
      </c>
      <c r="J28" s="16" t="s">
        <v>200</v>
      </c>
      <c r="L28" s="26"/>
      <c r="M28" s="26" t="s">
        <v>60</v>
      </c>
      <c r="N28" s="26">
        <v>18</v>
      </c>
      <c r="P28" s="26" t="s">
        <v>41</v>
      </c>
      <c r="Q28" s="26">
        <v>11</v>
      </c>
      <c r="U28" s="26"/>
      <c r="V28" s="26" t="s">
        <v>60</v>
      </c>
      <c r="W28" s="55">
        <v>25485.279999999999</v>
      </c>
      <c r="X28" s="138">
        <v>1783.97</v>
      </c>
      <c r="Y28" s="49">
        <v>1124.1300000000001</v>
      </c>
    </row>
    <row r="29" spans="1:25" ht="15.75" thickBot="1" x14ac:dyDescent="0.3">
      <c r="A29" s="26"/>
      <c r="B29" s="26" t="s">
        <v>18</v>
      </c>
      <c r="C29" s="9">
        <v>123798.69</v>
      </c>
      <c r="D29" s="4">
        <v>8665.99</v>
      </c>
      <c r="F29" s="11">
        <v>1265793.18</v>
      </c>
      <c r="G29" s="13">
        <v>88665.77</v>
      </c>
      <c r="H29" s="13">
        <v>64942.69</v>
      </c>
      <c r="I29" s="13">
        <v>88606.44</v>
      </c>
      <c r="J29" s="12">
        <v>1330735.8700000001</v>
      </c>
      <c r="L29" s="26"/>
      <c r="M29" s="26" t="s">
        <v>61</v>
      </c>
      <c r="N29" s="26">
        <v>19</v>
      </c>
      <c r="P29" s="26" t="s">
        <v>40</v>
      </c>
      <c r="Q29" s="26">
        <v>10</v>
      </c>
      <c r="U29" s="26"/>
      <c r="V29" s="26" t="s">
        <v>61</v>
      </c>
      <c r="W29" s="55">
        <v>26381.4</v>
      </c>
      <c r="X29" s="138">
        <v>1846.7</v>
      </c>
      <c r="Y29" s="49">
        <v>1254.5999999999999</v>
      </c>
    </row>
    <row r="30" spans="1:25" ht="15.75" thickBot="1" x14ac:dyDescent="0.3">
      <c r="A30" s="27"/>
      <c r="B30" s="27" t="s">
        <v>19</v>
      </c>
      <c r="C30" s="17">
        <v>18333.64</v>
      </c>
      <c r="D30" s="18">
        <v>1283.4000000000001</v>
      </c>
      <c r="L30" s="26"/>
      <c r="M30" s="26" t="s">
        <v>62</v>
      </c>
      <c r="N30" s="26">
        <v>20</v>
      </c>
      <c r="P30" s="26" t="s">
        <v>36</v>
      </c>
      <c r="Q30" s="26">
        <v>9</v>
      </c>
      <c r="U30" s="26"/>
      <c r="V30" s="26" t="s">
        <v>62</v>
      </c>
      <c r="W30" s="55">
        <v>37515.730000000003</v>
      </c>
      <c r="X30" s="138">
        <v>2626.11</v>
      </c>
      <c r="Y30" s="49">
        <v>3687.87</v>
      </c>
    </row>
    <row r="31" spans="1:25" ht="15.75" thickBot="1" x14ac:dyDescent="0.3">
      <c r="A31" s="169" t="s">
        <v>192</v>
      </c>
      <c r="B31" s="170"/>
      <c r="C31" s="170"/>
      <c r="D31" s="171"/>
      <c r="E31" s="1"/>
      <c r="F31" s="10" t="s">
        <v>150</v>
      </c>
      <c r="G31" s="7" t="s">
        <v>151</v>
      </c>
      <c r="H31" s="7" t="s">
        <v>153</v>
      </c>
      <c r="I31" s="6" t="s">
        <v>152</v>
      </c>
      <c r="J31" s="1"/>
      <c r="L31" s="26"/>
      <c r="M31" s="26" t="s">
        <v>63</v>
      </c>
      <c r="N31" s="26">
        <v>21</v>
      </c>
      <c r="P31" s="26" t="s">
        <v>51</v>
      </c>
      <c r="Q31" s="26">
        <v>7</v>
      </c>
      <c r="U31" s="26"/>
      <c r="V31" s="26" t="s">
        <v>63</v>
      </c>
      <c r="W31" s="55">
        <v>45600.04</v>
      </c>
      <c r="X31" s="138">
        <v>3192</v>
      </c>
      <c r="Y31" s="49">
        <v>4103.95</v>
      </c>
    </row>
    <row r="32" spans="1:25" ht="15.75" thickBot="1" x14ac:dyDescent="0.3">
      <c r="F32" s="11">
        <v>14222.395280898876</v>
      </c>
      <c r="G32" s="13">
        <v>995.57797752808995</v>
      </c>
      <c r="H32" s="13">
        <v>996.24460674157308</v>
      </c>
      <c r="I32" s="12">
        <v>729.6931460674158</v>
      </c>
      <c r="J32" s="1"/>
      <c r="L32" s="26"/>
      <c r="M32" s="27" t="s">
        <v>64</v>
      </c>
      <c r="N32" s="26">
        <v>25</v>
      </c>
      <c r="P32" s="26" t="s">
        <v>44</v>
      </c>
      <c r="Q32" s="26">
        <v>5</v>
      </c>
      <c r="U32" s="26"/>
      <c r="V32" s="27" t="s">
        <v>64</v>
      </c>
      <c r="W32" s="55">
        <v>45239.63</v>
      </c>
      <c r="X32" s="138">
        <v>3166.77</v>
      </c>
      <c r="Y32" s="49">
        <v>5713.77</v>
      </c>
    </row>
    <row r="33" spans="1:25" ht="15.75" thickBot="1" x14ac:dyDescent="0.3">
      <c r="L33" s="26" t="s">
        <v>163</v>
      </c>
      <c r="M33" s="19" t="s">
        <v>15</v>
      </c>
      <c r="N33" s="26">
        <v>27</v>
      </c>
      <c r="P33" s="26" t="s">
        <v>48</v>
      </c>
      <c r="Q33" s="26">
        <v>4</v>
      </c>
      <c r="U33" s="26">
        <v>1997</v>
      </c>
      <c r="V33" s="19" t="s">
        <v>15</v>
      </c>
      <c r="W33" s="55">
        <v>61258.080000000002</v>
      </c>
      <c r="X33" s="138">
        <v>4288.08</v>
      </c>
      <c r="Y33" s="49">
        <v>5434.73</v>
      </c>
    </row>
    <row r="34" spans="1:25" ht="15.75" thickBot="1" x14ac:dyDescent="0.3">
      <c r="I34" s="25" t="s">
        <v>156</v>
      </c>
      <c r="J34" s="28" t="s">
        <v>157</v>
      </c>
      <c r="L34" s="26"/>
      <c r="M34" s="26" t="s">
        <v>16</v>
      </c>
      <c r="N34" s="26">
        <v>21</v>
      </c>
      <c r="P34" s="26" t="s">
        <v>53</v>
      </c>
      <c r="Q34" s="26">
        <v>4</v>
      </c>
      <c r="U34" s="26"/>
      <c r="V34" s="26" t="s">
        <v>16</v>
      </c>
      <c r="W34" s="55">
        <v>38483.629999999997</v>
      </c>
      <c r="X34" s="138">
        <v>2693.87</v>
      </c>
      <c r="Y34" s="49">
        <v>2723.57</v>
      </c>
    </row>
    <row r="35" spans="1:25" x14ac:dyDescent="0.25">
      <c r="I35" s="19" t="s">
        <v>159</v>
      </c>
      <c r="J35" s="19">
        <v>88</v>
      </c>
      <c r="L35" s="26"/>
      <c r="M35" s="26" t="s">
        <v>17</v>
      </c>
      <c r="N35" s="26">
        <v>24</v>
      </c>
      <c r="P35" s="26" t="s">
        <v>37</v>
      </c>
      <c r="Q35" s="26">
        <v>3</v>
      </c>
      <c r="U35" s="26"/>
      <c r="V35" s="26" t="s">
        <v>17</v>
      </c>
      <c r="W35" s="55">
        <v>38547.230000000003</v>
      </c>
      <c r="X35" s="138">
        <v>2698.29</v>
      </c>
      <c r="Y35" s="49">
        <v>1432.69</v>
      </c>
    </row>
    <row r="36" spans="1:25" ht="15.75" thickBot="1" x14ac:dyDescent="0.3">
      <c r="I36" s="27" t="s">
        <v>158</v>
      </c>
      <c r="J36" s="27">
        <v>1</v>
      </c>
      <c r="L36" s="26"/>
      <c r="M36" s="26" t="s">
        <v>18</v>
      </c>
      <c r="N36" s="26">
        <v>27</v>
      </c>
      <c r="P36" s="26" t="s">
        <v>33</v>
      </c>
      <c r="Q36" s="26">
        <v>3</v>
      </c>
      <c r="U36" s="26"/>
      <c r="V36" s="26" t="s">
        <v>18</v>
      </c>
      <c r="W36" s="55">
        <v>53032.95</v>
      </c>
      <c r="X36" s="138">
        <v>3712.38</v>
      </c>
      <c r="Y36" s="49">
        <v>2666.44</v>
      </c>
    </row>
    <row r="37" spans="1:25" ht="15.75" thickBot="1" x14ac:dyDescent="0.3">
      <c r="I37" s="20"/>
      <c r="J37" s="41"/>
      <c r="L37" s="26"/>
      <c r="M37" s="26" t="s">
        <v>19</v>
      </c>
      <c r="N37" s="26">
        <v>26</v>
      </c>
      <c r="P37" s="26" t="s">
        <v>43</v>
      </c>
      <c r="Q37" s="26">
        <v>3</v>
      </c>
      <c r="U37" s="26"/>
      <c r="V37" s="26" t="s">
        <v>19</v>
      </c>
      <c r="W37" s="55">
        <v>53781.29</v>
      </c>
      <c r="X37" s="138">
        <v>3764.73</v>
      </c>
      <c r="Y37" s="49">
        <v>3042.42</v>
      </c>
    </row>
    <row r="38" spans="1:25" ht="15.75" thickBot="1" x14ac:dyDescent="0.3">
      <c r="I38" s="28" t="s">
        <v>157</v>
      </c>
      <c r="J38" s="41"/>
      <c r="L38" s="26"/>
      <c r="M38" s="26" t="s">
        <v>65</v>
      </c>
      <c r="N38" s="26">
        <v>25</v>
      </c>
      <c r="P38" s="26" t="s">
        <v>49</v>
      </c>
      <c r="Q38" s="26">
        <v>2</v>
      </c>
      <c r="U38" s="26"/>
      <c r="V38" s="26" t="s">
        <v>65</v>
      </c>
      <c r="W38" s="55">
        <v>36362.81</v>
      </c>
      <c r="X38" s="138">
        <v>2545.42</v>
      </c>
      <c r="Y38" s="49">
        <v>2725.21</v>
      </c>
    </row>
    <row r="39" spans="1:25" ht="15.75" thickBot="1" x14ac:dyDescent="0.3">
      <c r="I39" s="28">
        <v>89</v>
      </c>
      <c r="J39" s="41"/>
      <c r="L39" s="26"/>
      <c r="M39" s="26" t="s">
        <v>59</v>
      </c>
      <c r="N39" s="26">
        <v>25</v>
      </c>
      <c r="P39" s="26" t="s">
        <v>35</v>
      </c>
      <c r="Q39" s="26">
        <v>2</v>
      </c>
      <c r="U39" s="26"/>
      <c r="V39" s="26" t="s">
        <v>59</v>
      </c>
      <c r="W39" s="55">
        <v>51020.87</v>
      </c>
      <c r="X39" s="138">
        <v>3571.5</v>
      </c>
      <c r="Y39" s="49">
        <v>4444.1000000000004</v>
      </c>
    </row>
    <row r="40" spans="1:25" ht="15.75" thickBot="1" x14ac:dyDescent="0.3">
      <c r="I40" s="163" t="s">
        <v>205</v>
      </c>
      <c r="J40" s="165"/>
      <c r="L40" s="26"/>
      <c r="M40" s="26" t="s">
        <v>60</v>
      </c>
      <c r="N40" s="26">
        <v>30</v>
      </c>
      <c r="P40" s="26" t="s">
        <v>50</v>
      </c>
      <c r="Q40" s="26">
        <v>2</v>
      </c>
      <c r="U40" s="26"/>
      <c r="V40" s="26" t="s">
        <v>60</v>
      </c>
      <c r="W40" s="55">
        <v>47287.68</v>
      </c>
      <c r="X40" s="138">
        <v>3310.23</v>
      </c>
      <c r="Y40" s="49">
        <v>2694.03</v>
      </c>
    </row>
    <row r="41" spans="1:25" ht="15.75" thickBot="1" x14ac:dyDescent="0.3">
      <c r="A41" s="25" t="s">
        <v>20</v>
      </c>
      <c r="B41" s="10" t="s">
        <v>202</v>
      </c>
      <c r="C41" s="6" t="s">
        <v>203</v>
      </c>
      <c r="D41" s="15"/>
      <c r="E41" s="25" t="s">
        <v>20</v>
      </c>
      <c r="F41" s="10" t="s">
        <v>155</v>
      </c>
      <c r="G41" s="6" t="s">
        <v>154</v>
      </c>
      <c r="L41" s="26"/>
      <c r="M41" s="26" t="s">
        <v>61</v>
      </c>
      <c r="N41" s="26">
        <v>27</v>
      </c>
      <c r="P41" s="26" t="s">
        <v>47</v>
      </c>
      <c r="Q41" s="26">
        <v>2</v>
      </c>
      <c r="U41" s="26"/>
      <c r="V41" s="26" t="s">
        <v>61</v>
      </c>
      <c r="W41" s="55">
        <v>55629.25</v>
      </c>
      <c r="X41" s="138">
        <v>3894.12</v>
      </c>
      <c r="Y41" s="49">
        <v>4103.78</v>
      </c>
    </row>
    <row r="42" spans="1:25" x14ac:dyDescent="0.25">
      <c r="A42" s="19" t="s">
        <v>69</v>
      </c>
      <c r="B42" s="52">
        <v>712.16666666666663</v>
      </c>
      <c r="C42" s="54">
        <v>49.853333333333332</v>
      </c>
      <c r="E42" s="19" t="s">
        <v>69</v>
      </c>
      <c r="F42" s="52">
        <v>53.866666666666667</v>
      </c>
      <c r="G42" s="54">
        <v>37.596666666666671</v>
      </c>
      <c r="L42" s="26"/>
      <c r="M42" s="26" t="s">
        <v>62</v>
      </c>
      <c r="N42" s="26">
        <v>28</v>
      </c>
      <c r="P42" s="26" t="s">
        <v>38</v>
      </c>
      <c r="Q42" s="26">
        <v>2</v>
      </c>
      <c r="U42" s="26"/>
      <c r="V42" s="26" t="s">
        <v>62</v>
      </c>
      <c r="W42" s="55">
        <v>66749.240000000005</v>
      </c>
      <c r="X42" s="138">
        <v>4672.53</v>
      </c>
      <c r="Y42" s="49">
        <v>3579.28</v>
      </c>
    </row>
    <row r="43" spans="1:25" x14ac:dyDescent="0.25">
      <c r="A43" s="26" t="s">
        <v>70</v>
      </c>
      <c r="B43" s="55">
        <v>350.73750000000001</v>
      </c>
      <c r="C43" s="49">
        <v>24.552499999999998</v>
      </c>
      <c r="E43" s="26" t="s">
        <v>70</v>
      </c>
      <c r="F43" s="55">
        <v>0</v>
      </c>
      <c r="G43" s="49">
        <v>24.355</v>
      </c>
      <c r="L43" s="26"/>
      <c r="M43" s="26" t="s">
        <v>63</v>
      </c>
      <c r="N43" s="26">
        <v>27</v>
      </c>
      <c r="P43" s="26" t="s">
        <v>39</v>
      </c>
      <c r="Q43" s="26">
        <v>2</v>
      </c>
      <c r="U43" s="26"/>
      <c r="V43" s="26" t="s">
        <v>63</v>
      </c>
      <c r="W43" s="55">
        <v>43533.8</v>
      </c>
      <c r="X43" s="138">
        <v>3047.36</v>
      </c>
      <c r="Y43" s="49">
        <v>2379.5700000000002</v>
      </c>
    </row>
    <row r="44" spans="1:25" ht="15.75" thickBot="1" x14ac:dyDescent="0.3">
      <c r="A44" s="26" t="s">
        <v>71</v>
      </c>
      <c r="B44" s="55">
        <v>1003.4257142857142</v>
      </c>
      <c r="C44" s="49">
        <v>70.241428571428571</v>
      </c>
      <c r="E44" s="26" t="s">
        <v>71</v>
      </c>
      <c r="F44" s="55">
        <v>70.19714285714285</v>
      </c>
      <c r="G44" s="49">
        <v>38.36</v>
      </c>
      <c r="L44" s="26"/>
      <c r="M44" s="27" t="s">
        <v>64</v>
      </c>
      <c r="N44" s="26">
        <v>37</v>
      </c>
      <c r="P44" s="26" t="s">
        <v>34</v>
      </c>
      <c r="Q44" s="26">
        <v>2</v>
      </c>
      <c r="U44" s="26"/>
      <c r="V44" s="27" t="s">
        <v>64</v>
      </c>
      <c r="W44" s="55">
        <v>71398.44</v>
      </c>
      <c r="X44" s="138">
        <v>4997.96</v>
      </c>
      <c r="Y44" s="49">
        <v>6077.84</v>
      </c>
    </row>
    <row r="45" spans="1:25" x14ac:dyDescent="0.25">
      <c r="A45" s="26" t="s">
        <v>72</v>
      </c>
      <c r="B45" s="55">
        <v>1030.05</v>
      </c>
      <c r="C45" s="49">
        <v>72.104615384615386</v>
      </c>
      <c r="E45" s="26" t="s">
        <v>72</v>
      </c>
      <c r="F45" s="55">
        <v>31.988461538461539</v>
      </c>
      <c r="G45" s="49">
        <v>36.303846153846152</v>
      </c>
      <c r="L45" s="26" t="s">
        <v>164</v>
      </c>
      <c r="M45" s="19" t="s">
        <v>15</v>
      </c>
      <c r="N45" s="26">
        <v>41</v>
      </c>
      <c r="P45" s="26" t="s">
        <v>45</v>
      </c>
      <c r="Q45" s="26">
        <v>1</v>
      </c>
      <c r="U45" s="26">
        <v>1998</v>
      </c>
      <c r="V45" s="19" t="s">
        <v>15</v>
      </c>
      <c r="W45" s="55">
        <v>94222.13</v>
      </c>
      <c r="X45" s="138">
        <v>6595.64</v>
      </c>
      <c r="Y45" s="49">
        <v>6632.63</v>
      </c>
    </row>
    <row r="46" spans="1:25" x14ac:dyDescent="0.25">
      <c r="A46" s="26" t="s">
        <v>73</v>
      </c>
      <c r="B46" s="55">
        <v>1384.8661111111112</v>
      </c>
      <c r="C46" s="49">
        <v>96.942222222222227</v>
      </c>
      <c r="E46" s="26" t="s">
        <v>73</v>
      </c>
      <c r="F46" s="55">
        <v>113.36555555555555</v>
      </c>
      <c r="G46" s="49">
        <v>86.64</v>
      </c>
      <c r="L46" s="26"/>
      <c r="M46" s="26" t="s">
        <v>16</v>
      </c>
      <c r="N46" s="26">
        <v>35</v>
      </c>
      <c r="P46" s="26" t="s">
        <v>46</v>
      </c>
      <c r="Q46" s="26">
        <v>1</v>
      </c>
      <c r="U46" s="26"/>
      <c r="V46" s="26" t="s">
        <v>16</v>
      </c>
      <c r="W46" s="55">
        <v>99415.29</v>
      </c>
      <c r="X46" s="138">
        <v>6959.17</v>
      </c>
      <c r="Y46" s="49">
        <v>5146.67</v>
      </c>
    </row>
    <row r="47" spans="1:25" ht="15.75" thickBot="1" x14ac:dyDescent="0.3">
      <c r="A47" s="26" t="s">
        <v>74</v>
      </c>
      <c r="B47" s="55">
        <v>462.82857142857148</v>
      </c>
      <c r="C47" s="49">
        <v>32.398571428571429</v>
      </c>
      <c r="E47" s="26" t="s">
        <v>74</v>
      </c>
      <c r="F47" s="55">
        <v>0</v>
      </c>
      <c r="G47" s="49">
        <v>24.037142857142857</v>
      </c>
      <c r="L47" s="26"/>
      <c r="M47" s="26" t="s">
        <v>17</v>
      </c>
      <c r="N47" s="26">
        <v>49</v>
      </c>
      <c r="P47" s="27" t="s">
        <v>42</v>
      </c>
      <c r="Q47" s="27">
        <v>1</v>
      </c>
      <c r="U47" s="26"/>
      <c r="V47" s="26" t="s">
        <v>17</v>
      </c>
      <c r="W47" s="55">
        <v>104854.18</v>
      </c>
      <c r="X47" s="138">
        <v>7339.86</v>
      </c>
      <c r="Y47" s="49">
        <v>4971.33</v>
      </c>
    </row>
    <row r="48" spans="1:25" x14ac:dyDescent="0.25">
      <c r="A48" s="26" t="s">
        <v>75</v>
      </c>
      <c r="B48" s="55">
        <v>1684.9163636363637</v>
      </c>
      <c r="C48" s="49">
        <v>117.94363636363637</v>
      </c>
      <c r="E48" s="26" t="s">
        <v>75</v>
      </c>
      <c r="F48" s="55">
        <v>50.356363636363632</v>
      </c>
      <c r="G48" s="49">
        <v>56.696363636363635</v>
      </c>
      <c r="L48" s="26"/>
      <c r="M48" s="26" t="s">
        <v>18</v>
      </c>
      <c r="N48" s="26">
        <v>51</v>
      </c>
      <c r="Q48" s="41"/>
      <c r="U48" s="26"/>
      <c r="V48" s="26" t="s">
        <v>18</v>
      </c>
      <c r="W48" s="55">
        <v>123798.69</v>
      </c>
      <c r="X48" s="138">
        <v>8665.99</v>
      </c>
      <c r="Y48" s="49">
        <v>10831.9</v>
      </c>
    </row>
    <row r="49" spans="1:32" ht="15.75" thickBot="1" x14ac:dyDescent="0.3">
      <c r="A49" s="26" t="s">
        <v>76</v>
      </c>
      <c r="B49" s="55">
        <v>1410.95</v>
      </c>
      <c r="C49" s="49">
        <v>98.766666666666666</v>
      </c>
      <c r="E49" s="26" t="s">
        <v>76</v>
      </c>
      <c r="F49" s="55">
        <v>354.98333333333335</v>
      </c>
      <c r="G49" s="49">
        <v>63.723333333333329</v>
      </c>
      <c r="L49" s="27"/>
      <c r="M49" s="27" t="s">
        <v>19</v>
      </c>
      <c r="N49" s="27">
        <v>13</v>
      </c>
      <c r="O49" s="44"/>
      <c r="P49" s="44"/>
      <c r="Q49" s="48"/>
      <c r="U49" s="27"/>
      <c r="V49" s="27" t="s">
        <v>19</v>
      </c>
      <c r="W49" s="56">
        <v>18333.64</v>
      </c>
      <c r="X49" s="46">
        <v>1283.4000000000001</v>
      </c>
      <c r="Y49" s="47">
        <v>1565.05</v>
      </c>
    </row>
    <row r="50" spans="1:32" ht="15.75" thickBot="1" x14ac:dyDescent="0.3">
      <c r="A50" s="26" t="s">
        <v>77</v>
      </c>
      <c r="B50" s="55">
        <v>1291.9558823529412</v>
      </c>
      <c r="C50" s="49">
        <v>90.438235294117646</v>
      </c>
      <c r="E50" s="26" t="s">
        <v>77</v>
      </c>
      <c r="F50" s="55">
        <v>111.04176470588236</v>
      </c>
      <c r="G50" s="49">
        <v>79.874705882352941</v>
      </c>
      <c r="L50" s="163" t="s">
        <v>206</v>
      </c>
      <c r="M50" s="164"/>
      <c r="N50" s="164"/>
      <c r="O50" s="164"/>
      <c r="P50" s="164"/>
      <c r="Q50" s="165"/>
      <c r="U50" s="150" t="s">
        <v>194</v>
      </c>
      <c r="V50" s="151"/>
      <c r="W50" s="151"/>
      <c r="X50" s="151"/>
      <c r="Y50" s="152"/>
    </row>
    <row r="51" spans="1:32" ht="15.75" thickBot="1" x14ac:dyDescent="0.3">
      <c r="A51" s="26" t="s">
        <v>78</v>
      </c>
      <c r="B51" s="55">
        <v>1485.8292857142858</v>
      </c>
      <c r="C51" s="49">
        <v>104.01</v>
      </c>
      <c r="E51" s="26" t="s">
        <v>78</v>
      </c>
      <c r="F51" s="55">
        <v>129.00785714285715</v>
      </c>
      <c r="G51" s="49">
        <v>56.710714285714289</v>
      </c>
    </row>
    <row r="52" spans="1:32" ht="15.75" thickBot="1" x14ac:dyDescent="0.3">
      <c r="A52" s="26" t="s">
        <v>79</v>
      </c>
      <c r="B52" s="55">
        <v>608.99</v>
      </c>
      <c r="C52" s="49">
        <v>42.63</v>
      </c>
      <c r="E52" s="26" t="s">
        <v>79</v>
      </c>
      <c r="F52" s="55">
        <v>0</v>
      </c>
      <c r="G52" s="49">
        <v>28.131</v>
      </c>
      <c r="I52" s="174" t="s">
        <v>286</v>
      </c>
      <c r="J52" s="175"/>
      <c r="K52" s="175"/>
      <c r="L52" s="175"/>
      <c r="M52" s="175"/>
      <c r="N52" s="175"/>
      <c r="O52" s="175"/>
      <c r="P52" s="175"/>
      <c r="Q52" s="175"/>
      <c r="R52" s="175"/>
      <c r="S52" s="175"/>
      <c r="T52" s="175"/>
      <c r="U52" s="175"/>
      <c r="V52" s="175"/>
      <c r="W52" s="175"/>
      <c r="X52" s="175"/>
      <c r="Y52" s="175"/>
      <c r="Z52" s="175"/>
      <c r="AA52" s="175"/>
      <c r="AB52" s="175"/>
      <c r="AC52" s="175"/>
      <c r="AD52" s="175"/>
      <c r="AE52" s="175"/>
      <c r="AF52" s="176"/>
    </row>
    <row r="53" spans="1:32" ht="15.75" thickBot="1" x14ac:dyDescent="0.3">
      <c r="A53" s="26" t="s">
        <v>80</v>
      </c>
      <c r="B53" s="55">
        <v>302.46666666666664</v>
      </c>
      <c r="C53" s="49">
        <v>21.175000000000001</v>
      </c>
      <c r="E53" s="26" t="s">
        <v>80</v>
      </c>
      <c r="F53" s="55">
        <v>0</v>
      </c>
      <c r="G53" s="49">
        <v>12.126666666666667</v>
      </c>
      <c r="I53" s="25" t="s">
        <v>181</v>
      </c>
      <c r="J53" s="28" t="s">
        <v>187</v>
      </c>
      <c r="K53" t="str">
        <f>I53</f>
        <v>Full_Name</v>
      </c>
      <c r="L53" t="str">
        <f>J53</f>
        <v>Net Sales Achieved</v>
      </c>
      <c r="N53" s="25" t="s">
        <v>31</v>
      </c>
      <c r="O53" s="28" t="s">
        <v>0</v>
      </c>
      <c r="P53" t="str">
        <f>N53</f>
        <v>Product Name</v>
      </c>
      <c r="Q53" t="str">
        <f>O53</f>
        <v>Net Sales</v>
      </c>
      <c r="S53" s="25" t="s">
        <v>175</v>
      </c>
      <c r="T53" s="28" t="s">
        <v>188</v>
      </c>
      <c r="U53" t="str">
        <f>S53</f>
        <v>Category</v>
      </c>
      <c r="V53" t="str">
        <f>T53</f>
        <v>Net_Sales</v>
      </c>
      <c r="X53" s="25" t="s">
        <v>20</v>
      </c>
      <c r="Y53" s="28" t="s">
        <v>25</v>
      </c>
      <c r="Z53" t="str">
        <f>X53</f>
        <v>CO_Name</v>
      </c>
      <c r="AA53" t="str">
        <f>Y53</f>
        <v>Net Purchases</v>
      </c>
      <c r="AC53" s="25" t="s">
        <v>32</v>
      </c>
      <c r="AD53" s="28" t="s">
        <v>0</v>
      </c>
      <c r="AE53" t="str">
        <f>AC53</f>
        <v>Country</v>
      </c>
      <c r="AF53" s="41" t="str">
        <f>AD53</f>
        <v>Net Sales</v>
      </c>
    </row>
    <row r="54" spans="1:32" x14ac:dyDescent="0.25">
      <c r="A54" s="26" t="s">
        <v>81</v>
      </c>
      <c r="B54" s="55">
        <v>100.8</v>
      </c>
      <c r="C54" s="49">
        <v>7.06</v>
      </c>
      <c r="E54" s="26" t="s">
        <v>81</v>
      </c>
      <c r="F54" s="55">
        <v>0</v>
      </c>
      <c r="G54" s="49">
        <v>3.25</v>
      </c>
      <c r="I54" s="19" t="s">
        <v>182</v>
      </c>
      <c r="J54" s="34">
        <v>166537.76</v>
      </c>
      <c r="K54" t="str" cm="1">
        <f t="array" ref="K54:L62">_xlfn.SWITCH(I65,1,_xlfn._xlws.SORT(I54:J62,2,-1,FALSE),2,_xlfn._xlws.SORT(I54:J62,2,1,FALSE))</f>
        <v>Mrs. M. Peacock</v>
      </c>
      <c r="L54">
        <v>232890.85</v>
      </c>
      <c r="N54" s="19" t="s">
        <v>27</v>
      </c>
      <c r="O54" s="34">
        <v>141396.74</v>
      </c>
      <c r="P54" t="str" cm="1">
        <f t="array" ref="P54:Q130">_xlfn.SWITCH(I65,1,_xlfn._xlws.SORT(N54:O130,2,-1,FALSE),2,_xlfn._xlws.SORT(N54:O130,2,1,FALSE))</f>
        <v>Côte de Blaye</v>
      </c>
      <c r="Q54">
        <v>141396.74</v>
      </c>
      <c r="S54" s="19" t="s">
        <v>176</v>
      </c>
      <c r="T54" s="34">
        <v>267868.2</v>
      </c>
      <c r="U54" t="str" cm="1">
        <f t="array" ref="U54:V61">_xlfn.SWITCH(I65,1,_xlfn._xlws.SORT(S54:T61,2,-1,FALSE),2,_xlfn._xlws.SORT(S54:T61,2,1,FALSE))</f>
        <v>Beverages</v>
      </c>
      <c r="V54">
        <v>267868.2</v>
      </c>
      <c r="X54" s="19" t="s">
        <v>287</v>
      </c>
      <c r="Y54" s="37">
        <v>110277.32</v>
      </c>
      <c r="Z54" t="str" cm="1">
        <f t="array" ref="Z54:AA142">_xlfn.SWITCH(I65,1,_xlfn._xlws.SORT(X54:Y142,2,-1,FALSE),2,_xlfn._xlws.SORT(X54:Y142,2,1,FALSE))</f>
        <v>QUICK-Stop+X54:Y78XX54:Y90</v>
      </c>
      <c r="AA54">
        <v>110277.32</v>
      </c>
      <c r="AC54" s="19" t="s">
        <v>52</v>
      </c>
      <c r="AD54" s="34">
        <v>245584.62</v>
      </c>
      <c r="AE54" t="str" cm="1">
        <f t="array" ref="AE54:AF74">_xlfn.SWITCH(I65,1,_xlfn._xlws.SORT(AC54:AD74,2,-1,FALSE),2,_xlfn._xlws.SORT(AC54:AD74,2,1,FALSE))</f>
        <v>USA</v>
      </c>
      <c r="AF54" s="41">
        <v>245584.62</v>
      </c>
    </row>
    <row r="55" spans="1:32" x14ac:dyDescent="0.25">
      <c r="A55" s="26" t="s">
        <v>82</v>
      </c>
      <c r="B55" s="55">
        <v>1543.61</v>
      </c>
      <c r="C55" s="49">
        <v>108.05249999999999</v>
      </c>
      <c r="E55" s="26" t="s">
        <v>82</v>
      </c>
      <c r="F55" s="55">
        <v>67.177499999999995</v>
      </c>
      <c r="G55" s="49">
        <v>45.905000000000001</v>
      </c>
      <c r="I55" s="26" t="s">
        <v>183</v>
      </c>
      <c r="J55" s="35">
        <v>232890.85</v>
      </c>
      <c r="K55" t="str">
        <v>Ms. J. Leverling</v>
      </c>
      <c r="L55">
        <v>202812.86</v>
      </c>
      <c r="N55" s="26" t="s">
        <v>30</v>
      </c>
      <c r="O55" s="35">
        <v>80368.679999999993</v>
      </c>
      <c r="P55" t="str">
        <v>Thüringer Rostb</v>
      </c>
      <c r="Q55">
        <v>80368.679999999993</v>
      </c>
      <c r="S55" s="26" t="s">
        <v>178</v>
      </c>
      <c r="T55" s="35">
        <v>234507.32</v>
      </c>
      <c r="U55" t="str">
        <v>Dairy Products</v>
      </c>
      <c r="V55">
        <v>234507.32</v>
      </c>
      <c r="X55" s="26" t="s">
        <v>21</v>
      </c>
      <c r="Y55" s="38">
        <v>104874.99</v>
      </c>
      <c r="Z55" t="str">
        <v>Ernst Handel</v>
      </c>
      <c r="AA55">
        <v>104874.99</v>
      </c>
      <c r="AC55" s="26" t="s">
        <v>41</v>
      </c>
      <c r="AD55" s="35">
        <v>230284.67</v>
      </c>
      <c r="AE55" t="str">
        <v>Germany</v>
      </c>
      <c r="AF55" s="41">
        <v>230284.67</v>
      </c>
    </row>
    <row r="56" spans="1:32" x14ac:dyDescent="0.25">
      <c r="A56" s="26" t="s">
        <v>83</v>
      </c>
      <c r="B56" s="55">
        <v>762.15</v>
      </c>
      <c r="C56" s="49">
        <v>53.35</v>
      </c>
      <c r="E56" s="26" t="s">
        <v>83</v>
      </c>
      <c r="F56" s="55">
        <v>0</v>
      </c>
      <c r="G56" s="49">
        <v>37.564</v>
      </c>
      <c r="I56" s="26" t="s">
        <v>186</v>
      </c>
      <c r="J56" s="35">
        <v>192107.65</v>
      </c>
      <c r="K56" t="str">
        <v>Ms. N. Davolio</v>
      </c>
      <c r="L56">
        <v>192107.65</v>
      </c>
      <c r="N56" s="26" t="s">
        <v>28</v>
      </c>
      <c r="O56" s="35">
        <v>71155.7</v>
      </c>
      <c r="P56" t="str">
        <v>Raclette Courda</v>
      </c>
      <c r="Q56">
        <v>71155.7</v>
      </c>
      <c r="S56" s="26" t="s">
        <v>177</v>
      </c>
      <c r="T56" s="35">
        <v>167357.26</v>
      </c>
      <c r="U56" t="str">
        <v>Confections</v>
      </c>
      <c r="V56">
        <v>167357.26</v>
      </c>
      <c r="X56" s="26" t="s">
        <v>24</v>
      </c>
      <c r="Y56" s="38">
        <v>104361.95</v>
      </c>
      <c r="Z56" t="str">
        <v>Save-a-lot Mark</v>
      </c>
      <c r="AA56">
        <v>104361.95</v>
      </c>
      <c r="AC56" s="26" t="s">
        <v>34</v>
      </c>
      <c r="AD56" s="35">
        <v>128003.85</v>
      </c>
      <c r="AE56" t="str">
        <v>Austria</v>
      </c>
      <c r="AF56" s="41">
        <v>128003.85</v>
      </c>
    </row>
    <row r="57" spans="1:32" x14ac:dyDescent="0.25">
      <c r="A57" s="26" t="s">
        <v>84</v>
      </c>
      <c r="B57" s="55">
        <v>573.0333333333333</v>
      </c>
      <c r="C57" s="49">
        <v>40.113333333333337</v>
      </c>
      <c r="E57" s="26" t="s">
        <v>84</v>
      </c>
      <c r="F57" s="55">
        <v>0</v>
      </c>
      <c r="G57" s="49">
        <v>17.873333333333331</v>
      </c>
      <c r="I57" s="26" t="s">
        <v>185</v>
      </c>
      <c r="J57" s="35">
        <v>126862.3</v>
      </c>
      <c r="K57" t="str">
        <v>Dr. A. Fuller</v>
      </c>
      <c r="L57">
        <v>166537.76</v>
      </c>
      <c r="N57" s="26" t="s">
        <v>29</v>
      </c>
      <c r="O57" s="35">
        <v>47234.99</v>
      </c>
      <c r="P57" t="str">
        <v>Tarte au sucre</v>
      </c>
      <c r="Q57">
        <v>47234.99</v>
      </c>
      <c r="S57" s="26" t="s">
        <v>179</v>
      </c>
      <c r="T57" s="35">
        <v>163022.37</v>
      </c>
      <c r="U57" t="str">
        <v>Meat/Poultry</v>
      </c>
      <c r="V57">
        <v>163022.37</v>
      </c>
      <c r="X57" s="26" t="s">
        <v>23</v>
      </c>
      <c r="Y57" s="38">
        <v>51097.8</v>
      </c>
      <c r="Z57" t="str">
        <v>Rattlesnake Can</v>
      </c>
      <c r="AA57">
        <v>51097.8</v>
      </c>
      <c r="AC57" s="26" t="s">
        <v>36</v>
      </c>
      <c r="AD57" s="35">
        <v>106925.78</v>
      </c>
      <c r="AE57" t="str">
        <v>Brazil</v>
      </c>
      <c r="AF57" s="41">
        <v>106925.78</v>
      </c>
    </row>
    <row r="58" spans="1:32" x14ac:dyDescent="0.25">
      <c r="A58" s="26" t="s">
        <v>85</v>
      </c>
      <c r="B58" s="55">
        <v>958.84300000000007</v>
      </c>
      <c r="C58" s="49">
        <v>67.12</v>
      </c>
      <c r="E58" s="26" t="s">
        <v>85</v>
      </c>
      <c r="F58" s="55">
        <v>106.54300000000001</v>
      </c>
      <c r="G58" s="49">
        <v>43.286999999999999</v>
      </c>
      <c r="I58" s="26" t="s">
        <v>184</v>
      </c>
      <c r="J58" s="35">
        <v>202812.86</v>
      </c>
      <c r="K58" t="str">
        <v>Ms. L. Callahan</v>
      </c>
      <c r="L58">
        <v>126862.3</v>
      </c>
      <c r="N58" s="26" t="s">
        <v>26</v>
      </c>
      <c r="O58" s="35">
        <v>46825.48</v>
      </c>
      <c r="P58" t="str">
        <v>Camembert Pierr</v>
      </c>
      <c r="Q58">
        <v>46825.48</v>
      </c>
      <c r="S58" s="26" t="s">
        <v>180</v>
      </c>
      <c r="T58" s="35">
        <v>131261.75</v>
      </c>
      <c r="U58" t="str">
        <v>Seafood</v>
      </c>
      <c r="V58">
        <v>131261.75</v>
      </c>
      <c r="X58" s="26" t="s">
        <v>66</v>
      </c>
      <c r="Y58" s="38">
        <v>49979.91</v>
      </c>
      <c r="Z58" t="str">
        <v>Hungry Owl All-</v>
      </c>
      <c r="AA58">
        <v>49979.91</v>
      </c>
      <c r="AC58" s="26" t="s">
        <v>40</v>
      </c>
      <c r="AD58" s="35">
        <v>81358.320000000007</v>
      </c>
      <c r="AE58" t="str">
        <v>France</v>
      </c>
      <c r="AF58" s="41">
        <v>81358.320000000007</v>
      </c>
    </row>
    <row r="59" spans="1:32" x14ac:dyDescent="0.25">
      <c r="A59" s="26" t="s">
        <v>86</v>
      </c>
      <c r="B59" s="55">
        <v>627.20166666666671</v>
      </c>
      <c r="C59" s="49">
        <v>43.905000000000001</v>
      </c>
      <c r="E59" s="26" t="s">
        <v>86</v>
      </c>
      <c r="F59" s="55">
        <v>0</v>
      </c>
      <c r="G59" s="49">
        <v>51.006666666666668</v>
      </c>
      <c r="I59" s="26" t="s">
        <v>207</v>
      </c>
      <c r="J59" s="35">
        <v>73913.14</v>
      </c>
      <c r="K59" t="str">
        <v>Mr. R. King</v>
      </c>
      <c r="L59">
        <v>124568.24</v>
      </c>
      <c r="N59" s="26" t="s">
        <v>211</v>
      </c>
      <c r="O59" s="35">
        <v>42593.06</v>
      </c>
      <c r="P59" t="str">
        <v>Gnocchi di nonn</v>
      </c>
      <c r="Q59">
        <v>42593.06</v>
      </c>
      <c r="S59" s="26" t="s">
        <v>283</v>
      </c>
      <c r="T59" s="35">
        <v>106047.11</v>
      </c>
      <c r="U59" t="str">
        <v>Condiments</v>
      </c>
      <c r="V59">
        <v>106047.11</v>
      </c>
      <c r="X59" s="26" t="s">
        <v>57</v>
      </c>
      <c r="Y59" s="38">
        <v>32841.370000000003</v>
      </c>
      <c r="Z59" t="str">
        <v>Hanari Carnes</v>
      </c>
      <c r="AA59">
        <v>32841.370000000003</v>
      </c>
      <c r="AC59" s="26" t="s">
        <v>51</v>
      </c>
      <c r="AD59" s="35">
        <v>58971.32</v>
      </c>
      <c r="AE59" t="str">
        <v>UK</v>
      </c>
      <c r="AF59" s="41">
        <v>58971.32</v>
      </c>
    </row>
    <row r="60" spans="1:32" x14ac:dyDescent="0.25">
      <c r="A60" s="26" t="s">
        <v>87</v>
      </c>
      <c r="B60" s="55">
        <v>403.97500000000002</v>
      </c>
      <c r="C60" s="49">
        <v>28.2775</v>
      </c>
      <c r="E60" s="26" t="s">
        <v>87</v>
      </c>
      <c r="F60" s="55">
        <v>0</v>
      </c>
      <c r="G60" s="49">
        <v>15.925000000000001</v>
      </c>
      <c r="I60" s="26" t="s">
        <v>208</v>
      </c>
      <c r="J60" s="35">
        <v>124568.24</v>
      </c>
      <c r="K60" t="str">
        <v>Ms. A. Dodsworth</v>
      </c>
      <c r="L60">
        <v>77308.08</v>
      </c>
      <c r="N60" s="26" t="s">
        <v>212</v>
      </c>
      <c r="O60" s="35">
        <v>41819.65</v>
      </c>
      <c r="P60" t="str">
        <v>Manjimup Dried</v>
      </c>
      <c r="Q60">
        <v>41819.65</v>
      </c>
      <c r="S60" s="26" t="s">
        <v>284</v>
      </c>
      <c r="T60" s="35">
        <v>99984.57</v>
      </c>
      <c r="U60" t="str">
        <v>Produce</v>
      </c>
      <c r="V60">
        <v>99984.57</v>
      </c>
      <c r="X60" s="26" t="s">
        <v>104</v>
      </c>
      <c r="Y60" s="38">
        <v>30908.39</v>
      </c>
      <c r="Z60" t="str">
        <v>Königlich Essen</v>
      </c>
      <c r="AA60">
        <v>30908.39</v>
      </c>
      <c r="AC60" s="26" t="s">
        <v>53</v>
      </c>
      <c r="AD60" s="35">
        <v>56810.64</v>
      </c>
      <c r="AE60" t="str">
        <v>Venezuela</v>
      </c>
      <c r="AF60" s="41">
        <v>56810.64</v>
      </c>
    </row>
    <row r="61" spans="1:32" ht="15.75" thickBot="1" x14ac:dyDescent="0.3">
      <c r="A61" s="26" t="s">
        <v>88</v>
      </c>
      <c r="B61" s="55">
        <v>1845.13</v>
      </c>
      <c r="C61" s="49">
        <v>129.15875</v>
      </c>
      <c r="E61" s="26" t="s">
        <v>88</v>
      </c>
      <c r="F61" s="55">
        <v>34.078749999999999</v>
      </c>
      <c r="G61" s="49">
        <v>104.0425</v>
      </c>
      <c r="I61" s="26" t="s">
        <v>209</v>
      </c>
      <c r="J61" s="35">
        <v>68792.3</v>
      </c>
      <c r="K61" t="str">
        <v>Mr. M. Suyama</v>
      </c>
      <c r="L61">
        <v>73913.14</v>
      </c>
      <c r="N61" s="26" t="s">
        <v>213</v>
      </c>
      <c r="O61" s="35">
        <v>32698.38</v>
      </c>
      <c r="P61" t="str">
        <v>Alice Mutton</v>
      </c>
      <c r="Q61">
        <v>32698.38</v>
      </c>
      <c r="S61" s="27" t="s">
        <v>285</v>
      </c>
      <c r="T61" s="36">
        <v>95744.6</v>
      </c>
      <c r="U61" t="str">
        <v>Grains/Cereals</v>
      </c>
      <c r="V61">
        <v>95744.6</v>
      </c>
      <c r="X61" s="26" t="s">
        <v>91</v>
      </c>
      <c r="Y61" s="38">
        <v>29567.57</v>
      </c>
      <c r="Z61" t="str">
        <v>Folk och fä HB</v>
      </c>
      <c r="AA61">
        <v>29567.57</v>
      </c>
      <c r="AC61" s="26" t="s">
        <v>49</v>
      </c>
      <c r="AD61" s="35">
        <v>54495.16</v>
      </c>
      <c r="AE61" t="str">
        <v>Sweden</v>
      </c>
      <c r="AF61" s="41">
        <v>54495.16</v>
      </c>
    </row>
    <row r="62" spans="1:32" ht="15.75" thickBot="1" x14ac:dyDescent="0.3">
      <c r="A62" s="26" t="s">
        <v>21</v>
      </c>
      <c r="B62" s="55">
        <v>3495.8330000000001</v>
      </c>
      <c r="C62" s="49">
        <v>244.71033333333335</v>
      </c>
      <c r="E62" s="26" t="s">
        <v>21</v>
      </c>
      <c r="F62" s="55">
        <v>278.72266666666667</v>
      </c>
      <c r="G62" s="49">
        <v>206.84633333333335</v>
      </c>
      <c r="I62" s="27" t="s">
        <v>210</v>
      </c>
      <c r="J62" s="36">
        <v>77308.08</v>
      </c>
      <c r="K62" t="str">
        <v>Mr. S. Buchanan</v>
      </c>
      <c r="L62">
        <v>68792.3</v>
      </c>
      <c r="N62" s="26" t="s">
        <v>214</v>
      </c>
      <c r="O62" s="35">
        <v>29171.88</v>
      </c>
      <c r="P62" t="str">
        <v>Carnarvon Tiger</v>
      </c>
      <c r="Q62">
        <v>29171.88</v>
      </c>
      <c r="X62" s="26" t="s">
        <v>68</v>
      </c>
      <c r="Y62" s="38">
        <v>28872.19</v>
      </c>
      <c r="Z62" t="str">
        <v>Mère Paillarde</v>
      </c>
      <c r="AA62">
        <v>28872.19</v>
      </c>
      <c r="AC62" s="26" t="s">
        <v>37</v>
      </c>
      <c r="AD62" s="35">
        <v>50196.3</v>
      </c>
      <c r="AE62" t="str">
        <v>Canada</v>
      </c>
      <c r="AF62" s="41">
        <v>50196.3</v>
      </c>
    </row>
    <row r="63" spans="1:32" x14ac:dyDescent="0.25">
      <c r="A63" s="26" t="s">
        <v>89</v>
      </c>
      <c r="B63" s="55">
        <v>586.7928571428572</v>
      </c>
      <c r="C63" s="49">
        <v>41.078571428571429</v>
      </c>
      <c r="E63" s="26" t="s">
        <v>89</v>
      </c>
      <c r="F63" s="55">
        <v>47.335714285714289</v>
      </c>
      <c r="G63" s="49">
        <v>33.25</v>
      </c>
      <c r="I63" s="20"/>
      <c r="N63" s="26" t="s">
        <v>215</v>
      </c>
      <c r="O63" s="35">
        <v>25696.639999999999</v>
      </c>
      <c r="P63" t="str">
        <v>Rössle Sauerkra</v>
      </c>
      <c r="Q63">
        <v>25696.639999999999</v>
      </c>
      <c r="X63" s="26" t="s">
        <v>147</v>
      </c>
      <c r="Y63" s="38">
        <v>27363.61</v>
      </c>
      <c r="Z63" t="str">
        <v>White Clover Ma</v>
      </c>
      <c r="AA63">
        <v>27363.61</v>
      </c>
      <c r="AC63" s="26" t="s">
        <v>42</v>
      </c>
      <c r="AD63" s="35">
        <v>49979.91</v>
      </c>
      <c r="AE63" t="str">
        <v>Ireland</v>
      </c>
      <c r="AF63" s="41">
        <v>49979.91</v>
      </c>
    </row>
    <row r="64" spans="1:32" x14ac:dyDescent="0.25">
      <c r="A64" s="26" t="s">
        <v>90</v>
      </c>
      <c r="B64" s="55">
        <v>2333.38</v>
      </c>
      <c r="C64" s="49">
        <v>163.33800000000002</v>
      </c>
      <c r="E64" s="26" t="s">
        <v>90</v>
      </c>
      <c r="F64" s="55">
        <v>0</v>
      </c>
      <c r="G64" s="49">
        <v>127.58800000000001</v>
      </c>
      <c r="I64" s="20"/>
      <c r="N64" s="26" t="s">
        <v>216</v>
      </c>
      <c r="O64" s="35">
        <v>24900.13</v>
      </c>
      <c r="P64" t="str">
        <v>Mozzarella di G</v>
      </c>
      <c r="Q64">
        <v>24900.13</v>
      </c>
      <c r="X64" s="26" t="s">
        <v>94</v>
      </c>
      <c r="Y64" s="38">
        <v>26656.57</v>
      </c>
      <c r="Z64" t="str">
        <v>Frankenversand</v>
      </c>
      <c r="AA64">
        <v>26656.57</v>
      </c>
      <c r="AC64" s="26" t="s">
        <v>35</v>
      </c>
      <c r="AD64" s="35">
        <v>33824.85</v>
      </c>
      <c r="AE64" t="str">
        <v>Belgium</v>
      </c>
      <c r="AF64" s="41">
        <v>33824.85</v>
      </c>
    </row>
    <row r="65" spans="1:32" x14ac:dyDescent="0.25">
      <c r="A65" s="26" t="s">
        <v>91</v>
      </c>
      <c r="B65" s="55">
        <v>1556.1878947368421</v>
      </c>
      <c r="C65" s="49">
        <v>108.93315789473684</v>
      </c>
      <c r="E65" s="26" t="s">
        <v>91</v>
      </c>
      <c r="F65" s="55">
        <v>157.26315789473685</v>
      </c>
      <c r="G65" s="49">
        <v>88.32</v>
      </c>
      <c r="I65" s="20">
        <v>1</v>
      </c>
      <c r="N65" s="26" t="s">
        <v>217</v>
      </c>
      <c r="O65" s="35">
        <v>23526.7</v>
      </c>
      <c r="P65" t="str">
        <v>Ipoh Coffee</v>
      </c>
      <c r="Q65">
        <v>23526.7</v>
      </c>
      <c r="X65" s="26" t="s">
        <v>124</v>
      </c>
      <c r="Y65" s="38">
        <v>25717.5</v>
      </c>
      <c r="Z65" t="str">
        <v>Queen Cozinha</v>
      </c>
      <c r="AA65">
        <v>25717.5</v>
      </c>
      <c r="AC65" s="26" t="s">
        <v>38</v>
      </c>
      <c r="AD65" s="35">
        <v>32661.03</v>
      </c>
      <c r="AE65" t="str">
        <v>Denmark</v>
      </c>
      <c r="AF65" s="41">
        <v>32661.03</v>
      </c>
    </row>
    <row r="66" spans="1:32" x14ac:dyDescent="0.25">
      <c r="A66" s="26" t="s">
        <v>92</v>
      </c>
      <c r="B66" s="55">
        <v>1057.3866666666665</v>
      </c>
      <c r="C66" s="49">
        <v>74.016666666666666</v>
      </c>
      <c r="E66" s="26" t="s">
        <v>92</v>
      </c>
      <c r="F66" s="55">
        <v>0</v>
      </c>
      <c r="G66" s="49">
        <v>57.139999999999993</v>
      </c>
      <c r="I66" s="20"/>
      <c r="N66" s="26" t="s">
        <v>218</v>
      </c>
      <c r="O66" s="35">
        <v>22563.360000000001</v>
      </c>
      <c r="P66" t="str">
        <v>Sir Rodney's Ma</v>
      </c>
      <c r="Q66">
        <v>22563.360000000001</v>
      </c>
      <c r="X66" s="26" t="s">
        <v>73</v>
      </c>
      <c r="Y66" s="38">
        <v>24927.59</v>
      </c>
      <c r="Z66" t="str">
        <v>Berglunds snabb</v>
      </c>
      <c r="AA66">
        <v>24927.59</v>
      </c>
      <c r="AC66" s="26" t="s">
        <v>50</v>
      </c>
      <c r="AD66" s="35">
        <v>31692.67</v>
      </c>
      <c r="AE66" t="str">
        <v>Switzerland</v>
      </c>
      <c r="AF66" s="41">
        <v>31692.67</v>
      </c>
    </row>
    <row r="67" spans="1:32" x14ac:dyDescent="0.25">
      <c r="A67" s="26" t="s">
        <v>93</v>
      </c>
      <c r="B67" s="55">
        <v>257.61666666666667</v>
      </c>
      <c r="C67" s="49">
        <v>18.035</v>
      </c>
      <c r="E67" s="26" t="s">
        <v>93</v>
      </c>
      <c r="F67" s="55">
        <v>0</v>
      </c>
      <c r="G67" s="49">
        <v>12.521666666666667</v>
      </c>
      <c r="I67" s="20"/>
      <c r="N67" s="26" t="s">
        <v>219</v>
      </c>
      <c r="O67" s="35">
        <v>22044.3</v>
      </c>
      <c r="P67" t="str">
        <v>Uncle Bob's Org</v>
      </c>
      <c r="Q67">
        <v>22044.3</v>
      </c>
      <c r="X67" s="26" t="s">
        <v>135</v>
      </c>
      <c r="Y67" s="38">
        <v>24088.78</v>
      </c>
      <c r="Z67" t="str">
        <v>Suprêmes délice</v>
      </c>
      <c r="AA67">
        <v>24088.78</v>
      </c>
      <c r="AC67" s="26" t="s">
        <v>44</v>
      </c>
      <c r="AD67" s="35">
        <v>23582.080000000002</v>
      </c>
      <c r="AE67" t="str">
        <v>Mexico</v>
      </c>
      <c r="AF67" s="41">
        <v>23582.080000000002</v>
      </c>
    </row>
    <row r="68" spans="1:32" x14ac:dyDescent="0.25">
      <c r="A68" s="26" t="s">
        <v>94</v>
      </c>
      <c r="B68" s="55">
        <v>1777.1046666666666</v>
      </c>
      <c r="C68" s="49">
        <v>124.39866666666667</v>
      </c>
      <c r="E68" s="26" t="s">
        <v>94</v>
      </c>
      <c r="F68" s="55">
        <v>137.744</v>
      </c>
      <c r="G68" s="49">
        <v>93.562666666666672</v>
      </c>
      <c r="I68" s="20"/>
      <c r="N68" s="26" t="s">
        <v>220</v>
      </c>
      <c r="O68" s="35">
        <v>21957.98</v>
      </c>
      <c r="P68" t="str">
        <v>Wimmers gute Se</v>
      </c>
      <c r="Q68">
        <v>21957.98</v>
      </c>
      <c r="X68" s="26" t="s">
        <v>67</v>
      </c>
      <c r="Y68" s="38">
        <v>23128.86</v>
      </c>
      <c r="Z68" t="str">
        <v>Piccolo und meh</v>
      </c>
      <c r="AA68">
        <v>23128.86</v>
      </c>
      <c r="AC68" s="26" t="s">
        <v>39</v>
      </c>
      <c r="AD68" s="35">
        <v>18810.05</v>
      </c>
      <c r="AE68" t="str">
        <v>Finland</v>
      </c>
      <c r="AF68" s="41">
        <v>18810.05</v>
      </c>
    </row>
    <row r="69" spans="1:32" x14ac:dyDescent="0.25">
      <c r="A69" s="26" t="s">
        <v>95</v>
      </c>
      <c r="B69" s="55">
        <v>803.42875000000004</v>
      </c>
      <c r="C69" s="49">
        <v>56.24</v>
      </c>
      <c r="E69" s="26" t="s">
        <v>95</v>
      </c>
      <c r="F69" s="55">
        <v>90.516249999999999</v>
      </c>
      <c r="G69" s="49">
        <v>34.833750000000002</v>
      </c>
      <c r="I69" s="20"/>
      <c r="N69" s="26" t="s">
        <v>221</v>
      </c>
      <c r="O69" s="35">
        <v>21942.36</v>
      </c>
      <c r="P69" t="str">
        <v>Gudbrandsdalsos</v>
      </c>
      <c r="Q69">
        <v>21942.36</v>
      </c>
      <c r="X69" s="26" t="s">
        <v>101</v>
      </c>
      <c r="Y69" s="38">
        <v>22768.76</v>
      </c>
      <c r="Z69" t="str">
        <v>HILARION-Abasto</v>
      </c>
      <c r="AA69">
        <v>22768.76</v>
      </c>
      <c r="AC69" s="26" t="s">
        <v>48</v>
      </c>
      <c r="AD69" s="35">
        <v>17983.2</v>
      </c>
      <c r="AE69" t="str">
        <v>Spain</v>
      </c>
      <c r="AF69" s="41">
        <v>17983.2</v>
      </c>
    </row>
    <row r="70" spans="1:32" x14ac:dyDescent="0.25">
      <c r="A70" s="26" t="s">
        <v>96</v>
      </c>
      <c r="B70" s="55">
        <v>167.34</v>
      </c>
      <c r="C70" s="49">
        <v>11.714</v>
      </c>
      <c r="E70" s="26" t="s">
        <v>96</v>
      </c>
      <c r="F70" s="55">
        <v>0</v>
      </c>
      <c r="G70" s="49">
        <v>7.5959999999999992</v>
      </c>
      <c r="I70" s="20"/>
      <c r="N70" s="26" t="s">
        <v>222</v>
      </c>
      <c r="O70" s="35">
        <v>20867.34</v>
      </c>
      <c r="P70" t="str">
        <v>Ikura</v>
      </c>
      <c r="Q70">
        <v>20867.34</v>
      </c>
      <c r="X70" s="26" t="s">
        <v>77</v>
      </c>
      <c r="Y70" s="38">
        <v>21963.25</v>
      </c>
      <c r="Z70" t="str">
        <v>Bon app'</v>
      </c>
      <c r="AA70">
        <v>21963.25</v>
      </c>
      <c r="AC70" s="26" t="s">
        <v>43</v>
      </c>
      <c r="AD70" s="35">
        <v>15770.16</v>
      </c>
      <c r="AE70" t="str">
        <v>Italy</v>
      </c>
      <c r="AF70" s="41">
        <v>15770.16</v>
      </c>
    </row>
    <row r="71" spans="1:32" x14ac:dyDescent="0.25">
      <c r="A71" s="26" t="s">
        <v>97</v>
      </c>
      <c r="B71" s="55">
        <v>1144.636</v>
      </c>
      <c r="C71" s="49">
        <v>80.126999999999995</v>
      </c>
      <c r="E71" s="26" t="s">
        <v>97</v>
      </c>
      <c r="F71" s="55">
        <v>38.374000000000002</v>
      </c>
      <c r="G71" s="49">
        <v>56.826999999999998</v>
      </c>
      <c r="I71" s="20"/>
      <c r="N71" s="26" t="s">
        <v>223</v>
      </c>
      <c r="O71" s="35">
        <v>20574.169999999998</v>
      </c>
      <c r="P71" t="str">
        <v>Perth Pasties</v>
      </c>
      <c r="Q71">
        <v>20574.169999999998</v>
      </c>
      <c r="X71" s="26" t="s">
        <v>78</v>
      </c>
      <c r="Y71" s="38">
        <v>20801.61</v>
      </c>
      <c r="Z71" t="str">
        <v>Bottom-Dollar M</v>
      </c>
      <c r="AA71">
        <v>20801.61</v>
      </c>
      <c r="AC71" s="26" t="s">
        <v>47</v>
      </c>
      <c r="AD71" s="35">
        <v>11472.37</v>
      </c>
      <c r="AE71" t="str">
        <v>Portugal</v>
      </c>
      <c r="AF71" s="41">
        <v>11472.37</v>
      </c>
    </row>
    <row r="72" spans="1:32" x14ac:dyDescent="0.25">
      <c r="A72" s="26" t="s">
        <v>98</v>
      </c>
      <c r="B72" s="55">
        <v>934.90333333333319</v>
      </c>
      <c r="C72" s="49">
        <v>65.443333333333328</v>
      </c>
      <c r="E72" s="26" t="s">
        <v>98</v>
      </c>
      <c r="F72" s="55">
        <v>32.01</v>
      </c>
      <c r="G72" s="49">
        <v>35.82</v>
      </c>
      <c r="I72" s="20"/>
      <c r="N72" s="26" t="s">
        <v>224</v>
      </c>
      <c r="O72" s="35">
        <v>19849.14</v>
      </c>
      <c r="P72" t="str">
        <v>Gumbär Gummibär</v>
      </c>
      <c r="Q72">
        <v>19849.14</v>
      </c>
      <c r="X72" s="26" t="s">
        <v>128</v>
      </c>
      <c r="Y72" s="38">
        <v>19343.79</v>
      </c>
      <c r="Z72" t="str">
        <v>Richter Superma</v>
      </c>
      <c r="AA72">
        <v>19343.79</v>
      </c>
      <c r="AC72" s="26" t="s">
        <v>33</v>
      </c>
      <c r="AD72" s="35">
        <v>8119.1</v>
      </c>
      <c r="AE72" t="str">
        <v>Argentina</v>
      </c>
      <c r="AF72" s="41">
        <v>8119.1</v>
      </c>
    </row>
    <row r="73" spans="1:32" x14ac:dyDescent="0.25">
      <c r="A73" s="26" t="s">
        <v>99</v>
      </c>
      <c r="B73" s="55">
        <v>1682.4954545454545</v>
      </c>
      <c r="C73" s="49">
        <v>117.77454545454545</v>
      </c>
      <c r="E73" s="26" t="s">
        <v>99</v>
      </c>
      <c r="F73" s="55">
        <v>109.42636363636365</v>
      </c>
      <c r="G73" s="49">
        <v>98.873636363636351</v>
      </c>
      <c r="I73" s="20"/>
      <c r="N73" s="26" t="s">
        <v>225</v>
      </c>
      <c r="O73" s="35">
        <v>19551.04</v>
      </c>
      <c r="P73" t="str">
        <v>Flotemysost</v>
      </c>
      <c r="Q73">
        <v>19551.04</v>
      </c>
      <c r="X73" s="26" t="s">
        <v>109</v>
      </c>
      <c r="Y73" s="38">
        <v>19261.419999999998</v>
      </c>
      <c r="Z73" t="str">
        <v>Lehmanns Markts</v>
      </c>
      <c r="AA73">
        <v>19261.419999999998</v>
      </c>
      <c r="AC73" s="26" t="s">
        <v>45</v>
      </c>
      <c r="AD73" s="35">
        <v>5735.15</v>
      </c>
      <c r="AE73" t="str">
        <v>Norway</v>
      </c>
      <c r="AF73" s="41">
        <v>5735.15</v>
      </c>
    </row>
    <row r="74" spans="1:32" ht="15.75" thickBot="1" x14ac:dyDescent="0.3">
      <c r="A74" s="26" t="s">
        <v>100</v>
      </c>
      <c r="B74" s="55">
        <v>744.35</v>
      </c>
      <c r="C74" s="49">
        <v>52.104999999999997</v>
      </c>
      <c r="E74" s="26" t="s">
        <v>100</v>
      </c>
      <c r="F74" s="55">
        <v>0</v>
      </c>
      <c r="G74" s="49">
        <v>33.9</v>
      </c>
      <c r="I74" s="20"/>
      <c r="N74" s="26" t="s">
        <v>226</v>
      </c>
      <c r="O74" s="35">
        <v>17910.63</v>
      </c>
      <c r="P74" t="str">
        <v>Boston Crab Mea</v>
      </c>
      <c r="Q74">
        <v>17910.63</v>
      </c>
      <c r="X74" s="26" t="s">
        <v>75</v>
      </c>
      <c r="Y74" s="38">
        <v>18534.080000000002</v>
      </c>
      <c r="Z74" t="str">
        <v>Blondesddsl pèr</v>
      </c>
      <c r="AA74">
        <v>18534.080000000002</v>
      </c>
      <c r="AC74" s="27" t="s">
        <v>46</v>
      </c>
      <c r="AD74" s="36">
        <v>3531.95</v>
      </c>
      <c r="AE74" t="str">
        <v>Poland</v>
      </c>
      <c r="AF74" s="41">
        <v>3531.95</v>
      </c>
    </row>
    <row r="75" spans="1:32" x14ac:dyDescent="0.25">
      <c r="A75" s="26" t="s">
        <v>57</v>
      </c>
      <c r="B75" s="55">
        <v>2345.812142857143</v>
      </c>
      <c r="C75" s="49">
        <v>164.20785714285714</v>
      </c>
      <c r="E75" s="26" t="s">
        <v>57</v>
      </c>
      <c r="F75" s="55">
        <v>89.984285714285718</v>
      </c>
      <c r="G75" s="49">
        <v>51.769285714285715</v>
      </c>
      <c r="I75" s="20"/>
      <c r="N75" s="26" t="s">
        <v>227</v>
      </c>
      <c r="O75" s="35">
        <v>17426.400000000001</v>
      </c>
      <c r="P75" t="str">
        <v>Pâté chinois</v>
      </c>
      <c r="Q75">
        <v>17426.400000000001</v>
      </c>
      <c r="X75" s="26" t="s">
        <v>99</v>
      </c>
      <c r="Y75" s="38">
        <v>18507.45</v>
      </c>
      <c r="Z75" t="str">
        <v>Great Lakes Foo</v>
      </c>
      <c r="AA75">
        <v>18507.45</v>
      </c>
      <c r="AF75" s="41"/>
    </row>
    <row r="76" spans="1:32" x14ac:dyDescent="0.25">
      <c r="A76" s="26" t="s">
        <v>101</v>
      </c>
      <c r="B76" s="55">
        <v>1264.931111111111</v>
      </c>
      <c r="C76" s="49">
        <v>88.545555555555552</v>
      </c>
      <c r="E76" s="26" t="s">
        <v>101</v>
      </c>
      <c r="F76" s="55">
        <v>46.823333333333338</v>
      </c>
      <c r="G76" s="49">
        <v>69.953333333333333</v>
      </c>
      <c r="I76" s="20"/>
      <c r="N76" s="26" t="s">
        <v>228</v>
      </c>
      <c r="O76" s="35">
        <v>17215.79</v>
      </c>
      <c r="P76" t="str">
        <v>Pavlova</v>
      </c>
      <c r="Q76">
        <v>17215.79</v>
      </c>
      <c r="X76" s="26" t="s">
        <v>132</v>
      </c>
      <c r="Y76" s="38">
        <v>16817.11</v>
      </c>
      <c r="Z76" t="str">
        <v>Simons bistro</v>
      </c>
      <c r="AA76">
        <v>16817.11</v>
      </c>
      <c r="AF76" s="41"/>
    </row>
    <row r="77" spans="1:32" x14ac:dyDescent="0.25">
      <c r="A77" s="26" t="s">
        <v>102</v>
      </c>
      <c r="B77" s="55">
        <v>612.64</v>
      </c>
      <c r="C77" s="49">
        <v>42.886000000000003</v>
      </c>
      <c r="E77" s="26" t="s">
        <v>102</v>
      </c>
      <c r="F77" s="55">
        <v>0</v>
      </c>
      <c r="G77" s="49">
        <v>41.416000000000004</v>
      </c>
      <c r="I77" s="20"/>
      <c r="N77" s="26" t="s">
        <v>229</v>
      </c>
      <c r="O77" s="35">
        <v>16701.099999999999</v>
      </c>
      <c r="P77" t="str">
        <v>Vegie-spread</v>
      </c>
      <c r="Q77">
        <v>16701.099999999999</v>
      </c>
      <c r="X77" s="26" t="s">
        <v>112</v>
      </c>
      <c r="Y77" s="38">
        <v>16476.580000000002</v>
      </c>
      <c r="Z77" t="str">
        <v>LINO-Delicatese</v>
      </c>
      <c r="AA77">
        <v>16476.580000000002</v>
      </c>
      <c r="AF77" s="41"/>
    </row>
    <row r="78" spans="1:32" x14ac:dyDescent="0.25">
      <c r="A78" s="26" t="s">
        <v>66</v>
      </c>
      <c r="B78" s="55">
        <v>2630.5215789473687</v>
      </c>
      <c r="C78" s="49">
        <v>184.13842105263157</v>
      </c>
      <c r="E78" s="26" t="s">
        <v>66</v>
      </c>
      <c r="F78" s="55">
        <v>386.18368421052628</v>
      </c>
      <c r="G78" s="49">
        <v>145.01263157894735</v>
      </c>
      <c r="I78" s="20"/>
      <c r="N78" s="26" t="s">
        <v>230</v>
      </c>
      <c r="O78" s="35">
        <v>16355.96</v>
      </c>
      <c r="P78" t="str">
        <v>Chang</v>
      </c>
      <c r="Q78">
        <v>16355.96</v>
      </c>
      <c r="X78" s="26" t="s">
        <v>131</v>
      </c>
      <c r="Y78" s="38">
        <v>16215.33</v>
      </c>
      <c r="Z78" t="str">
        <v>Seven Seas Impo</v>
      </c>
      <c r="AA78">
        <v>16215.33</v>
      </c>
      <c r="AF78" s="41"/>
    </row>
    <row r="79" spans="1:32" x14ac:dyDescent="0.25">
      <c r="A79" s="26" t="s">
        <v>103</v>
      </c>
      <c r="B79" s="55">
        <v>614.63</v>
      </c>
      <c r="C79" s="49">
        <v>43.024999999999999</v>
      </c>
      <c r="E79" s="26" t="s">
        <v>103</v>
      </c>
      <c r="F79" s="55">
        <v>0</v>
      </c>
      <c r="G79" s="49">
        <v>36.364999999999995</v>
      </c>
      <c r="I79" s="20"/>
      <c r="N79" s="26" t="s">
        <v>231</v>
      </c>
      <c r="O79" s="35">
        <v>15760.44</v>
      </c>
      <c r="P79" t="str">
        <v>Lakkalikööri</v>
      </c>
      <c r="Q79">
        <v>15760.44</v>
      </c>
      <c r="X79" s="26" t="s">
        <v>111</v>
      </c>
      <c r="Y79" s="38">
        <v>16076.6</v>
      </c>
      <c r="Z79" t="str">
        <v>LILA-Supermerca</v>
      </c>
      <c r="AA79">
        <v>16076.6</v>
      </c>
      <c r="AF79" s="41"/>
    </row>
    <row r="80" spans="1:32" x14ac:dyDescent="0.25">
      <c r="A80" s="26" t="s">
        <v>104</v>
      </c>
      <c r="B80" s="55">
        <v>2207.7421428571429</v>
      </c>
      <c r="C80" s="49">
        <v>154.54285714285714</v>
      </c>
      <c r="E80" s="26" t="s">
        <v>104</v>
      </c>
      <c r="F80" s="55">
        <v>59.812142857142859</v>
      </c>
      <c r="G80" s="49">
        <v>58.12</v>
      </c>
      <c r="I80" s="20"/>
      <c r="N80" s="26" t="s">
        <v>232</v>
      </c>
      <c r="O80" s="35">
        <v>15099.88</v>
      </c>
      <c r="P80" t="str">
        <v>Schoggi Schokol</v>
      </c>
      <c r="Q80">
        <v>15099.88</v>
      </c>
      <c r="X80" s="26" t="s">
        <v>142</v>
      </c>
      <c r="Y80" s="38">
        <v>15843.92</v>
      </c>
      <c r="Z80" t="str">
        <v>Vaffeljernet</v>
      </c>
      <c r="AA80">
        <v>15843.92</v>
      </c>
      <c r="AF80" s="41"/>
    </row>
    <row r="81" spans="1:32" x14ac:dyDescent="0.25">
      <c r="A81" s="26" t="s">
        <v>105</v>
      </c>
      <c r="B81" s="55">
        <v>498.01249999999999</v>
      </c>
      <c r="C81" s="49">
        <v>34.862499999999997</v>
      </c>
      <c r="E81" s="26" t="s">
        <v>105</v>
      </c>
      <c r="F81" s="55">
        <v>0</v>
      </c>
      <c r="G81" s="49">
        <v>21.872499999999999</v>
      </c>
      <c r="I81" s="20"/>
      <c r="N81" s="26" t="s">
        <v>233</v>
      </c>
      <c r="O81" s="35">
        <v>14920.89</v>
      </c>
      <c r="P81" t="str">
        <v>Gorgonzola Teli</v>
      </c>
      <c r="Q81">
        <v>14920.89</v>
      </c>
      <c r="X81" s="26" t="s">
        <v>145</v>
      </c>
      <c r="Y81" s="38">
        <v>15648.7</v>
      </c>
      <c r="Z81" t="str">
        <v>Wartian Herkku</v>
      </c>
      <c r="AA81">
        <v>15648.7</v>
      </c>
      <c r="AF81" s="41"/>
    </row>
    <row r="82" spans="1:32" x14ac:dyDescent="0.25">
      <c r="A82" s="26" t="s">
        <v>106</v>
      </c>
      <c r="B82" s="55">
        <v>666.30000000000007</v>
      </c>
      <c r="C82" s="49">
        <v>46.642857142857146</v>
      </c>
      <c r="E82" s="26" t="s">
        <v>106</v>
      </c>
      <c r="F82" s="55">
        <v>67.439285714285717</v>
      </c>
      <c r="G82" s="49">
        <v>45.415714285714287</v>
      </c>
      <c r="I82" s="20"/>
      <c r="N82" s="26" t="s">
        <v>234</v>
      </c>
      <c r="O82" s="35">
        <v>14352.6</v>
      </c>
      <c r="P82" t="str">
        <v>Sirop d'érable</v>
      </c>
      <c r="Q82">
        <v>14352.6</v>
      </c>
      <c r="X82" s="26" t="s">
        <v>119</v>
      </c>
      <c r="Y82" s="38">
        <v>15177.47</v>
      </c>
      <c r="Z82" t="str">
        <v>Old World Delic</v>
      </c>
      <c r="AA82">
        <v>15177.47</v>
      </c>
      <c r="AF82" s="41"/>
    </row>
    <row r="83" spans="1:32" x14ac:dyDescent="0.25">
      <c r="A83" s="26" t="s">
        <v>107</v>
      </c>
      <c r="B83" s="55">
        <v>174.16666666666666</v>
      </c>
      <c r="C83" s="49">
        <v>12.193333333333333</v>
      </c>
      <c r="E83" s="26" t="s">
        <v>107</v>
      </c>
      <c r="F83" s="55">
        <v>0</v>
      </c>
      <c r="G83" s="49">
        <v>3.3066666666666666</v>
      </c>
      <c r="I83" s="20"/>
      <c r="N83" s="26" t="s">
        <v>235</v>
      </c>
      <c r="O83" s="35">
        <v>13869.89</v>
      </c>
      <c r="P83" t="str">
        <v>Louisiana Fiery</v>
      </c>
      <c r="Q83">
        <v>13869.89</v>
      </c>
      <c r="X83" s="26" t="s">
        <v>88</v>
      </c>
      <c r="Y83" s="38">
        <v>14761.04</v>
      </c>
      <c r="Z83" t="str">
        <v>Eastern Connect</v>
      </c>
      <c r="AA83">
        <v>14761.04</v>
      </c>
      <c r="AF83" s="41"/>
    </row>
    <row r="84" spans="1:32" x14ac:dyDescent="0.25">
      <c r="A84" s="26" t="s">
        <v>108</v>
      </c>
      <c r="B84" s="55">
        <v>178.5</v>
      </c>
      <c r="C84" s="49">
        <v>12.494999999999999</v>
      </c>
      <c r="E84" s="26" t="s">
        <v>108</v>
      </c>
      <c r="F84" s="55">
        <v>0</v>
      </c>
      <c r="G84" s="49">
        <v>9.6999999999999993</v>
      </c>
      <c r="I84" s="20"/>
      <c r="N84" s="26" t="s">
        <v>236</v>
      </c>
      <c r="O84" s="35">
        <v>13644</v>
      </c>
      <c r="P84" t="str">
        <v>Steeleye Stout</v>
      </c>
      <c r="Q84">
        <v>13644</v>
      </c>
      <c r="X84" s="26" t="s">
        <v>72</v>
      </c>
      <c r="Y84" s="38">
        <v>13390.65</v>
      </c>
      <c r="Z84" t="str">
        <v>Around the Horn</v>
      </c>
      <c r="AA84">
        <v>13390.65</v>
      </c>
      <c r="AF84" s="41"/>
    </row>
    <row r="85" spans="1:32" x14ac:dyDescent="0.25">
      <c r="A85" s="26" t="s">
        <v>109</v>
      </c>
      <c r="B85" s="55">
        <v>1284.0946666666666</v>
      </c>
      <c r="C85" s="49">
        <v>89.887999999999991</v>
      </c>
      <c r="E85" s="26" t="s">
        <v>109</v>
      </c>
      <c r="F85" s="55">
        <v>134.70866666666669</v>
      </c>
      <c r="G85" s="49">
        <v>67.801999999999992</v>
      </c>
      <c r="I85" s="20"/>
      <c r="N85" s="26" t="s">
        <v>237</v>
      </c>
      <c r="O85" s="35">
        <v>13458.46</v>
      </c>
      <c r="P85" t="str">
        <v>Inlagd Sill</v>
      </c>
      <c r="Q85">
        <v>13458.46</v>
      </c>
      <c r="X85" s="26" t="s">
        <v>120</v>
      </c>
      <c r="Y85" s="38">
        <v>12496.19</v>
      </c>
      <c r="Z85" t="str">
        <v>Ottilies Käsela</v>
      </c>
      <c r="AA85">
        <v>12496.19</v>
      </c>
      <c r="AF85" s="41"/>
    </row>
    <row r="86" spans="1:32" x14ac:dyDescent="0.25">
      <c r="A86" s="26" t="s">
        <v>110</v>
      </c>
      <c r="B86" s="55">
        <v>769.11749999999995</v>
      </c>
      <c r="C86" s="49">
        <v>53.842500000000001</v>
      </c>
      <c r="E86" s="26" t="s">
        <v>110</v>
      </c>
      <c r="F86" s="55">
        <v>103.3875</v>
      </c>
      <c r="G86" s="49">
        <v>50.527500000000003</v>
      </c>
      <c r="I86" s="20"/>
      <c r="N86" s="26" t="s">
        <v>238</v>
      </c>
      <c r="O86" s="35">
        <v>13424.19</v>
      </c>
      <c r="P86" t="str">
        <v>Nord-Ost Matjes</v>
      </c>
      <c r="Q86">
        <v>13424.19</v>
      </c>
      <c r="X86" s="26" t="s">
        <v>127</v>
      </c>
      <c r="Y86" s="38">
        <v>12450.81</v>
      </c>
      <c r="Z86" t="str">
        <v>Ricardo Adocica</v>
      </c>
      <c r="AA86">
        <v>12450.81</v>
      </c>
      <c r="AF86" s="41"/>
    </row>
    <row r="87" spans="1:32" x14ac:dyDescent="0.25">
      <c r="A87" s="26" t="s">
        <v>111</v>
      </c>
      <c r="B87" s="55">
        <v>1148.3285714285714</v>
      </c>
      <c r="C87" s="49">
        <v>80.385000000000005</v>
      </c>
      <c r="E87" s="26" t="s">
        <v>111</v>
      </c>
      <c r="F87" s="55">
        <v>124.89</v>
      </c>
      <c r="G87" s="49">
        <v>52.457857142857144</v>
      </c>
      <c r="I87" s="20"/>
      <c r="N87" s="26" t="s">
        <v>239</v>
      </c>
      <c r="O87" s="35">
        <v>12901.77</v>
      </c>
      <c r="P87" t="str">
        <v>Queso Cabrales</v>
      </c>
      <c r="Q87">
        <v>12901.77</v>
      </c>
      <c r="X87" s="26" t="s">
        <v>82</v>
      </c>
      <c r="Y87" s="38">
        <v>12348.88</v>
      </c>
      <c r="Z87" t="str">
        <v>Chop-suey Chine</v>
      </c>
      <c r="AA87">
        <v>12348.88</v>
      </c>
      <c r="AF87" s="41"/>
    </row>
    <row r="88" spans="1:32" x14ac:dyDescent="0.25">
      <c r="A88" s="26" t="s">
        <v>112</v>
      </c>
      <c r="B88" s="55">
        <v>1373.0483333333334</v>
      </c>
      <c r="C88" s="49">
        <v>96.11333333333333</v>
      </c>
      <c r="E88" s="26" t="s">
        <v>112</v>
      </c>
      <c r="F88" s="55">
        <v>117.75</v>
      </c>
      <c r="G88" s="49">
        <v>56.150833333333331</v>
      </c>
      <c r="I88" s="20"/>
      <c r="N88" s="26" t="s">
        <v>240</v>
      </c>
      <c r="O88" s="35">
        <v>12788.1</v>
      </c>
      <c r="P88" t="str">
        <v>Chai</v>
      </c>
      <c r="Q88">
        <v>12788.1</v>
      </c>
      <c r="X88" s="26" t="s">
        <v>90</v>
      </c>
      <c r="Y88" s="38">
        <v>11666.9</v>
      </c>
      <c r="Z88" t="str">
        <v>Folies gourmand</v>
      </c>
      <c r="AA88">
        <v>11666.9</v>
      </c>
      <c r="AF88" s="41"/>
    </row>
    <row r="89" spans="1:32" x14ac:dyDescent="0.25">
      <c r="A89" s="26" t="s">
        <v>113</v>
      </c>
      <c r="B89" s="55">
        <v>532.32500000000005</v>
      </c>
      <c r="C89" s="49">
        <v>37.262500000000003</v>
      </c>
      <c r="E89" s="26" t="s">
        <v>113</v>
      </c>
      <c r="F89" s="55">
        <v>0</v>
      </c>
      <c r="G89" s="49">
        <v>9.9824999999999999</v>
      </c>
      <c r="I89" s="20"/>
      <c r="N89" s="26" t="s">
        <v>241</v>
      </c>
      <c r="O89" s="35">
        <v>12772</v>
      </c>
      <c r="P89" t="str">
        <v>Northwoods Cran</v>
      </c>
      <c r="Q89">
        <v>12772</v>
      </c>
      <c r="X89" s="26" t="s">
        <v>97</v>
      </c>
      <c r="Y89" s="38">
        <v>11446.36</v>
      </c>
      <c r="Z89" t="str">
        <v>Godos Cocina Tí</v>
      </c>
      <c r="AA89">
        <v>11446.36</v>
      </c>
      <c r="AF89" s="41"/>
    </row>
    <row r="90" spans="1:32" x14ac:dyDescent="0.25">
      <c r="A90" s="26" t="s">
        <v>114</v>
      </c>
      <c r="B90" s="55">
        <v>717.62200000000007</v>
      </c>
      <c r="C90" s="49">
        <v>50.234999999999999</v>
      </c>
      <c r="E90" s="26" t="s">
        <v>114</v>
      </c>
      <c r="F90" s="55">
        <v>42.763999999999996</v>
      </c>
      <c r="G90" s="49">
        <v>46.975000000000001</v>
      </c>
      <c r="I90" s="20"/>
      <c r="N90" s="26" t="s">
        <v>242</v>
      </c>
      <c r="O90" s="35">
        <v>12294.54</v>
      </c>
      <c r="P90" t="str">
        <v>Chartreuse vert</v>
      </c>
      <c r="Q90">
        <v>12294.54</v>
      </c>
      <c r="X90" s="26" t="s">
        <v>134</v>
      </c>
      <c r="Y90" s="38">
        <v>11441.63</v>
      </c>
      <c r="Z90" t="str">
        <v>Split Rail Beer</v>
      </c>
      <c r="AA90">
        <v>11441.63</v>
      </c>
      <c r="AF90" s="41"/>
    </row>
    <row r="91" spans="1:32" ht="15.75" thickBot="1" x14ac:dyDescent="0.3">
      <c r="A91" s="27" t="s">
        <v>115</v>
      </c>
      <c r="B91" s="55">
        <v>1390.8671428571429</v>
      </c>
      <c r="C91" s="49">
        <v>97.361428571428561</v>
      </c>
      <c r="E91" s="27" t="s">
        <v>115</v>
      </c>
      <c r="F91" s="55">
        <v>99.215714285714284</v>
      </c>
      <c r="G91" s="49">
        <v>65.558571428571426</v>
      </c>
      <c r="I91" s="20"/>
      <c r="N91" s="26" t="s">
        <v>243</v>
      </c>
      <c r="O91" s="35">
        <v>12257.66</v>
      </c>
      <c r="P91" t="str">
        <v>Queso Manchego</v>
      </c>
      <c r="Q91">
        <v>12257.66</v>
      </c>
      <c r="X91" s="26" t="s">
        <v>139</v>
      </c>
      <c r="Y91" s="38">
        <v>10812.15</v>
      </c>
      <c r="Z91" t="str">
        <v>Tortuga Restaur</v>
      </c>
      <c r="AA91">
        <v>10812.15</v>
      </c>
      <c r="AF91" s="41"/>
    </row>
    <row r="92" spans="1:32" x14ac:dyDescent="0.25">
      <c r="A92" s="19" t="s">
        <v>68</v>
      </c>
      <c r="B92" s="55">
        <v>2220.937692307692</v>
      </c>
      <c r="C92" s="49">
        <v>155.46692307692308</v>
      </c>
      <c r="E92" s="19" t="s">
        <v>68</v>
      </c>
      <c r="F92" s="55">
        <v>256.28615384615381</v>
      </c>
      <c r="G92" s="49">
        <v>107.2476923076923</v>
      </c>
      <c r="I92" s="20"/>
      <c r="N92" s="26" t="s">
        <v>244</v>
      </c>
      <c r="O92" s="35">
        <v>10672.65</v>
      </c>
      <c r="P92" t="str">
        <v>Outback Lager</v>
      </c>
      <c r="Q92">
        <v>10672.65</v>
      </c>
      <c r="X92" s="26" t="s">
        <v>115</v>
      </c>
      <c r="Y92" s="38">
        <v>9736.07</v>
      </c>
      <c r="Z92" t="str">
        <v>Maison Dewey</v>
      </c>
      <c r="AA92">
        <v>9736.07</v>
      </c>
      <c r="AF92" s="41"/>
    </row>
    <row r="93" spans="1:32" x14ac:dyDescent="0.25">
      <c r="A93" s="26" t="s">
        <v>116</v>
      </c>
      <c r="B93" s="55">
        <v>1008.4399999999999</v>
      </c>
      <c r="C93" s="49">
        <v>70.591999999999999</v>
      </c>
      <c r="E93" s="26" t="s">
        <v>116</v>
      </c>
      <c r="F93" s="55">
        <v>0</v>
      </c>
      <c r="G93" s="49">
        <v>64.408000000000001</v>
      </c>
      <c r="I93" s="20"/>
      <c r="N93" s="26" t="s">
        <v>245</v>
      </c>
      <c r="O93" s="35">
        <v>9915.9500000000007</v>
      </c>
      <c r="P93" t="str">
        <v>Gula Malacca</v>
      </c>
      <c r="Q93">
        <v>9915.9500000000007</v>
      </c>
      <c r="X93" s="26" t="s">
        <v>85</v>
      </c>
      <c r="Y93" s="38">
        <v>9588.43</v>
      </c>
      <c r="Z93" t="str">
        <v>Die Wandernde K</v>
      </c>
      <c r="AA93">
        <v>9588.43</v>
      </c>
      <c r="AF93" s="41"/>
    </row>
    <row r="94" spans="1:32" x14ac:dyDescent="0.25">
      <c r="A94" s="26" t="s">
        <v>117</v>
      </c>
      <c r="B94" s="55">
        <v>216.33333333333334</v>
      </c>
      <c r="C94" s="49">
        <v>15.143333333333333</v>
      </c>
      <c r="E94" s="26" t="s">
        <v>117</v>
      </c>
      <c r="F94" s="55">
        <v>0</v>
      </c>
      <c r="G94" s="49">
        <v>12.530000000000001</v>
      </c>
      <c r="I94" s="20"/>
      <c r="N94" s="26" t="s">
        <v>246</v>
      </c>
      <c r="O94" s="35">
        <v>9244.6</v>
      </c>
      <c r="P94" t="str">
        <v>Maxilaku</v>
      </c>
      <c r="Q94">
        <v>9244.6</v>
      </c>
      <c r="X94" s="26" t="s">
        <v>106</v>
      </c>
      <c r="Y94" s="38">
        <v>9328.2000000000007</v>
      </c>
      <c r="Z94" t="str">
        <v>La maison d'Asi</v>
      </c>
      <c r="AA94">
        <v>9328.2000000000007</v>
      </c>
      <c r="AF94" s="41"/>
    </row>
    <row r="95" spans="1:32" x14ac:dyDescent="0.25">
      <c r="A95" s="26" t="s">
        <v>118</v>
      </c>
      <c r="B95" s="55">
        <v>692.04</v>
      </c>
      <c r="C95" s="49">
        <v>48.442</v>
      </c>
      <c r="E95" s="26" t="s">
        <v>118</v>
      </c>
      <c r="F95" s="55">
        <v>0</v>
      </c>
      <c r="G95" s="49">
        <v>61.327999999999996</v>
      </c>
      <c r="I95" s="20"/>
      <c r="N95" s="26" t="s">
        <v>247</v>
      </c>
      <c r="O95" s="35">
        <v>9171.6299999999992</v>
      </c>
      <c r="P95" t="str">
        <v>Original Frankf</v>
      </c>
      <c r="Q95">
        <v>9171.6299999999992</v>
      </c>
      <c r="X95" s="26" t="s">
        <v>143</v>
      </c>
      <c r="Y95" s="38">
        <v>9182.43</v>
      </c>
      <c r="Z95" t="str">
        <v>Victuailles en</v>
      </c>
      <c r="AA95">
        <v>9182.43</v>
      </c>
      <c r="AF95" s="41"/>
    </row>
    <row r="96" spans="1:32" x14ac:dyDescent="0.25">
      <c r="A96" s="26" t="s">
        <v>119</v>
      </c>
      <c r="B96" s="55">
        <v>1517.7469999999998</v>
      </c>
      <c r="C96" s="49">
        <v>106.24600000000001</v>
      </c>
      <c r="E96" s="26" t="s">
        <v>119</v>
      </c>
      <c r="F96" s="55">
        <v>114.76900000000001</v>
      </c>
      <c r="G96" s="49">
        <v>98.352999999999994</v>
      </c>
      <c r="I96" s="20"/>
      <c r="N96" s="26" t="s">
        <v>248</v>
      </c>
      <c r="O96" s="35">
        <v>9104</v>
      </c>
      <c r="P96" t="str">
        <v>Sir Rodney's Sc</v>
      </c>
      <c r="Q96">
        <v>9104</v>
      </c>
      <c r="X96" s="26" t="s">
        <v>98</v>
      </c>
      <c r="Y96" s="38">
        <v>8414.1299999999992</v>
      </c>
      <c r="Z96" t="str">
        <v>Gourmet Lanchon</v>
      </c>
      <c r="AA96">
        <v>8414.1299999999992</v>
      </c>
      <c r="AF96" s="41"/>
    </row>
    <row r="97" spans="1:32" x14ac:dyDescent="0.25">
      <c r="A97" s="26" t="s">
        <v>120</v>
      </c>
      <c r="B97" s="55">
        <v>1249.6190000000001</v>
      </c>
      <c r="C97" s="49">
        <v>87.474000000000004</v>
      </c>
      <c r="E97" s="26" t="s">
        <v>120</v>
      </c>
      <c r="F97" s="55">
        <v>66.131</v>
      </c>
      <c r="G97" s="49">
        <v>86.274000000000001</v>
      </c>
      <c r="I97" s="20"/>
      <c r="N97" s="26" t="s">
        <v>249</v>
      </c>
      <c r="O97" s="35">
        <v>8714</v>
      </c>
      <c r="P97" t="str">
        <v>Scottish Longbr</v>
      </c>
      <c r="Q97">
        <v>8714</v>
      </c>
      <c r="X97" s="26" t="s">
        <v>114</v>
      </c>
      <c r="Y97" s="38">
        <v>7176.22</v>
      </c>
      <c r="Z97" t="str">
        <v>Magazzini Alime</v>
      </c>
      <c r="AA97">
        <v>7176.22</v>
      </c>
      <c r="AF97" s="41"/>
    </row>
    <row r="98" spans="1:32" x14ac:dyDescent="0.25">
      <c r="A98" s="26" t="s">
        <v>121</v>
      </c>
      <c r="B98" s="55">
        <v>707.0333333333333</v>
      </c>
      <c r="C98" s="49">
        <v>49.493333333333332</v>
      </c>
      <c r="E98" s="26" t="s">
        <v>121</v>
      </c>
      <c r="F98" s="55">
        <v>0</v>
      </c>
      <c r="G98" s="49">
        <v>46.326666666666661</v>
      </c>
      <c r="I98" s="20"/>
      <c r="N98" s="26" t="s">
        <v>250</v>
      </c>
      <c r="O98" s="35">
        <v>8680.35</v>
      </c>
      <c r="P98" t="str">
        <v>Jack's New Engl</v>
      </c>
      <c r="Q98">
        <v>8680.35</v>
      </c>
      <c r="X98" s="26" t="s">
        <v>126</v>
      </c>
      <c r="Y98" s="38">
        <v>7048.24</v>
      </c>
      <c r="Z98" t="str">
        <v>Reggiani Caseif</v>
      </c>
      <c r="AA98">
        <v>7048.24</v>
      </c>
      <c r="AF98" s="41"/>
    </row>
    <row r="99" spans="1:32" x14ac:dyDescent="0.25">
      <c r="A99" s="26" t="s">
        <v>67</v>
      </c>
      <c r="B99" s="55">
        <v>2312.886</v>
      </c>
      <c r="C99" s="49">
        <v>161.90199999999999</v>
      </c>
      <c r="E99" s="26" t="s">
        <v>67</v>
      </c>
      <c r="F99" s="55">
        <v>313.10900000000004</v>
      </c>
      <c r="G99" s="49">
        <v>118.61099999999999</v>
      </c>
      <c r="I99" s="20"/>
      <c r="N99" s="26" t="s">
        <v>251</v>
      </c>
      <c r="O99" s="35">
        <v>8575</v>
      </c>
      <c r="P99" t="str">
        <v>Singaporean Hok</v>
      </c>
      <c r="Q99">
        <v>8575</v>
      </c>
      <c r="X99" s="26" t="s">
        <v>71</v>
      </c>
      <c r="Y99" s="38">
        <v>7023.98</v>
      </c>
      <c r="Z99" t="str">
        <v>Antonio Moreno</v>
      </c>
      <c r="AA99">
        <v>7023.98</v>
      </c>
      <c r="AF99" s="41"/>
    </row>
    <row r="100" spans="1:32" x14ac:dyDescent="0.25">
      <c r="A100" s="26" t="s">
        <v>122</v>
      </c>
      <c r="B100" s="55">
        <v>1008.9879999999999</v>
      </c>
      <c r="C100" s="49">
        <v>70.628</v>
      </c>
      <c r="E100" s="26" t="s">
        <v>122</v>
      </c>
      <c r="F100" s="55">
        <v>54.432000000000002</v>
      </c>
      <c r="G100" s="49">
        <v>72.972000000000008</v>
      </c>
      <c r="I100" s="20"/>
      <c r="N100" s="26" t="s">
        <v>252</v>
      </c>
      <c r="O100" s="35">
        <v>8567.9</v>
      </c>
      <c r="P100" t="str">
        <v>Chef Anton's Ca</v>
      </c>
      <c r="Q100">
        <v>8567.9</v>
      </c>
      <c r="X100" s="26" t="s">
        <v>140</v>
      </c>
      <c r="Y100" s="38">
        <v>6850.66</v>
      </c>
      <c r="Z100" t="str">
        <v>Tradição Hiperm</v>
      </c>
      <c r="AA100">
        <v>6850.66</v>
      </c>
      <c r="AF100" s="41"/>
    </row>
    <row r="101" spans="1:32" x14ac:dyDescent="0.25">
      <c r="A101" s="26" t="s">
        <v>123</v>
      </c>
      <c r="B101" s="55">
        <v>740.53444444444449</v>
      </c>
      <c r="C101" s="49">
        <v>51.837777777777781</v>
      </c>
      <c r="E101" s="26" t="s">
        <v>123</v>
      </c>
      <c r="F101" s="55">
        <v>34.313333333333333</v>
      </c>
      <c r="G101" s="49">
        <v>36.394444444444446</v>
      </c>
      <c r="I101" s="20"/>
      <c r="N101" s="26" t="s">
        <v>253</v>
      </c>
      <c r="O101" s="35">
        <v>8404.16</v>
      </c>
      <c r="P101" t="str">
        <v>Mascarpone Fabi</v>
      </c>
      <c r="Q101">
        <v>8404.16</v>
      </c>
      <c r="X101" s="26" t="s">
        <v>123</v>
      </c>
      <c r="Y101" s="38">
        <v>6664.81</v>
      </c>
      <c r="Z101" t="str">
        <v>Que Delícia</v>
      </c>
      <c r="AA101">
        <v>6664.81</v>
      </c>
      <c r="AF101" s="41"/>
    </row>
    <row r="102" spans="1:32" x14ac:dyDescent="0.25">
      <c r="A102" s="26" t="s">
        <v>124</v>
      </c>
      <c r="B102" s="55">
        <v>1978.2692307692307</v>
      </c>
      <c r="C102" s="49">
        <v>138.47999999999999</v>
      </c>
      <c r="E102" s="26" t="s">
        <v>124</v>
      </c>
      <c r="F102" s="55">
        <v>346.81538461538463</v>
      </c>
      <c r="G102" s="49">
        <v>152.51538461538462</v>
      </c>
      <c r="I102" s="20"/>
      <c r="N102" s="26" t="s">
        <v>254</v>
      </c>
      <c r="O102" s="35">
        <v>8177.5</v>
      </c>
      <c r="P102" t="str">
        <v>Rhönbräu Kloste</v>
      </c>
      <c r="Q102">
        <v>8177.5</v>
      </c>
      <c r="X102" s="26" t="s">
        <v>95</v>
      </c>
      <c r="Y102" s="38">
        <v>6427.43</v>
      </c>
      <c r="Z102" t="str">
        <v>Furia Bacalhau</v>
      </c>
      <c r="AA102">
        <v>6427.43</v>
      </c>
      <c r="AF102" s="41"/>
    </row>
    <row r="103" spans="1:32" ht="15.75" thickBot="1" x14ac:dyDescent="0.3">
      <c r="A103" s="26" t="s">
        <v>22</v>
      </c>
      <c r="B103" s="55">
        <v>3938.4757142857147</v>
      </c>
      <c r="C103" s="49">
        <v>275.69499999999999</v>
      </c>
      <c r="E103" s="26" t="s">
        <v>22</v>
      </c>
      <c r="F103" s="55">
        <v>257.36071428571432</v>
      </c>
      <c r="G103" s="49">
        <v>200.20107142857142</v>
      </c>
      <c r="I103" s="20"/>
      <c r="N103" s="27" t="s">
        <v>255</v>
      </c>
      <c r="O103" s="35">
        <v>7991.48</v>
      </c>
      <c r="P103" s="90" t="str">
        <v>Tofu</v>
      </c>
      <c r="Q103">
        <v>7991.48</v>
      </c>
      <c r="X103" s="27" t="s">
        <v>103</v>
      </c>
      <c r="Y103" s="38">
        <v>6146.3</v>
      </c>
      <c r="Z103" t="str">
        <v>Island Trading</v>
      </c>
      <c r="AA103">
        <v>6146.3</v>
      </c>
      <c r="AF103" s="41"/>
    </row>
    <row r="104" spans="1:32" x14ac:dyDescent="0.25">
      <c r="A104" s="26" t="s">
        <v>125</v>
      </c>
      <c r="B104" s="55">
        <v>568.81999999999994</v>
      </c>
      <c r="C104" s="49">
        <v>39.817999999999998</v>
      </c>
      <c r="E104" s="26" t="s">
        <v>125</v>
      </c>
      <c r="F104" s="55">
        <v>0</v>
      </c>
      <c r="G104" s="49">
        <v>43.835999999999999</v>
      </c>
      <c r="I104" s="20"/>
      <c r="N104" s="19" t="s">
        <v>256</v>
      </c>
      <c r="O104" s="35">
        <v>7661.55</v>
      </c>
      <c r="P104" s="3" t="str">
        <v>Ravioli Angelo</v>
      </c>
      <c r="Q104">
        <v>7661.55</v>
      </c>
      <c r="X104" s="19" t="s">
        <v>79</v>
      </c>
      <c r="Y104" s="38">
        <v>6089.9</v>
      </c>
      <c r="Z104" t="str">
        <v>B's Beverages</v>
      </c>
      <c r="AA104">
        <v>6089.9</v>
      </c>
      <c r="AF104" s="41"/>
    </row>
    <row r="105" spans="1:32" x14ac:dyDescent="0.25">
      <c r="A105" s="26" t="s">
        <v>23</v>
      </c>
      <c r="B105" s="55">
        <v>2838.7666666666669</v>
      </c>
      <c r="C105" s="49">
        <v>198.715</v>
      </c>
      <c r="E105" s="26" t="s">
        <v>23</v>
      </c>
      <c r="F105" s="55">
        <v>63.783888888888882</v>
      </c>
      <c r="G105" s="49">
        <v>118.56722222222223</v>
      </c>
      <c r="I105" s="20"/>
      <c r="N105" s="26" t="s">
        <v>257</v>
      </c>
      <c r="O105" s="35">
        <v>7226.5</v>
      </c>
      <c r="P105" t="str">
        <v>Mishi Kobe Niku</v>
      </c>
      <c r="Q105">
        <v>7226.5</v>
      </c>
      <c r="X105" s="26" t="s">
        <v>146</v>
      </c>
      <c r="Y105" s="38">
        <v>6068.2</v>
      </c>
      <c r="Z105" t="str">
        <v>Wellington Impo</v>
      </c>
      <c r="AA105">
        <v>6068.2</v>
      </c>
      <c r="AF105" s="41"/>
    </row>
    <row r="106" spans="1:32" x14ac:dyDescent="0.25">
      <c r="A106" s="26" t="s">
        <v>126</v>
      </c>
      <c r="B106" s="55">
        <v>587.35333333333335</v>
      </c>
      <c r="C106" s="49">
        <v>41.116666666666667</v>
      </c>
      <c r="E106" s="26" t="s">
        <v>126</v>
      </c>
      <c r="F106" s="55">
        <v>42.28</v>
      </c>
      <c r="G106" s="49">
        <v>26.63</v>
      </c>
      <c r="I106" s="20"/>
      <c r="N106" s="26" t="s">
        <v>258</v>
      </c>
      <c r="O106" s="35">
        <v>7137</v>
      </c>
      <c r="P106" t="str">
        <v>Grandma's Boyse</v>
      </c>
      <c r="Q106">
        <v>7137</v>
      </c>
      <c r="X106" s="26" t="s">
        <v>130</v>
      </c>
      <c r="Y106" s="38">
        <v>5735.15</v>
      </c>
      <c r="Z106" t="str">
        <v>Santé Gourmet</v>
      </c>
      <c r="AA106">
        <v>5735.15</v>
      </c>
      <c r="AF106" s="41"/>
    </row>
    <row r="107" spans="1:32" x14ac:dyDescent="0.25">
      <c r="A107" s="26" t="s">
        <v>127</v>
      </c>
      <c r="B107" s="55">
        <v>1131.8918181818181</v>
      </c>
      <c r="C107" s="49">
        <v>79.234545454545454</v>
      </c>
      <c r="E107" s="26" t="s">
        <v>127</v>
      </c>
      <c r="F107" s="55">
        <v>43.055454545454545</v>
      </c>
      <c r="G107" s="49">
        <v>57.540909090909096</v>
      </c>
      <c r="I107" s="20"/>
      <c r="N107" s="26" t="s">
        <v>259</v>
      </c>
      <c r="O107" s="35">
        <v>7122.36</v>
      </c>
      <c r="P107" t="str">
        <v>Gustaf's Knäcke</v>
      </c>
      <c r="Q107">
        <v>7122.36</v>
      </c>
      <c r="X107" s="26" t="s">
        <v>122</v>
      </c>
      <c r="Y107" s="38">
        <v>5044.9399999999996</v>
      </c>
      <c r="Z107" t="str">
        <v>Princesa Isabel</v>
      </c>
      <c r="AA107">
        <v>5044.9399999999996</v>
      </c>
      <c r="AF107" s="41"/>
    </row>
    <row r="108" spans="1:32" x14ac:dyDescent="0.25">
      <c r="A108" s="26" t="s">
        <v>128</v>
      </c>
      <c r="B108" s="55">
        <v>1934.3790000000001</v>
      </c>
      <c r="C108" s="49">
        <v>135.40799999999999</v>
      </c>
      <c r="E108" s="26" t="s">
        <v>128</v>
      </c>
      <c r="F108" s="55">
        <v>68.944000000000003</v>
      </c>
      <c r="G108" s="49">
        <v>100.12899999999999</v>
      </c>
      <c r="I108" s="20"/>
      <c r="N108" s="26" t="s">
        <v>260</v>
      </c>
      <c r="O108" s="35">
        <v>6350.4</v>
      </c>
      <c r="P108" t="str">
        <v>Sasquatch Ale</v>
      </c>
      <c r="Q108">
        <v>6350.4</v>
      </c>
      <c r="X108" s="26" t="s">
        <v>116</v>
      </c>
      <c r="Y108" s="38">
        <v>5042.2</v>
      </c>
      <c r="Z108" t="str">
        <v>Morgenstern Ges</v>
      </c>
      <c r="AA108">
        <v>5042.2</v>
      </c>
      <c r="AF108" s="41"/>
    </row>
    <row r="109" spans="1:32" x14ac:dyDescent="0.25">
      <c r="A109" s="26" t="s">
        <v>129</v>
      </c>
      <c r="B109" s="55">
        <v>293.45799999999997</v>
      </c>
      <c r="C109" s="49">
        <v>20.54</v>
      </c>
      <c r="E109" s="26" t="s">
        <v>129</v>
      </c>
      <c r="F109" s="55">
        <v>0</v>
      </c>
      <c r="G109" s="49">
        <v>12.894</v>
      </c>
      <c r="I109" s="20"/>
      <c r="N109" s="26" t="s">
        <v>261</v>
      </c>
      <c r="O109" s="35">
        <v>5883</v>
      </c>
      <c r="P109" t="str">
        <v>Spegesild</v>
      </c>
      <c r="Q109">
        <v>5883</v>
      </c>
      <c r="X109" s="26" t="s">
        <v>138</v>
      </c>
      <c r="Y109" s="38">
        <v>4778.1400000000003</v>
      </c>
      <c r="Z109" t="str">
        <v>Toms Spezialitä</v>
      </c>
      <c r="AA109">
        <v>4778.1400000000003</v>
      </c>
      <c r="AF109" s="41"/>
    </row>
    <row r="110" spans="1:32" x14ac:dyDescent="0.25">
      <c r="A110" s="26" t="s">
        <v>130</v>
      </c>
      <c r="B110" s="55">
        <v>955.85833333333323</v>
      </c>
      <c r="C110" s="49">
        <v>66.91</v>
      </c>
      <c r="E110" s="26" t="s">
        <v>130</v>
      </c>
      <c r="F110" s="55">
        <v>0</v>
      </c>
      <c r="G110" s="49">
        <v>45.916666666666664</v>
      </c>
      <c r="I110" s="20"/>
      <c r="N110" s="26" t="s">
        <v>262</v>
      </c>
      <c r="O110" s="35">
        <v>5881.68</v>
      </c>
      <c r="P110" t="str">
        <v>Escargots de Bo</v>
      </c>
      <c r="Q110">
        <v>5881.68</v>
      </c>
      <c r="X110" s="26" t="s">
        <v>69</v>
      </c>
      <c r="Y110" s="38">
        <v>4273</v>
      </c>
      <c r="Z110" t="str">
        <v>Alfreds Futterk</v>
      </c>
      <c r="AA110">
        <v>4273</v>
      </c>
      <c r="AF110" s="41"/>
    </row>
    <row r="111" spans="1:32" x14ac:dyDescent="0.25">
      <c r="A111" s="26" t="s">
        <v>24</v>
      </c>
      <c r="B111" s="55">
        <v>3366.514516129032</v>
      </c>
      <c r="C111" s="49">
        <v>235.65870967741935</v>
      </c>
      <c r="E111" s="26" t="s">
        <v>24</v>
      </c>
      <c r="F111" s="55">
        <v>364.88516129032257</v>
      </c>
      <c r="G111" s="49">
        <v>215.6032258064516</v>
      </c>
      <c r="I111" s="20"/>
      <c r="N111" s="26" t="s">
        <v>263</v>
      </c>
      <c r="O111" s="35">
        <v>5862.62</v>
      </c>
      <c r="P111" t="str">
        <v>Teatime Chocola</v>
      </c>
      <c r="Q111">
        <v>5862.62</v>
      </c>
      <c r="X111" s="26" t="s">
        <v>113</v>
      </c>
      <c r="Y111" s="38">
        <v>4258.6000000000004</v>
      </c>
      <c r="Z111" t="str">
        <v>Lonesome Pine R</v>
      </c>
      <c r="AA111">
        <v>4258.6000000000004</v>
      </c>
      <c r="AF111" s="41"/>
    </row>
    <row r="112" spans="1:32" x14ac:dyDescent="0.25">
      <c r="A112" s="26" t="s">
        <v>131</v>
      </c>
      <c r="B112" s="55">
        <v>1801.7033333333334</v>
      </c>
      <c r="C112" s="49">
        <v>126.11999999999999</v>
      </c>
      <c r="E112" s="26" t="s">
        <v>131</v>
      </c>
      <c r="F112" s="55">
        <v>106.30333333333334</v>
      </c>
      <c r="G112" s="49">
        <v>101.53444444444443</v>
      </c>
      <c r="I112" s="20"/>
      <c r="N112" s="26" t="s">
        <v>264</v>
      </c>
      <c r="O112" s="35">
        <v>5347.21</v>
      </c>
      <c r="P112" t="str">
        <v>Chef Anton's Gu</v>
      </c>
      <c r="Q112">
        <v>5347.21</v>
      </c>
      <c r="X112" s="26" t="s">
        <v>121</v>
      </c>
      <c r="Y112" s="38">
        <v>4242.2</v>
      </c>
      <c r="Z112" t="str">
        <v>Pericles Comida</v>
      </c>
      <c r="AA112">
        <v>4242.2</v>
      </c>
      <c r="AF112" s="41"/>
    </row>
    <row r="113" spans="1:32" x14ac:dyDescent="0.25">
      <c r="A113" s="26" t="s">
        <v>132</v>
      </c>
      <c r="B113" s="55">
        <v>2402.4442857142858</v>
      </c>
      <c r="C113" s="49">
        <v>168.17142857142858</v>
      </c>
      <c r="E113" s="26" t="s">
        <v>132</v>
      </c>
      <c r="F113" s="55">
        <v>188.76571428571427</v>
      </c>
      <c r="G113" s="49">
        <v>64.121428571428581</v>
      </c>
      <c r="I113" s="20"/>
      <c r="N113" s="26" t="s">
        <v>265</v>
      </c>
      <c r="O113" s="35">
        <v>4960.4399999999996</v>
      </c>
      <c r="P113" t="str">
        <v>Konbu</v>
      </c>
      <c r="Q113">
        <v>4960.4399999999996</v>
      </c>
      <c r="X113" s="26" t="s">
        <v>76</v>
      </c>
      <c r="Y113" s="38">
        <v>4232.8500000000004</v>
      </c>
      <c r="Z113" t="str">
        <v>Bólido Comidas</v>
      </c>
      <c r="AA113">
        <v>4232.8500000000004</v>
      </c>
      <c r="AF113" s="41"/>
    </row>
    <row r="114" spans="1:32" x14ac:dyDescent="0.25">
      <c r="A114" s="26" t="s">
        <v>133</v>
      </c>
      <c r="B114" s="55">
        <v>605.83749999999998</v>
      </c>
      <c r="C114" s="49">
        <v>42.41</v>
      </c>
      <c r="E114" s="26" t="s">
        <v>133</v>
      </c>
      <c r="F114" s="55">
        <v>0</v>
      </c>
      <c r="G114" s="49">
        <v>27.07</v>
      </c>
      <c r="I114" s="20"/>
      <c r="N114" s="26" t="s">
        <v>266</v>
      </c>
      <c r="O114" s="35">
        <v>4728.24</v>
      </c>
      <c r="P114" t="str">
        <v>Tourtière</v>
      </c>
      <c r="Q114">
        <v>4728.24</v>
      </c>
      <c r="X114" s="26" t="s">
        <v>89</v>
      </c>
      <c r="Y114" s="38">
        <v>4107.55</v>
      </c>
      <c r="Z114" t="str">
        <v>Familia Arquiba</v>
      </c>
      <c r="AA114">
        <v>4107.55</v>
      </c>
      <c r="AF114" s="41"/>
    </row>
    <row r="115" spans="1:32" x14ac:dyDescent="0.25">
      <c r="A115" s="26" t="s">
        <v>134</v>
      </c>
      <c r="B115" s="55">
        <v>1271.2922222222221</v>
      </c>
      <c r="C115" s="49">
        <v>88.98888888888888</v>
      </c>
      <c r="E115" s="26" t="s">
        <v>134</v>
      </c>
      <c r="F115" s="55">
        <v>116.45222222222222</v>
      </c>
      <c r="G115" s="49">
        <v>62.074444444444438</v>
      </c>
      <c r="I115" s="20"/>
      <c r="N115" s="26" t="s">
        <v>267</v>
      </c>
      <c r="O115" s="35">
        <v>4601.7</v>
      </c>
      <c r="P115" t="str">
        <v>Tunnbröd</v>
      </c>
      <c r="Q115">
        <v>4601.7</v>
      </c>
      <c r="X115" s="26" t="s">
        <v>83</v>
      </c>
      <c r="Y115" s="38">
        <v>3810.75</v>
      </c>
      <c r="Z115" t="str">
        <v>Comércio Mineir</v>
      </c>
      <c r="AA115">
        <v>3810.75</v>
      </c>
      <c r="AF115" s="41"/>
    </row>
    <row r="116" spans="1:32" x14ac:dyDescent="0.25">
      <c r="A116" s="26" t="s">
        <v>135</v>
      </c>
      <c r="B116" s="55">
        <v>2007.3983333333333</v>
      </c>
      <c r="C116" s="49">
        <v>140.51916666666668</v>
      </c>
      <c r="E116" s="26" t="s">
        <v>135</v>
      </c>
      <c r="F116" s="55">
        <v>51.301666666666669</v>
      </c>
      <c r="G116" s="49">
        <v>68.435833333333335</v>
      </c>
      <c r="I116" s="20"/>
      <c r="N116" s="26" t="s">
        <v>268</v>
      </c>
      <c r="O116" s="35">
        <v>4504.37</v>
      </c>
      <c r="P116" t="str">
        <v>Guaraná Fantást</v>
      </c>
      <c r="Q116">
        <v>4504.37</v>
      </c>
      <c r="X116" s="26" t="s">
        <v>86</v>
      </c>
      <c r="Y116" s="38">
        <v>3763.21</v>
      </c>
      <c r="Z116" t="str">
        <v>Drachenblut Del</v>
      </c>
      <c r="AA116">
        <v>3763.21</v>
      </c>
      <c r="AF116" s="41"/>
    </row>
    <row r="117" spans="1:32" x14ac:dyDescent="0.25">
      <c r="A117" s="26" t="s">
        <v>136</v>
      </c>
      <c r="B117" s="55">
        <v>840.25</v>
      </c>
      <c r="C117" s="49">
        <v>58.817500000000003</v>
      </c>
      <c r="E117" s="26" t="s">
        <v>136</v>
      </c>
      <c r="F117" s="55">
        <v>0</v>
      </c>
      <c r="G117" s="49">
        <v>65.522499999999994</v>
      </c>
      <c r="I117" s="20"/>
      <c r="N117" s="26" t="s">
        <v>269</v>
      </c>
      <c r="O117" s="35">
        <v>4338.18</v>
      </c>
      <c r="P117" t="str">
        <v>Rogede sild</v>
      </c>
      <c r="Q117">
        <v>4338.18</v>
      </c>
      <c r="X117" s="26" t="s">
        <v>149</v>
      </c>
      <c r="Y117" s="38">
        <v>3531.95</v>
      </c>
      <c r="Z117" t="str">
        <v>Wolski  Zajazd</v>
      </c>
      <c r="AA117">
        <v>3531.95</v>
      </c>
      <c r="AF117" s="41"/>
    </row>
    <row r="118" spans="1:32" x14ac:dyDescent="0.25">
      <c r="A118" s="26" t="s">
        <v>137</v>
      </c>
      <c r="B118" s="55">
        <v>649.08000000000004</v>
      </c>
      <c r="C118" s="49">
        <v>45.436666666666667</v>
      </c>
      <c r="E118" s="26" t="s">
        <v>137</v>
      </c>
      <c r="F118" s="55">
        <v>0</v>
      </c>
      <c r="G118" s="49">
        <v>43.32</v>
      </c>
      <c r="I118" s="20"/>
      <c r="N118" s="26" t="s">
        <v>270</v>
      </c>
      <c r="O118" s="35">
        <v>3997.2</v>
      </c>
      <c r="P118" t="str">
        <v>Röd Kaviar</v>
      </c>
      <c r="Q118">
        <v>3997.2</v>
      </c>
      <c r="X118" s="26" t="s">
        <v>118</v>
      </c>
      <c r="Y118" s="38">
        <v>3460.2</v>
      </c>
      <c r="Z118" t="str">
        <v>Océano Atlántic</v>
      </c>
      <c r="AA118">
        <v>3460.2</v>
      </c>
      <c r="AF118" s="41"/>
    </row>
    <row r="119" spans="1:32" x14ac:dyDescent="0.25">
      <c r="A119" s="26" t="s">
        <v>138</v>
      </c>
      <c r="B119" s="55">
        <v>796.35666666666668</v>
      </c>
      <c r="C119" s="49">
        <v>55.745000000000005</v>
      </c>
      <c r="E119" s="26" t="s">
        <v>138</v>
      </c>
      <c r="F119" s="55">
        <v>29.310000000000002</v>
      </c>
      <c r="G119" s="49">
        <v>20.995000000000001</v>
      </c>
      <c r="I119" s="20"/>
      <c r="N119" s="26" t="s">
        <v>271</v>
      </c>
      <c r="O119" s="35">
        <v>3958.08</v>
      </c>
      <c r="P119" t="str">
        <v>Zaanse koeken</v>
      </c>
      <c r="Q119">
        <v>3958.08</v>
      </c>
      <c r="X119" s="26" t="s">
        <v>136</v>
      </c>
      <c r="Y119" s="38">
        <v>3361</v>
      </c>
      <c r="Z119" t="str">
        <v>The Big Cheese</v>
      </c>
      <c r="AA119">
        <v>3361</v>
      </c>
      <c r="AF119" s="41"/>
    </row>
    <row r="120" spans="1:32" x14ac:dyDescent="0.25">
      <c r="A120" s="26" t="s">
        <v>139</v>
      </c>
      <c r="B120" s="55">
        <v>1081.2149999999999</v>
      </c>
      <c r="C120" s="49">
        <v>75.686000000000007</v>
      </c>
      <c r="E120" s="26" t="s">
        <v>139</v>
      </c>
      <c r="F120" s="55">
        <v>0</v>
      </c>
      <c r="G120" s="49">
        <v>47.563000000000002</v>
      </c>
      <c r="I120" s="20"/>
      <c r="N120" s="26" t="s">
        <v>272</v>
      </c>
      <c r="O120" s="35">
        <v>3704.4</v>
      </c>
      <c r="P120" t="str">
        <v>NuNuCa Nuß-Noug</v>
      </c>
      <c r="Q120">
        <v>3704.4</v>
      </c>
      <c r="X120" s="26" t="s">
        <v>74</v>
      </c>
      <c r="Y120" s="38">
        <v>3239.8</v>
      </c>
      <c r="Z120" t="str">
        <v>Blauer See Deli</v>
      </c>
      <c r="AA120">
        <v>3239.8</v>
      </c>
      <c r="AF120" s="41"/>
    </row>
    <row r="121" spans="1:32" x14ac:dyDescent="0.25">
      <c r="A121" s="26" t="s">
        <v>140</v>
      </c>
      <c r="B121" s="55">
        <v>1141.7766666666666</v>
      </c>
      <c r="C121" s="49">
        <v>79.924999999999997</v>
      </c>
      <c r="E121" s="26" t="s">
        <v>140</v>
      </c>
      <c r="F121" s="55">
        <v>76.66</v>
      </c>
      <c r="G121" s="49">
        <v>45.76</v>
      </c>
      <c r="I121" s="20"/>
      <c r="N121" s="26" t="s">
        <v>273</v>
      </c>
      <c r="O121" s="35">
        <v>3437.69</v>
      </c>
      <c r="P121" t="str">
        <v>Valkoinen sukla</v>
      </c>
      <c r="Q121">
        <v>3437.69</v>
      </c>
      <c r="X121" s="26" t="s">
        <v>92</v>
      </c>
      <c r="Y121" s="38">
        <v>3172.16</v>
      </c>
      <c r="Z121" t="str">
        <v>France restaura</v>
      </c>
      <c r="AA121">
        <v>3172.16</v>
      </c>
      <c r="AF121" s="41"/>
    </row>
    <row r="122" spans="1:32" x14ac:dyDescent="0.25">
      <c r="A122" s="26" t="s">
        <v>141</v>
      </c>
      <c r="B122" s="55">
        <v>523.73333333333335</v>
      </c>
      <c r="C122" s="49">
        <v>36.663333333333334</v>
      </c>
      <c r="E122" s="26" t="s">
        <v>141</v>
      </c>
      <c r="F122" s="55">
        <v>0</v>
      </c>
      <c r="G122" s="49">
        <v>23.33666666666667</v>
      </c>
      <c r="I122" s="20"/>
      <c r="N122" s="26" t="s">
        <v>274</v>
      </c>
      <c r="O122" s="35">
        <v>3383</v>
      </c>
      <c r="P122" t="str">
        <v>Louisiana Hot S</v>
      </c>
      <c r="Q122">
        <v>3383</v>
      </c>
      <c r="X122" s="26" t="s">
        <v>148</v>
      </c>
      <c r="Y122" s="38">
        <v>3161.35</v>
      </c>
      <c r="Z122" t="str">
        <v>Wilman Kala</v>
      </c>
      <c r="AA122">
        <v>3161.35</v>
      </c>
      <c r="AF122" s="41"/>
    </row>
    <row r="123" spans="1:32" x14ac:dyDescent="0.25">
      <c r="A123" s="26" t="s">
        <v>142</v>
      </c>
      <c r="B123" s="55">
        <v>1440.3563636363635</v>
      </c>
      <c r="C123" s="49">
        <v>100.82545454545453</v>
      </c>
      <c r="E123" s="26" t="s">
        <v>142</v>
      </c>
      <c r="F123" s="55">
        <v>72.716363636363639</v>
      </c>
      <c r="G123" s="49">
        <v>86.121818181818185</v>
      </c>
      <c r="I123" s="20"/>
      <c r="N123" s="26" t="s">
        <v>275</v>
      </c>
      <c r="O123" s="35">
        <v>3232.95</v>
      </c>
      <c r="P123" t="str">
        <v>Filo Mix</v>
      </c>
      <c r="Q123">
        <v>3232.95</v>
      </c>
      <c r="X123" s="26" t="s">
        <v>110</v>
      </c>
      <c r="Y123" s="38">
        <v>3076.47</v>
      </c>
      <c r="Z123" t="str">
        <v>Let's Stop N Sh</v>
      </c>
      <c r="AA123">
        <v>3076.47</v>
      </c>
      <c r="AF123" s="41"/>
    </row>
    <row r="124" spans="1:32" x14ac:dyDescent="0.25">
      <c r="A124" s="26" t="s">
        <v>143</v>
      </c>
      <c r="B124" s="55">
        <v>918.24300000000005</v>
      </c>
      <c r="C124" s="49">
        <v>64.278999999999996</v>
      </c>
      <c r="E124" s="26" t="s">
        <v>143</v>
      </c>
      <c r="F124" s="55">
        <v>75.466999999999999</v>
      </c>
      <c r="G124" s="49">
        <v>49.325000000000003</v>
      </c>
      <c r="I124" s="20"/>
      <c r="N124" s="26" t="s">
        <v>276</v>
      </c>
      <c r="O124" s="35">
        <v>3044</v>
      </c>
      <c r="P124" t="str">
        <v>Aniseed Syrup</v>
      </c>
      <c r="Q124">
        <v>3044</v>
      </c>
      <c r="X124" s="26" t="s">
        <v>102</v>
      </c>
      <c r="Y124" s="38">
        <v>3063.2</v>
      </c>
      <c r="Z124" t="str">
        <v>Hungry Coyote I</v>
      </c>
      <c r="AA124">
        <v>3063.2</v>
      </c>
      <c r="AF124" s="41"/>
    </row>
    <row r="125" spans="1:32" x14ac:dyDescent="0.25">
      <c r="A125" s="26" t="s">
        <v>144</v>
      </c>
      <c r="B125" s="55">
        <v>296</v>
      </c>
      <c r="C125" s="49">
        <v>20.72</v>
      </c>
      <c r="E125" s="26" t="s">
        <v>144</v>
      </c>
      <c r="F125" s="55">
        <v>0</v>
      </c>
      <c r="G125" s="49">
        <v>11.681999999999999</v>
      </c>
      <c r="I125" s="20"/>
      <c r="N125" s="26" t="s">
        <v>277</v>
      </c>
      <c r="O125" s="35">
        <v>2688.4</v>
      </c>
      <c r="P125" t="str">
        <v>Gravad lax</v>
      </c>
      <c r="Q125">
        <v>2688.4</v>
      </c>
      <c r="X125" s="26" t="s">
        <v>125</v>
      </c>
      <c r="Y125" s="38">
        <v>2844.1</v>
      </c>
      <c r="Z125" t="str">
        <v>Rancho grande</v>
      </c>
      <c r="AA125">
        <v>2844.1</v>
      </c>
      <c r="AF125" s="41"/>
    </row>
    <row r="126" spans="1:32" x14ac:dyDescent="0.25">
      <c r="A126" s="26" t="s">
        <v>145</v>
      </c>
      <c r="B126" s="55">
        <v>1043.2466666666667</v>
      </c>
      <c r="C126" s="49">
        <v>73.027333333333345</v>
      </c>
      <c r="E126" s="26" t="s">
        <v>145</v>
      </c>
      <c r="F126" s="55">
        <v>64.56</v>
      </c>
      <c r="G126" s="49">
        <v>54.832000000000001</v>
      </c>
      <c r="I126" s="20"/>
      <c r="N126" s="26" t="s">
        <v>278</v>
      </c>
      <c r="O126" s="35">
        <v>2432.5</v>
      </c>
      <c r="P126" t="str">
        <v>Longlife Tofu</v>
      </c>
      <c r="Q126">
        <v>2432.5</v>
      </c>
      <c r="X126" s="26" t="s">
        <v>133</v>
      </c>
      <c r="Y126" s="38">
        <v>2423.35</v>
      </c>
      <c r="Z126" t="str">
        <v>Spécialités du</v>
      </c>
      <c r="AA126">
        <v>2423.35</v>
      </c>
      <c r="AF126" s="41"/>
    </row>
    <row r="127" spans="1:32" x14ac:dyDescent="0.25">
      <c r="A127" s="26" t="s">
        <v>146</v>
      </c>
      <c r="B127" s="55">
        <v>674.24444444444441</v>
      </c>
      <c r="C127" s="49">
        <v>47.198888888888888</v>
      </c>
      <c r="E127" s="26" t="s">
        <v>146</v>
      </c>
      <c r="F127" s="55">
        <v>45.833333333333336</v>
      </c>
      <c r="G127" s="49">
        <v>21.634444444444444</v>
      </c>
      <c r="I127" s="20"/>
      <c r="N127" s="26" t="s">
        <v>279</v>
      </c>
      <c r="O127" s="35">
        <v>2396.8000000000002</v>
      </c>
      <c r="P127" t="str">
        <v>Laughing Lumber</v>
      </c>
      <c r="Q127">
        <v>2396.8000000000002</v>
      </c>
      <c r="X127" s="26" t="s">
        <v>105</v>
      </c>
      <c r="Y127" s="38">
        <v>1992.05</v>
      </c>
      <c r="Z127" t="str">
        <v>La corne d'abon</v>
      </c>
      <c r="AA127">
        <v>1992.05</v>
      </c>
      <c r="AF127" s="41"/>
    </row>
    <row r="128" spans="1:32" x14ac:dyDescent="0.25">
      <c r="A128" s="26" t="s">
        <v>147</v>
      </c>
      <c r="B128" s="55">
        <v>1954.5435714285716</v>
      </c>
      <c r="C128" s="49">
        <v>136.81928571428571</v>
      </c>
      <c r="E128" s="26" t="s">
        <v>147</v>
      </c>
      <c r="F128" s="55">
        <v>122.13214285714285</v>
      </c>
      <c r="G128" s="49">
        <v>96.647142857142853</v>
      </c>
      <c r="I128" s="20"/>
      <c r="N128" s="26" t="s">
        <v>280</v>
      </c>
      <c r="O128" s="35">
        <v>1784.83</v>
      </c>
      <c r="P128" t="str">
        <v>Genen Shouyu</v>
      </c>
      <c r="Q128">
        <v>1784.83</v>
      </c>
      <c r="X128" s="26" t="s">
        <v>137</v>
      </c>
      <c r="Y128" s="38">
        <v>1947.24</v>
      </c>
      <c r="Z128" t="str">
        <v>The Cracker Box</v>
      </c>
      <c r="AA128">
        <v>1947.24</v>
      </c>
      <c r="AF128" s="41"/>
    </row>
    <row r="129" spans="1:32" x14ac:dyDescent="0.25">
      <c r="A129" s="26" t="s">
        <v>148</v>
      </c>
      <c r="B129" s="55">
        <v>451.62142857142857</v>
      </c>
      <c r="C129" s="49">
        <v>31.615714285714287</v>
      </c>
      <c r="E129" s="26" t="s">
        <v>148</v>
      </c>
      <c r="F129" s="55">
        <v>0</v>
      </c>
      <c r="G129" s="49">
        <v>12.629999999999999</v>
      </c>
      <c r="I129" s="20"/>
      <c r="N129" s="26" t="s">
        <v>281</v>
      </c>
      <c r="O129" s="35">
        <v>1648.13</v>
      </c>
      <c r="P129" t="str">
        <v>Geitost</v>
      </c>
      <c r="Q129">
        <v>1648.13</v>
      </c>
      <c r="X129" s="26" t="s">
        <v>80</v>
      </c>
      <c r="Y129" s="38">
        <v>1814.8</v>
      </c>
      <c r="Z129" t="str">
        <v>Cactus Comidas</v>
      </c>
      <c r="AA129">
        <v>1814.8</v>
      </c>
      <c r="AF129" s="41"/>
    </row>
    <row r="130" spans="1:32" ht="15.75" thickBot="1" x14ac:dyDescent="0.3">
      <c r="A130" s="27" t="s">
        <v>149</v>
      </c>
      <c r="B130" s="56">
        <v>504.56428571428569</v>
      </c>
      <c r="C130" s="47">
        <v>35.321428571428569</v>
      </c>
      <c r="D130" s="44"/>
      <c r="E130" s="27" t="s">
        <v>149</v>
      </c>
      <c r="F130" s="56">
        <v>0</v>
      </c>
      <c r="G130" s="47">
        <v>25.105714285714289</v>
      </c>
      <c r="I130" s="20"/>
      <c r="N130" s="27" t="s">
        <v>282</v>
      </c>
      <c r="O130" s="36">
        <v>1368.71</v>
      </c>
      <c r="P130" t="str">
        <v>Chocolade</v>
      </c>
      <c r="Q130">
        <v>1368.71</v>
      </c>
      <c r="X130" s="26" t="s">
        <v>84</v>
      </c>
      <c r="Y130" s="38">
        <v>1719.1</v>
      </c>
      <c r="Z130" t="str">
        <v>Consolidated Ho</v>
      </c>
      <c r="AA130">
        <v>1719.1</v>
      </c>
      <c r="AF130" s="41"/>
    </row>
    <row r="131" spans="1:32" ht="15.75" thickBot="1" x14ac:dyDescent="0.3">
      <c r="A131" s="163" t="s">
        <v>204</v>
      </c>
      <c r="B131" s="164"/>
      <c r="C131" s="164"/>
      <c r="D131" s="164"/>
      <c r="E131" s="164"/>
      <c r="F131" s="164"/>
      <c r="G131" s="165"/>
      <c r="I131" s="20"/>
      <c r="X131" s="26" t="s">
        <v>87</v>
      </c>
      <c r="Y131" s="38">
        <v>1615.9</v>
      </c>
      <c r="Z131" t="str">
        <v>Du monde entier</v>
      </c>
      <c r="AA131">
        <v>1615.9</v>
      </c>
      <c r="AF131" s="41"/>
    </row>
    <row r="132" spans="1:32" ht="15.75" thickBot="1" x14ac:dyDescent="0.3">
      <c r="I132" s="20"/>
      <c r="X132" s="26" t="s">
        <v>141</v>
      </c>
      <c r="Y132" s="38">
        <v>1571.2</v>
      </c>
      <c r="Z132" t="str">
        <v>Trail's Head Go</v>
      </c>
      <c r="AA132">
        <v>1571.2</v>
      </c>
      <c r="AF132" s="41"/>
    </row>
    <row r="133" spans="1:32" ht="15.75" thickBot="1" x14ac:dyDescent="0.3">
      <c r="A133" s="25" t="s">
        <v>311</v>
      </c>
      <c r="B133" s="28" t="s">
        <v>294</v>
      </c>
      <c r="C133" s="15"/>
      <c r="D133" s="25" t="s">
        <v>311</v>
      </c>
      <c r="E133" s="28" t="s">
        <v>312</v>
      </c>
      <c r="F133" s="16"/>
      <c r="G133" s="6" t="s">
        <v>366</v>
      </c>
      <c r="I133" s="20"/>
      <c r="X133" s="26" t="s">
        <v>93</v>
      </c>
      <c r="Y133" s="38">
        <v>1545.7</v>
      </c>
      <c r="Z133" t="str">
        <v>Franchi S.p.A.</v>
      </c>
      <c r="AA133">
        <v>1545.7</v>
      </c>
      <c r="AF133" s="41"/>
    </row>
    <row r="134" spans="1:32" ht="15.75" thickBot="1" x14ac:dyDescent="0.3">
      <c r="A134" s="19" t="s">
        <v>183</v>
      </c>
      <c r="B134" s="22">
        <v>232890.85</v>
      </c>
      <c r="D134" s="19" t="s">
        <v>183</v>
      </c>
      <c r="E134" s="61">
        <v>9703.7854166666675</v>
      </c>
      <c r="F134" s="41"/>
      <c r="G134" s="114">
        <v>1525.0520240963854</v>
      </c>
      <c r="I134" s="20"/>
      <c r="X134" s="26" t="s">
        <v>100</v>
      </c>
      <c r="Y134" s="38">
        <v>1488.7</v>
      </c>
      <c r="Z134" t="str">
        <v>GROSELLA-Restau</v>
      </c>
      <c r="AA134">
        <v>1488.7</v>
      </c>
      <c r="AF134" s="41"/>
    </row>
    <row r="135" spans="1:32" ht="15.75" thickBot="1" x14ac:dyDescent="0.3">
      <c r="A135" s="26" t="s">
        <v>184</v>
      </c>
      <c r="B135" s="23">
        <v>202812.86</v>
      </c>
      <c r="D135" s="26" t="s">
        <v>184</v>
      </c>
      <c r="E135" s="62">
        <v>9218.7663636363632</v>
      </c>
      <c r="F135" s="41"/>
      <c r="G135" s="6" t="s">
        <v>367</v>
      </c>
      <c r="I135" s="20"/>
      <c r="X135" s="26" t="s">
        <v>144</v>
      </c>
      <c r="Y135" s="38">
        <v>1480</v>
      </c>
      <c r="Z135" t="str">
        <v>Vins et alcools</v>
      </c>
      <c r="AA135">
        <v>1480</v>
      </c>
      <c r="AF135" s="41"/>
    </row>
    <row r="136" spans="1:32" ht="15.75" thickBot="1" x14ac:dyDescent="0.3">
      <c r="A136" s="26" t="s">
        <v>186</v>
      </c>
      <c r="B136" s="23">
        <v>192107.65</v>
      </c>
      <c r="D136" s="26" t="s">
        <v>186</v>
      </c>
      <c r="E136" s="62">
        <v>7684.3059999999996</v>
      </c>
      <c r="F136" s="41"/>
      <c r="G136" s="114">
        <v>106.7547469879518</v>
      </c>
      <c r="I136" s="20"/>
      <c r="X136" s="26" t="s">
        <v>129</v>
      </c>
      <c r="Y136" s="38">
        <v>1467.29</v>
      </c>
      <c r="Z136" t="str">
        <v>Romero y tomill</v>
      </c>
      <c r="AA136">
        <v>1467.29</v>
      </c>
      <c r="AF136" s="41"/>
    </row>
    <row r="137" spans="1:32" ht="15.75" thickBot="1" x14ac:dyDescent="0.3">
      <c r="A137" s="26" t="s">
        <v>182</v>
      </c>
      <c r="B137" s="23">
        <v>166537.76</v>
      </c>
      <c r="D137" s="26" t="s">
        <v>182</v>
      </c>
      <c r="E137" s="62">
        <v>6939.0733333333337</v>
      </c>
      <c r="F137" s="41"/>
      <c r="G137" s="6" t="s">
        <v>369</v>
      </c>
      <c r="I137" s="20"/>
      <c r="X137" s="26" t="s">
        <v>70</v>
      </c>
      <c r="Y137" s="38">
        <v>1402.95</v>
      </c>
      <c r="Z137" t="str">
        <v>Ana Trujillo Em</v>
      </c>
      <c r="AA137">
        <v>1402.95</v>
      </c>
      <c r="AF137" s="41"/>
    </row>
    <row r="138" spans="1:32" ht="15.75" thickBot="1" x14ac:dyDescent="0.3">
      <c r="A138" s="26" t="s">
        <v>185</v>
      </c>
      <c r="B138" s="23">
        <v>126862.3</v>
      </c>
      <c r="D138" s="26" t="s">
        <v>208</v>
      </c>
      <c r="E138" s="62">
        <v>5416.0104347826091</v>
      </c>
      <c r="F138" s="166" t="s">
        <v>315</v>
      </c>
      <c r="G138" s="114">
        <v>106.82622891566265</v>
      </c>
      <c r="I138" s="20"/>
      <c r="X138" s="26" t="s">
        <v>96</v>
      </c>
      <c r="Y138" s="38">
        <v>836.7</v>
      </c>
      <c r="Z138" t="str">
        <v>Galería del gas</v>
      </c>
      <c r="AA138">
        <v>836.7</v>
      </c>
      <c r="AF138" s="41"/>
    </row>
    <row r="139" spans="1:32" x14ac:dyDescent="0.25">
      <c r="A139" s="26" t="s">
        <v>208</v>
      </c>
      <c r="B139" s="23">
        <v>124568.24</v>
      </c>
      <c r="D139" s="26" t="s">
        <v>185</v>
      </c>
      <c r="E139" s="62">
        <v>5285.9291666666668</v>
      </c>
      <c r="F139" s="166"/>
      <c r="G139" s="153" t="s">
        <v>368</v>
      </c>
      <c r="I139" s="20"/>
      <c r="X139" s="26" t="s">
        <v>117</v>
      </c>
      <c r="Y139" s="38">
        <v>649</v>
      </c>
      <c r="Z139" t="str">
        <v>North/South</v>
      </c>
      <c r="AA139">
        <v>649</v>
      </c>
      <c r="AF139" s="41"/>
    </row>
    <row r="140" spans="1:32" ht="15.75" thickBot="1" x14ac:dyDescent="0.3">
      <c r="A140" s="26" t="s">
        <v>210</v>
      </c>
      <c r="B140" s="23">
        <v>77308.08</v>
      </c>
      <c r="D140" s="26" t="s">
        <v>210</v>
      </c>
      <c r="E140" s="62">
        <v>4068.8463157894739</v>
      </c>
      <c r="F140" s="166"/>
      <c r="G140" s="154"/>
      <c r="I140" s="20"/>
      <c r="X140" s="26" t="s">
        <v>107</v>
      </c>
      <c r="Y140" s="38">
        <v>522.5</v>
      </c>
      <c r="Z140" t="str">
        <v>Laughing Bacchu</v>
      </c>
      <c r="AA140">
        <v>522.5</v>
      </c>
      <c r="AF140" s="41"/>
    </row>
    <row r="141" spans="1:32" x14ac:dyDescent="0.25">
      <c r="A141" s="26" t="s">
        <v>207</v>
      </c>
      <c r="B141" s="23">
        <v>73913.14</v>
      </c>
      <c r="D141" s="26" t="s">
        <v>209</v>
      </c>
      <c r="E141" s="62">
        <v>3821.7944444444447</v>
      </c>
      <c r="F141" s="166"/>
      <c r="I141" s="20"/>
      <c r="X141" s="26" t="s">
        <v>108</v>
      </c>
      <c r="Y141" s="38">
        <v>357</v>
      </c>
      <c r="Z141" t="str">
        <v>Lazy K Kountry</v>
      </c>
      <c r="AA141">
        <v>357</v>
      </c>
      <c r="AF141" s="41"/>
    </row>
    <row r="142" spans="1:32" ht="15.75" thickBot="1" x14ac:dyDescent="0.3">
      <c r="A142" s="27" t="s">
        <v>209</v>
      </c>
      <c r="B142" s="24">
        <v>68792.3</v>
      </c>
      <c r="C142" s="44"/>
      <c r="D142" s="27" t="s">
        <v>207</v>
      </c>
      <c r="E142" s="59">
        <v>3359.6881818181819</v>
      </c>
      <c r="F142" s="48"/>
      <c r="I142" s="58"/>
      <c r="J142" s="44"/>
      <c r="K142" s="44"/>
      <c r="L142" s="44"/>
      <c r="M142" s="44"/>
      <c r="N142" s="44"/>
      <c r="O142" s="44"/>
      <c r="P142" s="44"/>
      <c r="Q142" s="44"/>
      <c r="R142" s="44"/>
      <c r="S142" s="44"/>
      <c r="T142" s="44"/>
      <c r="U142" s="44"/>
      <c r="V142" s="44"/>
      <c r="W142" s="44"/>
      <c r="X142" s="27" t="s">
        <v>81</v>
      </c>
      <c r="Y142" s="39">
        <v>100.8</v>
      </c>
      <c r="Z142" s="44" t="str">
        <v>Centro comercia</v>
      </c>
      <c r="AA142" s="44">
        <v>100.8</v>
      </c>
      <c r="AB142" s="44"/>
      <c r="AC142" s="44"/>
      <c r="AD142" s="44"/>
      <c r="AE142" s="44"/>
      <c r="AF142" s="48"/>
    </row>
    <row r="143" spans="1:32" ht="15.75" thickBot="1" x14ac:dyDescent="0.3"/>
    <row r="144" spans="1:32" ht="15.75" thickBot="1" x14ac:dyDescent="0.3">
      <c r="A144" s="160" t="s">
        <v>313</v>
      </c>
      <c r="B144" s="161"/>
      <c r="C144" s="161"/>
      <c r="D144" s="161"/>
      <c r="E144" s="161"/>
      <c r="F144" s="161"/>
      <c r="G144" s="162"/>
      <c r="I144" s="25" t="s">
        <v>32</v>
      </c>
      <c r="J144" s="28" t="s">
        <v>55</v>
      </c>
      <c r="K144" s="15"/>
      <c r="L144" s="25" t="s">
        <v>175</v>
      </c>
      <c r="M144" s="28" t="s">
        <v>12</v>
      </c>
      <c r="N144" s="15"/>
      <c r="O144" s="25" t="s">
        <v>20</v>
      </c>
      <c r="P144" s="28" t="s">
        <v>55</v>
      </c>
      <c r="Q144" s="15"/>
      <c r="R144" s="25" t="s">
        <v>362</v>
      </c>
      <c r="S144" s="28" t="s">
        <v>365</v>
      </c>
    </row>
    <row r="145" spans="1:19" ht="15.75" thickBot="1" x14ac:dyDescent="0.3">
      <c r="A145" s="25" t="s">
        <v>311</v>
      </c>
      <c r="B145" s="10" t="s">
        <v>2</v>
      </c>
      <c r="C145" s="6" t="s">
        <v>296</v>
      </c>
      <c r="E145" s="25" t="s">
        <v>311</v>
      </c>
      <c r="F145" s="10" t="s">
        <v>297</v>
      </c>
      <c r="G145" s="6" t="s">
        <v>298</v>
      </c>
      <c r="I145" s="19" t="s">
        <v>52</v>
      </c>
      <c r="J145" s="110">
        <v>17982.400000000001</v>
      </c>
      <c r="L145" s="19" t="s">
        <v>176</v>
      </c>
      <c r="M145" s="110">
        <v>18658.79</v>
      </c>
      <c r="O145" s="19" t="s">
        <v>24</v>
      </c>
      <c r="P145" s="110">
        <v>11311.44</v>
      </c>
      <c r="R145" s="19" t="s">
        <v>27</v>
      </c>
      <c r="S145" s="110">
        <v>8587.4699999999993</v>
      </c>
    </row>
    <row r="146" spans="1:19" x14ac:dyDescent="0.25">
      <c r="A146" s="19" t="s">
        <v>304</v>
      </c>
      <c r="B146" s="14">
        <v>156</v>
      </c>
      <c r="C146" s="65">
        <v>232890.85</v>
      </c>
      <c r="E146" s="19" t="s">
        <v>304</v>
      </c>
      <c r="F146" s="14">
        <v>151</v>
      </c>
      <c r="G146" s="16">
        <v>5</v>
      </c>
      <c r="I146" s="26" t="s">
        <v>41</v>
      </c>
      <c r="J146" s="111">
        <v>14356.06</v>
      </c>
      <c r="L146" s="26" t="s">
        <v>178</v>
      </c>
      <c r="M146" s="111">
        <v>16823.25</v>
      </c>
      <c r="O146" s="26" t="s">
        <v>21</v>
      </c>
      <c r="P146" s="111">
        <v>8361.68</v>
      </c>
      <c r="R146" s="26" t="s">
        <v>30</v>
      </c>
      <c r="S146" s="111">
        <v>7367.74</v>
      </c>
    </row>
    <row r="147" spans="1:19" x14ac:dyDescent="0.25">
      <c r="A147" s="26" t="s">
        <v>306</v>
      </c>
      <c r="B147" s="20">
        <v>127</v>
      </c>
      <c r="C147" s="63">
        <v>202812.86</v>
      </c>
      <c r="E147" s="26" t="s">
        <v>309</v>
      </c>
      <c r="F147" s="20">
        <v>127</v>
      </c>
      <c r="G147" s="41">
        <v>0</v>
      </c>
      <c r="I147" s="26" t="s">
        <v>34</v>
      </c>
      <c r="J147" s="111">
        <v>11492.77</v>
      </c>
      <c r="L147" s="26" t="s">
        <v>179</v>
      </c>
      <c r="M147" s="111">
        <v>15166.46</v>
      </c>
      <c r="O147" s="26" t="s">
        <v>66</v>
      </c>
      <c r="P147" s="111">
        <v>7337.49</v>
      </c>
      <c r="R147" s="26" t="s">
        <v>28</v>
      </c>
      <c r="S147" s="111">
        <v>5140.3</v>
      </c>
    </row>
    <row r="148" spans="1:19" x14ac:dyDescent="0.25">
      <c r="A148" s="26" t="s">
        <v>308</v>
      </c>
      <c r="B148" s="20">
        <v>123</v>
      </c>
      <c r="C148" s="63">
        <v>192107.65</v>
      </c>
      <c r="E148" s="26" t="s">
        <v>308</v>
      </c>
      <c r="F148" s="20">
        <v>120</v>
      </c>
      <c r="G148" s="41">
        <v>3</v>
      </c>
      <c r="I148" s="26" t="s">
        <v>36</v>
      </c>
      <c r="J148" s="111">
        <v>8042.71</v>
      </c>
      <c r="L148" s="26" t="s">
        <v>180</v>
      </c>
      <c r="M148" s="111">
        <v>10361.370000000001</v>
      </c>
      <c r="O148" s="26" t="s">
        <v>22</v>
      </c>
      <c r="P148" s="111">
        <v>7206.1</v>
      </c>
      <c r="R148" s="26" t="s">
        <v>26</v>
      </c>
      <c r="S148" s="111">
        <v>3460.52</v>
      </c>
    </row>
    <row r="149" spans="1:19" ht="15.75" thickBot="1" x14ac:dyDescent="0.3">
      <c r="A149" s="26" t="s">
        <v>300</v>
      </c>
      <c r="B149" s="20">
        <v>96</v>
      </c>
      <c r="C149" s="63">
        <v>166537.76</v>
      </c>
      <c r="E149" s="26" t="s">
        <v>307</v>
      </c>
      <c r="F149" s="20">
        <v>100</v>
      </c>
      <c r="G149" s="41">
        <v>4</v>
      </c>
      <c r="I149" s="27" t="s">
        <v>42</v>
      </c>
      <c r="J149" s="112">
        <v>7337.49</v>
      </c>
      <c r="K149" s="44"/>
      <c r="L149" s="27" t="s">
        <v>177</v>
      </c>
      <c r="M149" s="112">
        <v>9741.9500000000007</v>
      </c>
      <c r="N149" s="44"/>
      <c r="O149" s="27" t="s">
        <v>124</v>
      </c>
      <c r="P149" s="112">
        <v>4508.6000000000004</v>
      </c>
      <c r="Q149" s="44"/>
      <c r="R149" s="27" t="s">
        <v>212</v>
      </c>
      <c r="S149" s="112">
        <v>2922.95</v>
      </c>
    </row>
    <row r="150" spans="1:19" ht="15.75" thickBot="1" x14ac:dyDescent="0.3">
      <c r="A150" s="26" t="s">
        <v>307</v>
      </c>
      <c r="B150" s="20">
        <v>104</v>
      </c>
      <c r="C150" s="63">
        <v>126862.3</v>
      </c>
      <c r="E150" s="26" t="s">
        <v>300</v>
      </c>
      <c r="F150" s="20">
        <v>93</v>
      </c>
      <c r="G150" s="41">
        <v>3</v>
      </c>
      <c r="I150" s="150" t="s">
        <v>364</v>
      </c>
      <c r="J150" s="151"/>
      <c r="K150" s="151"/>
      <c r="L150" s="151"/>
      <c r="M150" s="151"/>
      <c r="N150" s="151"/>
      <c r="O150" s="151"/>
      <c r="P150" s="151"/>
      <c r="Q150" s="151"/>
      <c r="R150" s="151"/>
      <c r="S150" s="152"/>
    </row>
    <row r="151" spans="1:19" x14ac:dyDescent="0.25">
      <c r="A151" s="26" t="s">
        <v>302</v>
      </c>
      <c r="B151" s="20">
        <v>72</v>
      </c>
      <c r="C151" s="63">
        <v>124568.24</v>
      </c>
      <c r="E151" s="26" t="s">
        <v>302</v>
      </c>
      <c r="F151" s="20">
        <v>69</v>
      </c>
      <c r="G151" s="41">
        <v>3</v>
      </c>
    </row>
    <row r="152" spans="1:19" x14ac:dyDescent="0.25">
      <c r="A152" s="26" t="s">
        <v>305</v>
      </c>
      <c r="B152" s="20">
        <v>43</v>
      </c>
      <c r="C152" s="63">
        <v>77308.08</v>
      </c>
      <c r="E152" s="26" t="s">
        <v>301</v>
      </c>
      <c r="F152" s="20">
        <v>65</v>
      </c>
      <c r="G152" s="41">
        <v>2</v>
      </c>
    </row>
    <row r="153" spans="1:19" x14ac:dyDescent="0.25">
      <c r="A153" s="26" t="s">
        <v>301</v>
      </c>
      <c r="B153" s="20">
        <v>67</v>
      </c>
      <c r="C153" s="63">
        <v>73913.14</v>
      </c>
      <c r="E153" s="26" t="s">
        <v>305</v>
      </c>
      <c r="F153" s="20">
        <v>42</v>
      </c>
      <c r="G153" s="41">
        <v>1</v>
      </c>
    </row>
    <row r="154" spans="1:19" ht="15.75" thickBot="1" x14ac:dyDescent="0.3">
      <c r="A154" s="27" t="s">
        <v>303</v>
      </c>
      <c r="B154" s="58">
        <v>42</v>
      </c>
      <c r="C154" s="64">
        <v>68792.3</v>
      </c>
      <c r="D154" s="44"/>
      <c r="E154" s="27" t="s">
        <v>303</v>
      </c>
      <c r="F154" s="58">
        <v>42</v>
      </c>
      <c r="G154" s="48">
        <v>0</v>
      </c>
    </row>
    <row r="155" spans="1:19" ht="15.75" thickBot="1" x14ac:dyDescent="0.3"/>
    <row r="156" spans="1:19" ht="15.75" thickBot="1" x14ac:dyDescent="0.3">
      <c r="A156" s="25" t="s">
        <v>292</v>
      </c>
      <c r="B156" s="25" t="s">
        <v>288</v>
      </c>
      <c r="C156" s="28" t="s">
        <v>293</v>
      </c>
    </row>
    <row r="157" spans="1:19" x14ac:dyDescent="0.25">
      <c r="A157" s="19">
        <v>1996</v>
      </c>
      <c r="B157" s="19" t="s">
        <v>289</v>
      </c>
      <c r="C157" s="19">
        <v>7</v>
      </c>
    </row>
    <row r="158" spans="1:19" x14ac:dyDescent="0.25">
      <c r="A158" s="26"/>
      <c r="B158" s="26" t="s">
        <v>290</v>
      </c>
      <c r="C158" s="26">
        <v>1</v>
      </c>
    </row>
    <row r="159" spans="1:19" ht="15.75" thickBot="1" x14ac:dyDescent="0.3">
      <c r="A159" s="26"/>
      <c r="B159" s="27" t="s">
        <v>291</v>
      </c>
      <c r="C159" s="26">
        <v>1</v>
      </c>
    </row>
    <row r="160" spans="1:19" x14ac:dyDescent="0.25">
      <c r="A160" s="26">
        <v>1997</v>
      </c>
      <c r="B160" s="19" t="s">
        <v>289</v>
      </c>
      <c r="C160" s="26">
        <v>7</v>
      </c>
    </row>
    <row r="161" spans="1:11" x14ac:dyDescent="0.25">
      <c r="A161" s="26"/>
      <c r="B161" s="26" t="s">
        <v>290</v>
      </c>
      <c r="C161" s="26">
        <v>1</v>
      </c>
    </row>
    <row r="162" spans="1:11" ht="15.75" thickBot="1" x14ac:dyDescent="0.3">
      <c r="A162" s="26"/>
      <c r="B162" s="27" t="s">
        <v>291</v>
      </c>
      <c r="C162" s="26">
        <v>1</v>
      </c>
    </row>
    <row r="163" spans="1:11" x14ac:dyDescent="0.25">
      <c r="A163" s="26">
        <v>1998</v>
      </c>
      <c r="B163" s="19" t="s">
        <v>289</v>
      </c>
      <c r="C163" s="26">
        <v>7</v>
      </c>
    </row>
    <row r="164" spans="1:11" x14ac:dyDescent="0.25">
      <c r="A164" s="26"/>
      <c r="B164" s="26" t="s">
        <v>290</v>
      </c>
      <c r="C164" s="26">
        <v>1</v>
      </c>
    </row>
    <row r="165" spans="1:11" ht="15.75" thickBot="1" x14ac:dyDescent="0.3">
      <c r="A165" s="27"/>
      <c r="B165" s="27" t="s">
        <v>291</v>
      </c>
      <c r="C165" s="27">
        <v>1</v>
      </c>
    </row>
    <row r="166" spans="1:11" ht="15.75" thickBot="1" x14ac:dyDescent="0.3">
      <c r="A166" s="163" t="s">
        <v>314</v>
      </c>
      <c r="B166" s="164"/>
      <c r="C166" s="165"/>
    </row>
    <row r="168" spans="1:11" ht="15.75" thickBot="1" x14ac:dyDescent="0.3"/>
    <row r="169" spans="1:11" ht="15.75" thickBot="1" x14ac:dyDescent="0.3">
      <c r="A169" s="60" t="s">
        <v>310</v>
      </c>
      <c r="B169" s="6"/>
      <c r="C169" s="25" t="s">
        <v>181</v>
      </c>
      <c r="D169" s="10"/>
      <c r="E169" s="7"/>
      <c r="F169" s="7"/>
      <c r="G169" s="7"/>
      <c r="H169" s="7"/>
      <c r="I169" s="7"/>
      <c r="J169" s="7"/>
      <c r="K169" s="6"/>
    </row>
    <row r="170" spans="1:11" ht="15.75" thickBot="1" x14ac:dyDescent="0.3">
      <c r="A170" s="25" t="s">
        <v>292</v>
      </c>
      <c r="B170" s="25" t="s">
        <v>295</v>
      </c>
      <c r="C170" s="10" t="s">
        <v>182</v>
      </c>
      <c r="D170" s="7" t="s">
        <v>207</v>
      </c>
      <c r="E170" s="7" t="s">
        <v>208</v>
      </c>
      <c r="F170" s="7" t="s">
        <v>209</v>
      </c>
      <c r="G170" s="7" t="s">
        <v>183</v>
      </c>
      <c r="H170" s="7" t="s">
        <v>210</v>
      </c>
      <c r="I170" s="7" t="s">
        <v>184</v>
      </c>
      <c r="J170" s="7" t="s">
        <v>185</v>
      </c>
      <c r="K170" s="6" t="s">
        <v>186</v>
      </c>
    </row>
    <row r="171" spans="1:11" x14ac:dyDescent="0.25">
      <c r="A171" s="19">
        <v>1996</v>
      </c>
      <c r="B171" s="19" t="s">
        <v>59</v>
      </c>
      <c r="C171" s="52">
        <v>1176</v>
      </c>
      <c r="D171" s="53">
        <v>2587.9</v>
      </c>
      <c r="E171" s="53">
        <v>0</v>
      </c>
      <c r="F171" s="53">
        <v>1741.2</v>
      </c>
      <c r="G171" s="53">
        <v>12988.9</v>
      </c>
      <c r="H171" s="53">
        <v>4955.3</v>
      </c>
      <c r="I171" s="53">
        <v>2998.2</v>
      </c>
      <c r="J171" s="53">
        <v>1726</v>
      </c>
      <c r="K171" s="54">
        <v>2018.6</v>
      </c>
    </row>
    <row r="172" spans="1:11" x14ac:dyDescent="0.25">
      <c r="A172" s="26"/>
      <c r="B172" s="26" t="s">
        <v>60</v>
      </c>
      <c r="C172" s="55">
        <v>1814</v>
      </c>
      <c r="D172" s="138">
        <v>2595.4</v>
      </c>
      <c r="E172" s="138">
        <v>479.4</v>
      </c>
      <c r="F172" s="138">
        <v>0</v>
      </c>
      <c r="G172" s="138">
        <v>3670.5</v>
      </c>
      <c r="H172" s="138">
        <v>0</v>
      </c>
      <c r="I172" s="138">
        <v>3557.2</v>
      </c>
      <c r="J172" s="138">
        <v>8485.7999999999993</v>
      </c>
      <c r="K172" s="49">
        <v>6007.1</v>
      </c>
    </row>
    <row r="173" spans="1:11" x14ac:dyDescent="0.25">
      <c r="A173" s="26"/>
      <c r="B173" s="26" t="s">
        <v>61</v>
      </c>
      <c r="C173" s="55">
        <v>2950.8</v>
      </c>
      <c r="D173" s="138">
        <v>4465.6000000000004</v>
      </c>
      <c r="E173" s="138">
        <v>1330.8</v>
      </c>
      <c r="F173" s="138">
        <v>1420</v>
      </c>
      <c r="G173" s="138">
        <v>3575.1</v>
      </c>
      <c r="H173" s="138">
        <v>0</v>
      </c>
      <c r="I173" s="138">
        <v>1762</v>
      </c>
      <c r="J173" s="138">
        <v>5248</v>
      </c>
      <c r="K173" s="49">
        <v>6883.7</v>
      </c>
    </row>
    <row r="174" spans="1:11" x14ac:dyDescent="0.25">
      <c r="A174" s="26"/>
      <c r="B174" s="26" t="s">
        <v>62</v>
      </c>
      <c r="C174" s="55">
        <v>5725.7</v>
      </c>
      <c r="D174" s="138">
        <v>0</v>
      </c>
      <c r="E174" s="138">
        <v>4577.2</v>
      </c>
      <c r="F174" s="138">
        <v>1470</v>
      </c>
      <c r="G174" s="138">
        <v>14422.1</v>
      </c>
      <c r="H174" s="138">
        <v>6244.4</v>
      </c>
      <c r="I174" s="138">
        <v>4317.6000000000004</v>
      </c>
      <c r="J174" s="138">
        <v>385.2</v>
      </c>
      <c r="K174" s="49">
        <v>4061.4</v>
      </c>
    </row>
    <row r="175" spans="1:11" x14ac:dyDescent="0.25">
      <c r="A175" s="26"/>
      <c r="B175" s="26" t="s">
        <v>63</v>
      </c>
      <c r="C175" s="55">
        <v>4759</v>
      </c>
      <c r="D175" s="138">
        <v>2299.8000000000002</v>
      </c>
      <c r="E175" s="138">
        <v>11717.4</v>
      </c>
      <c r="F175" s="138">
        <v>4106.3999999999996</v>
      </c>
      <c r="G175" s="138">
        <v>12017.4</v>
      </c>
      <c r="H175" s="138">
        <v>0</v>
      </c>
      <c r="I175" s="138">
        <v>3838</v>
      </c>
      <c r="J175" s="138">
        <v>704.8</v>
      </c>
      <c r="K175" s="49">
        <v>10261.200000000001</v>
      </c>
    </row>
    <row r="176" spans="1:11" ht="15.75" thickBot="1" x14ac:dyDescent="0.3">
      <c r="A176" s="26"/>
      <c r="B176" s="27" t="s">
        <v>64</v>
      </c>
      <c r="C176" s="55">
        <v>6409.2</v>
      </c>
      <c r="D176" s="138">
        <v>5782.4</v>
      </c>
      <c r="E176" s="138">
        <v>0</v>
      </c>
      <c r="F176" s="138">
        <v>13227.6</v>
      </c>
      <c r="G176" s="138">
        <v>6440.8</v>
      </c>
      <c r="H176" s="138">
        <v>166</v>
      </c>
      <c r="I176" s="138">
        <v>2758.8</v>
      </c>
      <c r="J176" s="138">
        <v>6611.6</v>
      </c>
      <c r="K176" s="49">
        <v>9557</v>
      </c>
    </row>
    <row r="177" spans="1:11" x14ac:dyDescent="0.25">
      <c r="A177" s="26">
        <v>1997</v>
      </c>
      <c r="B177" s="19" t="s">
        <v>15</v>
      </c>
      <c r="C177" s="55">
        <v>3150.2</v>
      </c>
      <c r="D177" s="138">
        <v>1500</v>
      </c>
      <c r="E177" s="138">
        <v>13703.4</v>
      </c>
      <c r="F177" s="138">
        <v>0</v>
      </c>
      <c r="G177" s="138">
        <v>25620.1</v>
      </c>
      <c r="H177" s="138">
        <v>1208.5</v>
      </c>
      <c r="I177" s="138">
        <v>7477.9</v>
      </c>
      <c r="J177" s="138">
        <v>6701.1</v>
      </c>
      <c r="K177" s="49">
        <v>7331.6</v>
      </c>
    </row>
    <row r="178" spans="1:11" x14ac:dyDescent="0.25">
      <c r="A178" s="26"/>
      <c r="B178" s="26" t="s">
        <v>16</v>
      </c>
      <c r="C178" s="55">
        <v>1584</v>
      </c>
      <c r="D178" s="138">
        <v>1351.6</v>
      </c>
      <c r="E178" s="138">
        <v>3891</v>
      </c>
      <c r="F178" s="138">
        <v>0</v>
      </c>
      <c r="G178" s="138">
        <v>13530.3</v>
      </c>
      <c r="H178" s="138">
        <v>0</v>
      </c>
      <c r="I178" s="138">
        <v>10581.3</v>
      </c>
      <c r="J178" s="138">
        <v>7764.4</v>
      </c>
      <c r="K178" s="49">
        <v>2504.6</v>
      </c>
    </row>
    <row r="179" spans="1:11" x14ac:dyDescent="0.25">
      <c r="A179" s="26"/>
      <c r="B179" s="26" t="s">
        <v>17</v>
      </c>
      <c r="C179" s="55">
        <v>2905.1</v>
      </c>
      <c r="D179" s="138">
        <v>1258.2</v>
      </c>
      <c r="E179" s="138">
        <v>3867.2</v>
      </c>
      <c r="F179" s="138">
        <v>2634.4</v>
      </c>
      <c r="G179" s="138">
        <v>5644.8</v>
      </c>
      <c r="H179" s="138">
        <v>1770.8</v>
      </c>
      <c r="I179" s="138">
        <v>11599.4</v>
      </c>
      <c r="J179" s="138">
        <v>4806.1000000000004</v>
      </c>
      <c r="K179" s="49">
        <v>5493.9</v>
      </c>
    </row>
    <row r="180" spans="1:11" x14ac:dyDescent="0.25">
      <c r="A180" s="26"/>
      <c r="B180" s="26" t="s">
        <v>18</v>
      </c>
      <c r="C180" s="55">
        <v>14019.3</v>
      </c>
      <c r="D180" s="138">
        <v>9690.74</v>
      </c>
      <c r="E180" s="138">
        <v>5707.35</v>
      </c>
      <c r="F180" s="138">
        <v>0</v>
      </c>
      <c r="G180" s="138">
        <v>14333.15</v>
      </c>
      <c r="H180" s="138">
        <v>611</v>
      </c>
      <c r="I180" s="138">
        <v>10297.35</v>
      </c>
      <c r="J180" s="138">
        <v>800.5</v>
      </c>
      <c r="K180" s="49">
        <v>240</v>
      </c>
    </row>
    <row r="181" spans="1:11" x14ac:dyDescent="0.25">
      <c r="A181" s="26"/>
      <c r="B181" s="26" t="s">
        <v>19</v>
      </c>
      <c r="C181" s="55">
        <v>4589.6000000000004</v>
      </c>
      <c r="D181" s="138">
        <v>751.7</v>
      </c>
      <c r="E181" s="138">
        <v>6041.25</v>
      </c>
      <c r="F181" s="138">
        <v>5127.5</v>
      </c>
      <c r="G181" s="138">
        <v>7573.2</v>
      </c>
      <c r="H181" s="138">
        <v>139.80000000000001</v>
      </c>
      <c r="I181" s="138">
        <v>18639.8</v>
      </c>
      <c r="J181" s="138">
        <v>4792.6000000000004</v>
      </c>
      <c r="K181" s="49">
        <v>9168.25</v>
      </c>
    </row>
    <row r="182" spans="1:11" x14ac:dyDescent="0.25">
      <c r="A182" s="26"/>
      <c r="B182" s="26" t="s">
        <v>65</v>
      </c>
      <c r="C182" s="55">
        <v>7058.6</v>
      </c>
      <c r="D182" s="138">
        <v>4228.3</v>
      </c>
      <c r="E182" s="138">
        <v>2082</v>
      </c>
      <c r="F182" s="138">
        <v>3124.9</v>
      </c>
      <c r="G182" s="138">
        <v>4232.3999999999996</v>
      </c>
      <c r="H182" s="138">
        <v>3761.5</v>
      </c>
      <c r="I182" s="138">
        <v>5871.6</v>
      </c>
      <c r="J182" s="138">
        <v>2616.0500000000002</v>
      </c>
      <c r="K182" s="49">
        <v>6112.65</v>
      </c>
    </row>
    <row r="183" spans="1:11" x14ac:dyDescent="0.25">
      <c r="A183" s="26"/>
      <c r="B183" s="26" t="s">
        <v>59</v>
      </c>
      <c r="C183" s="55">
        <v>10320</v>
      </c>
      <c r="D183" s="138">
        <v>1301</v>
      </c>
      <c r="E183" s="138">
        <v>6144.6</v>
      </c>
      <c r="F183" s="138">
        <v>6475.4</v>
      </c>
      <c r="G183" s="138">
        <v>6104.8</v>
      </c>
      <c r="H183" s="138">
        <v>28</v>
      </c>
      <c r="I183" s="138">
        <v>1109.1500000000001</v>
      </c>
      <c r="J183" s="138">
        <v>3984.1</v>
      </c>
      <c r="K183" s="49">
        <v>19997.88</v>
      </c>
    </row>
    <row r="184" spans="1:11" x14ac:dyDescent="0.25">
      <c r="A184" s="26"/>
      <c r="B184" s="26" t="s">
        <v>60</v>
      </c>
      <c r="C184" s="55">
        <v>57.5</v>
      </c>
      <c r="D184" s="138">
        <v>3982.25</v>
      </c>
      <c r="E184" s="138">
        <v>7853.05</v>
      </c>
      <c r="F184" s="138">
        <v>3636.7</v>
      </c>
      <c r="G184" s="138">
        <v>16766.79</v>
      </c>
      <c r="H184" s="138">
        <v>1928</v>
      </c>
      <c r="I184" s="138">
        <v>5881.8</v>
      </c>
      <c r="J184" s="138">
        <v>4756.5</v>
      </c>
      <c r="K184" s="49">
        <v>5119.1000000000004</v>
      </c>
    </row>
    <row r="185" spans="1:11" x14ac:dyDescent="0.25">
      <c r="A185" s="26"/>
      <c r="B185" s="26" t="s">
        <v>61</v>
      </c>
      <c r="C185" s="55">
        <v>9622.25</v>
      </c>
      <c r="D185" s="138">
        <v>671.35</v>
      </c>
      <c r="E185" s="138">
        <v>13839.29</v>
      </c>
      <c r="F185" s="138">
        <v>2091.6999999999998</v>
      </c>
      <c r="G185" s="138">
        <v>8147.63</v>
      </c>
      <c r="H185" s="138">
        <v>10412.4</v>
      </c>
      <c r="I185" s="138">
        <v>3595.5</v>
      </c>
      <c r="J185" s="138">
        <v>2891.4</v>
      </c>
      <c r="K185" s="49">
        <v>8461.5</v>
      </c>
    </row>
    <row r="186" spans="1:11" x14ac:dyDescent="0.25">
      <c r="A186" s="26"/>
      <c r="B186" s="26" t="s">
        <v>62</v>
      </c>
      <c r="C186" s="55">
        <v>10164.799999999999</v>
      </c>
      <c r="D186" s="138">
        <v>6690.9</v>
      </c>
      <c r="E186" s="138">
        <v>642</v>
      </c>
      <c r="F186" s="138">
        <v>8365.2000000000007</v>
      </c>
      <c r="G186" s="138">
        <v>10996.53</v>
      </c>
      <c r="H186" s="138">
        <v>378</v>
      </c>
      <c r="I186" s="138">
        <v>8572.75</v>
      </c>
      <c r="J186" s="138">
        <v>11598.17</v>
      </c>
      <c r="K186" s="49">
        <v>12920.15</v>
      </c>
    </row>
    <row r="187" spans="1:11" x14ac:dyDescent="0.25">
      <c r="A187" s="26"/>
      <c r="B187" s="26" t="s">
        <v>63</v>
      </c>
      <c r="C187" s="55">
        <v>3652.5</v>
      </c>
      <c r="D187" s="138">
        <v>6566.05</v>
      </c>
      <c r="E187" s="138">
        <v>1990</v>
      </c>
      <c r="F187" s="138">
        <v>509.75</v>
      </c>
      <c r="G187" s="138">
        <v>7684.75</v>
      </c>
      <c r="H187" s="138">
        <v>7398.05</v>
      </c>
      <c r="I187" s="138">
        <v>9668.06</v>
      </c>
      <c r="J187" s="138">
        <v>4337.5</v>
      </c>
      <c r="K187" s="49">
        <v>4106.7</v>
      </c>
    </row>
    <row r="188" spans="1:11" ht="15.75" thickBot="1" x14ac:dyDescent="0.3">
      <c r="A188" s="26"/>
      <c r="B188" s="27" t="s">
        <v>64</v>
      </c>
      <c r="C188" s="55">
        <v>7834.75</v>
      </c>
      <c r="D188" s="138">
        <v>7999.91</v>
      </c>
      <c r="E188" s="138">
        <v>928</v>
      </c>
      <c r="F188" s="138">
        <v>629.5</v>
      </c>
      <c r="G188" s="138">
        <v>18843.25</v>
      </c>
      <c r="H188" s="138">
        <v>1941.5</v>
      </c>
      <c r="I188" s="138">
        <v>18494</v>
      </c>
      <c r="J188" s="138">
        <v>4728.1000000000004</v>
      </c>
      <c r="K188" s="49">
        <v>16077.25</v>
      </c>
    </row>
    <row r="189" spans="1:11" x14ac:dyDescent="0.25">
      <c r="A189" s="26">
        <v>1998</v>
      </c>
      <c r="B189" s="19" t="s">
        <v>15</v>
      </c>
      <c r="C189" s="55">
        <v>4693.95</v>
      </c>
      <c r="D189" s="138">
        <v>1975.6</v>
      </c>
      <c r="E189" s="138">
        <v>6610</v>
      </c>
      <c r="F189" s="138">
        <v>12280.5</v>
      </c>
      <c r="G189" s="138">
        <v>21029.3</v>
      </c>
      <c r="H189" s="138">
        <v>5627.14</v>
      </c>
      <c r="I189" s="138">
        <v>27833.35</v>
      </c>
      <c r="J189" s="138">
        <v>12092.75</v>
      </c>
      <c r="K189" s="49">
        <v>8712.1299999999992</v>
      </c>
    </row>
    <row r="190" spans="1:11" x14ac:dyDescent="0.25">
      <c r="A190" s="26"/>
      <c r="B190" s="26" t="s">
        <v>16</v>
      </c>
      <c r="C190" s="55">
        <v>26056.9</v>
      </c>
      <c r="D190" s="138">
        <v>1953.4</v>
      </c>
      <c r="E190" s="138">
        <v>6795.55</v>
      </c>
      <c r="F190" s="138">
        <v>5872.4</v>
      </c>
      <c r="G190" s="138">
        <v>11325.05</v>
      </c>
      <c r="H190" s="138">
        <v>19325.509999999998</v>
      </c>
      <c r="I190" s="138">
        <v>21540.240000000002</v>
      </c>
      <c r="J190" s="138">
        <v>106</v>
      </c>
      <c r="K190" s="49">
        <v>11586.9</v>
      </c>
    </row>
    <row r="191" spans="1:11" x14ac:dyDescent="0.25">
      <c r="A191" s="26"/>
      <c r="B191" s="26" t="s">
        <v>17</v>
      </c>
      <c r="C191" s="55">
        <v>14350.56</v>
      </c>
      <c r="D191" s="138">
        <v>5206</v>
      </c>
      <c r="E191" s="138">
        <v>7130.8</v>
      </c>
      <c r="F191" s="138">
        <v>2644.6</v>
      </c>
      <c r="G191" s="138">
        <v>8835.39</v>
      </c>
      <c r="H191" s="138">
        <v>7566.6</v>
      </c>
      <c r="I191" s="138">
        <v>18358.349999999999</v>
      </c>
      <c r="J191" s="138">
        <v>20885.7</v>
      </c>
      <c r="K191" s="49">
        <v>24847.45</v>
      </c>
    </row>
    <row r="192" spans="1:11" x14ac:dyDescent="0.25">
      <c r="A192" s="26"/>
      <c r="B192" s="26" t="s">
        <v>18</v>
      </c>
      <c r="C192" s="55">
        <v>32681.05</v>
      </c>
      <c r="D192" s="138">
        <v>5340</v>
      </c>
      <c r="E192" s="138">
        <v>34792.65</v>
      </c>
      <c r="F192" s="138">
        <v>210</v>
      </c>
      <c r="G192" s="138">
        <v>10130.209999999999</v>
      </c>
      <c r="H192" s="138">
        <v>9501.5</v>
      </c>
      <c r="I192" s="138">
        <v>14298.95</v>
      </c>
      <c r="J192" s="138">
        <v>14055.3</v>
      </c>
      <c r="K192" s="49">
        <v>13620.9</v>
      </c>
    </row>
    <row r="193" spans="1:14" ht="15.75" thickBot="1" x14ac:dyDescent="0.3">
      <c r="A193" s="27"/>
      <c r="B193" s="27" t="s">
        <v>19</v>
      </c>
      <c r="C193" s="56">
        <v>2173.5</v>
      </c>
      <c r="D193" s="46">
        <v>0</v>
      </c>
      <c r="E193" s="46">
        <v>1173.05</v>
      </c>
      <c r="F193" s="46">
        <v>0</v>
      </c>
      <c r="G193" s="46">
        <v>6275</v>
      </c>
      <c r="H193" s="46">
        <v>0</v>
      </c>
      <c r="I193" s="46">
        <v>0</v>
      </c>
      <c r="J193" s="46">
        <v>3223.36</v>
      </c>
      <c r="K193" s="47">
        <v>7053.75</v>
      </c>
    </row>
    <row r="194" spans="1:14" ht="15.75" thickBot="1" x14ac:dyDescent="0.3">
      <c r="A194" s="150" t="s">
        <v>316</v>
      </c>
      <c r="B194" s="151"/>
      <c r="C194" s="151"/>
      <c r="D194" s="151"/>
      <c r="E194" s="151"/>
      <c r="F194" s="151"/>
      <c r="G194" s="151"/>
      <c r="H194" s="151"/>
      <c r="I194" s="151"/>
      <c r="J194" s="151"/>
      <c r="K194" s="152"/>
    </row>
    <row r="195" spans="1:14" ht="15.75" thickBot="1" x14ac:dyDescent="0.3"/>
    <row r="196" spans="1:14" ht="15.75" thickBot="1" x14ac:dyDescent="0.3">
      <c r="A196" s="25" t="s">
        <v>175</v>
      </c>
      <c r="B196" s="28" t="s">
        <v>317</v>
      </c>
      <c r="C196" s="15"/>
      <c r="D196" s="25" t="s">
        <v>175</v>
      </c>
      <c r="E196" s="28" t="s">
        <v>0</v>
      </c>
      <c r="F196" s="15"/>
      <c r="G196" s="25" t="s">
        <v>175</v>
      </c>
      <c r="H196" s="28" t="s">
        <v>318</v>
      </c>
      <c r="I196" s="15"/>
      <c r="J196" s="25" t="s">
        <v>175</v>
      </c>
      <c r="K196" s="28" t="s">
        <v>322</v>
      </c>
      <c r="L196" s="15"/>
      <c r="M196" s="25" t="s">
        <v>175</v>
      </c>
      <c r="N196" s="28" t="s">
        <v>320</v>
      </c>
    </row>
    <row r="197" spans="1:14" x14ac:dyDescent="0.25">
      <c r="A197" s="19" t="s">
        <v>176</v>
      </c>
      <c r="B197" s="78">
        <v>18658.79</v>
      </c>
      <c r="D197" s="19" t="s">
        <v>176</v>
      </c>
      <c r="E197" s="78">
        <v>267868.2</v>
      </c>
      <c r="G197" s="19" t="s">
        <v>176</v>
      </c>
      <c r="H197" s="78">
        <v>18750.990000000002</v>
      </c>
      <c r="J197" s="19" t="s">
        <v>176</v>
      </c>
      <c r="K197" s="78">
        <v>4124.26</v>
      </c>
      <c r="M197" s="19" t="s">
        <v>176</v>
      </c>
      <c r="N197" s="78">
        <v>9532</v>
      </c>
    </row>
    <row r="198" spans="1:14" x14ac:dyDescent="0.25">
      <c r="A198" s="26" t="s">
        <v>283</v>
      </c>
      <c r="B198" s="79">
        <v>7647.7</v>
      </c>
      <c r="D198" s="26" t="s">
        <v>283</v>
      </c>
      <c r="E198" s="79">
        <v>106047.11</v>
      </c>
      <c r="G198" s="26" t="s">
        <v>283</v>
      </c>
      <c r="H198" s="79">
        <v>7423.46</v>
      </c>
      <c r="J198" s="26" t="s">
        <v>283</v>
      </c>
      <c r="K198" s="79">
        <v>2147.6799999999998</v>
      </c>
      <c r="M198" s="26" t="s">
        <v>178</v>
      </c>
      <c r="N198" s="79">
        <v>9149</v>
      </c>
    </row>
    <row r="199" spans="1:14" x14ac:dyDescent="0.25">
      <c r="A199" s="26" t="s">
        <v>177</v>
      </c>
      <c r="B199" s="79">
        <v>9741.9500000000007</v>
      </c>
      <c r="D199" s="26" t="s">
        <v>177</v>
      </c>
      <c r="E199" s="79">
        <v>167357.26</v>
      </c>
      <c r="G199" s="26" t="s">
        <v>177</v>
      </c>
      <c r="H199" s="79">
        <v>11715.2</v>
      </c>
      <c r="J199" s="26" t="s">
        <v>177</v>
      </c>
      <c r="K199" s="79">
        <v>3232.72</v>
      </c>
      <c r="M199" s="26" t="s">
        <v>177</v>
      </c>
      <c r="N199" s="79">
        <v>7906</v>
      </c>
    </row>
    <row r="200" spans="1:14" x14ac:dyDescent="0.25">
      <c r="A200" s="26" t="s">
        <v>178</v>
      </c>
      <c r="B200" s="79">
        <v>16823.25</v>
      </c>
      <c r="D200" s="26" t="s">
        <v>178</v>
      </c>
      <c r="E200" s="79">
        <v>234507.32</v>
      </c>
      <c r="G200" s="26" t="s">
        <v>178</v>
      </c>
      <c r="H200" s="79">
        <v>16415.650000000001</v>
      </c>
      <c r="J200" s="26" t="s">
        <v>178</v>
      </c>
      <c r="K200" s="79">
        <v>4095.45</v>
      </c>
      <c r="M200" s="26" t="s">
        <v>180</v>
      </c>
      <c r="N200" s="79">
        <v>7681</v>
      </c>
    </row>
    <row r="201" spans="1:14" x14ac:dyDescent="0.25">
      <c r="A201" s="26" t="s">
        <v>285</v>
      </c>
      <c r="B201" s="79">
        <v>4982.2299999999996</v>
      </c>
      <c r="D201" s="26" t="s">
        <v>285</v>
      </c>
      <c r="E201" s="79">
        <v>95744.6</v>
      </c>
      <c r="G201" s="26" t="s">
        <v>285</v>
      </c>
      <c r="H201" s="79">
        <v>6702.13</v>
      </c>
      <c r="J201" s="26" t="s">
        <v>285</v>
      </c>
      <c r="K201" s="79">
        <v>1819.78</v>
      </c>
      <c r="M201" s="26" t="s">
        <v>283</v>
      </c>
      <c r="N201" s="79">
        <v>5298</v>
      </c>
    </row>
    <row r="202" spans="1:14" x14ac:dyDescent="0.25">
      <c r="A202" s="26" t="s">
        <v>179</v>
      </c>
      <c r="B202" s="79">
        <v>15166.46</v>
      </c>
      <c r="D202" s="26" t="s">
        <v>179</v>
      </c>
      <c r="E202" s="79">
        <v>163022.37</v>
      </c>
      <c r="G202" s="26" t="s">
        <v>179</v>
      </c>
      <c r="H202" s="79">
        <v>11411.61</v>
      </c>
      <c r="J202" s="26" t="s">
        <v>179</v>
      </c>
      <c r="K202" s="79">
        <v>2010.9</v>
      </c>
      <c r="M202" s="26" t="s">
        <v>285</v>
      </c>
      <c r="N202" s="79">
        <v>4562</v>
      </c>
    </row>
    <row r="203" spans="1:14" x14ac:dyDescent="0.25">
      <c r="A203" s="26" t="s">
        <v>284</v>
      </c>
      <c r="B203" s="79">
        <v>5284.02</v>
      </c>
      <c r="D203" s="26" t="s">
        <v>284</v>
      </c>
      <c r="E203" s="79">
        <v>99984.57</v>
      </c>
      <c r="G203" s="26" t="s">
        <v>284</v>
      </c>
      <c r="H203" s="79">
        <v>6998.96</v>
      </c>
      <c r="J203" s="26" t="s">
        <v>284</v>
      </c>
      <c r="K203" s="79">
        <v>1454.76</v>
      </c>
      <c r="M203" s="26" t="s">
        <v>179</v>
      </c>
      <c r="N203" s="79">
        <v>4199</v>
      </c>
    </row>
    <row r="204" spans="1:14" ht="15.75" thickBot="1" x14ac:dyDescent="0.3">
      <c r="A204" s="27" t="s">
        <v>180</v>
      </c>
      <c r="B204" s="77">
        <v>10361.370000000001</v>
      </c>
      <c r="D204" s="27" t="s">
        <v>180</v>
      </c>
      <c r="E204" s="77">
        <v>131261.75</v>
      </c>
      <c r="G204" s="27" t="s">
        <v>180</v>
      </c>
      <c r="H204" s="77">
        <v>9188.44</v>
      </c>
      <c r="J204" s="27" t="s">
        <v>180</v>
      </c>
      <c r="K204" s="77">
        <v>2909.71</v>
      </c>
      <c r="M204" s="27" t="s">
        <v>284</v>
      </c>
      <c r="N204" s="77">
        <v>2990</v>
      </c>
    </row>
    <row r="205" spans="1:14" ht="15.75" thickBot="1" x14ac:dyDescent="0.3">
      <c r="A205" s="155" t="s">
        <v>323</v>
      </c>
      <c r="B205" s="156"/>
      <c r="C205" s="156"/>
      <c r="D205" s="156"/>
      <c r="E205" s="156"/>
      <c r="F205" s="156"/>
      <c r="G205" s="156"/>
      <c r="H205" s="156"/>
      <c r="I205" s="156"/>
      <c r="J205" s="156"/>
      <c r="K205" s="156"/>
      <c r="L205" s="156"/>
      <c r="M205" s="156"/>
      <c r="N205" s="157"/>
    </row>
    <row r="206" spans="1:14" x14ac:dyDescent="0.25">
      <c r="A206" s="20"/>
      <c r="N206" s="41"/>
    </row>
    <row r="207" spans="1:14" ht="15.75" thickBot="1" x14ac:dyDescent="0.3"/>
    <row r="208" spans="1:14" ht="15.75" thickBot="1" x14ac:dyDescent="0.3">
      <c r="A208" s="25" t="s">
        <v>324</v>
      </c>
      <c r="B208" s="28" t="s">
        <v>379</v>
      </c>
      <c r="C208" s="158" t="s">
        <v>382</v>
      </c>
      <c r="E208" s="71" t="s">
        <v>355</v>
      </c>
      <c r="F208" s="28" t="s">
        <v>355</v>
      </c>
      <c r="H208" s="71" t="s">
        <v>360</v>
      </c>
      <c r="I208" s="28" t="s">
        <v>360</v>
      </c>
    </row>
    <row r="209" spans="1:9" x14ac:dyDescent="0.25">
      <c r="A209" s="19" t="s">
        <v>346</v>
      </c>
      <c r="B209" s="78">
        <v>5</v>
      </c>
      <c r="C209" s="159"/>
      <c r="E209" s="20" t="s">
        <v>359</v>
      </c>
      <c r="F209" s="80">
        <v>5.2863436123348019E-2</v>
      </c>
      <c r="H209" s="20" t="s">
        <v>361</v>
      </c>
      <c r="I209" s="80">
        <v>0.89867841409691629</v>
      </c>
    </row>
    <row r="210" spans="1:9" ht="15.75" thickBot="1" x14ac:dyDescent="0.3">
      <c r="A210" s="26" t="s">
        <v>348</v>
      </c>
      <c r="B210" s="79">
        <v>5</v>
      </c>
      <c r="C210" s="159"/>
      <c r="E210" s="20" t="s">
        <v>358</v>
      </c>
      <c r="F210" s="81">
        <v>0.66519823788546251</v>
      </c>
      <c r="H210" s="58" t="s">
        <v>360</v>
      </c>
      <c r="I210" s="82">
        <v>0.1013215859030837</v>
      </c>
    </row>
    <row r="211" spans="1:9" x14ac:dyDescent="0.25">
      <c r="A211" s="26" t="s">
        <v>342</v>
      </c>
      <c r="B211" s="79">
        <v>4</v>
      </c>
      <c r="C211" s="159"/>
      <c r="E211" s="20" t="s">
        <v>357</v>
      </c>
      <c r="F211" s="81">
        <v>0.23348017621145375</v>
      </c>
    </row>
    <row r="212" spans="1:9" ht="15.75" thickBot="1" x14ac:dyDescent="0.3">
      <c r="A212" s="26" t="s">
        <v>350</v>
      </c>
      <c r="B212" s="79">
        <v>4</v>
      </c>
      <c r="C212" s="159"/>
      <c r="E212" s="58" t="s">
        <v>356</v>
      </c>
      <c r="F212" s="82">
        <v>4.8458149779735685E-2</v>
      </c>
    </row>
    <row r="213" spans="1:9" ht="15.75" thickBot="1" x14ac:dyDescent="0.3">
      <c r="A213" s="26" t="s">
        <v>344</v>
      </c>
      <c r="B213" s="79">
        <v>3</v>
      </c>
      <c r="C213" s="159"/>
    </row>
    <row r="214" spans="1:9" ht="15.75" thickBot="1" x14ac:dyDescent="0.3">
      <c r="A214" s="26" t="s">
        <v>340</v>
      </c>
      <c r="B214" s="79">
        <v>3</v>
      </c>
      <c r="C214" s="159"/>
      <c r="E214" s="71" t="s">
        <v>383</v>
      </c>
      <c r="F214" s="72" t="s">
        <v>292</v>
      </c>
      <c r="G214" s="113" t="s">
        <v>387</v>
      </c>
    </row>
    <row r="215" spans="1:9" x14ac:dyDescent="0.25">
      <c r="A215" s="26" t="s">
        <v>333</v>
      </c>
      <c r="B215" s="79">
        <v>3</v>
      </c>
      <c r="C215" s="159"/>
      <c r="E215" s="20" t="s">
        <v>384</v>
      </c>
      <c r="F215">
        <v>1996</v>
      </c>
      <c r="G215" s="110">
        <v>4233.78</v>
      </c>
    </row>
    <row r="216" spans="1:9" x14ac:dyDescent="0.25">
      <c r="A216" s="26" t="s">
        <v>334</v>
      </c>
      <c r="B216" s="79">
        <v>3</v>
      </c>
      <c r="C216" s="41"/>
      <c r="E216" s="20"/>
      <c r="F216">
        <v>1997</v>
      </c>
      <c r="G216" s="111">
        <v>11413.35</v>
      </c>
    </row>
    <row r="217" spans="1:9" x14ac:dyDescent="0.25">
      <c r="A217" s="26" t="s">
        <v>329</v>
      </c>
      <c r="B217" s="79">
        <v>3</v>
      </c>
      <c r="C217" s="41"/>
      <c r="E217" s="20"/>
      <c r="F217">
        <v>1998</v>
      </c>
      <c r="G217" s="111">
        <v>4865.38</v>
      </c>
    </row>
    <row r="218" spans="1:9" x14ac:dyDescent="0.25">
      <c r="A218" s="26" t="s">
        <v>326</v>
      </c>
      <c r="B218" s="79">
        <v>3</v>
      </c>
      <c r="C218" s="41"/>
      <c r="E218" s="20" t="s">
        <v>385</v>
      </c>
      <c r="F218">
        <v>1996</v>
      </c>
      <c r="G218" s="111">
        <v>2297.42</v>
      </c>
    </row>
    <row r="219" spans="1:9" x14ac:dyDescent="0.25">
      <c r="A219" s="26" t="s">
        <v>331</v>
      </c>
      <c r="B219" s="79">
        <v>3</v>
      </c>
      <c r="C219" s="41"/>
      <c r="E219" s="20"/>
      <c r="F219">
        <v>1997</v>
      </c>
      <c r="G219" s="111">
        <v>8681.3799999999992</v>
      </c>
    </row>
    <row r="220" spans="1:9" x14ac:dyDescent="0.25">
      <c r="A220" s="26" t="s">
        <v>351</v>
      </c>
      <c r="B220" s="79">
        <v>3</v>
      </c>
      <c r="C220" s="41"/>
      <c r="E220" s="20"/>
      <c r="F220">
        <v>1998</v>
      </c>
      <c r="G220" s="111">
        <v>5206.53</v>
      </c>
    </row>
    <row r="221" spans="1:9" x14ac:dyDescent="0.25">
      <c r="A221" s="26" t="s">
        <v>352</v>
      </c>
      <c r="B221" s="79">
        <v>3</v>
      </c>
      <c r="C221" s="41"/>
      <c r="E221" s="20" t="s">
        <v>386</v>
      </c>
      <c r="F221">
        <v>1996</v>
      </c>
      <c r="G221" s="111">
        <v>3748.67</v>
      </c>
    </row>
    <row r="222" spans="1:9" x14ac:dyDescent="0.25">
      <c r="A222" s="26" t="s">
        <v>335</v>
      </c>
      <c r="B222" s="79">
        <v>3</v>
      </c>
      <c r="C222" s="41"/>
      <c r="E222" s="20"/>
      <c r="F222">
        <v>1997</v>
      </c>
      <c r="G222" s="111">
        <v>12374.04</v>
      </c>
    </row>
    <row r="223" spans="1:9" ht="15.75" thickBot="1" x14ac:dyDescent="0.3">
      <c r="A223" s="26" t="s">
        <v>336</v>
      </c>
      <c r="B223" s="79">
        <v>3</v>
      </c>
      <c r="C223" s="41"/>
      <c r="E223" s="58"/>
      <c r="F223" s="44">
        <v>1998</v>
      </c>
      <c r="G223" s="112">
        <v>12122.14</v>
      </c>
    </row>
    <row r="224" spans="1:9" ht="15.75" thickBot="1" x14ac:dyDescent="0.3">
      <c r="A224" s="26" t="s">
        <v>337</v>
      </c>
      <c r="B224" s="79">
        <v>3</v>
      </c>
      <c r="C224" s="41"/>
    </row>
    <row r="225" spans="1:8" x14ac:dyDescent="0.25">
      <c r="A225" s="26" t="s">
        <v>341</v>
      </c>
      <c r="B225" s="79">
        <v>2</v>
      </c>
      <c r="C225" s="41"/>
      <c r="E225" s="71" t="s">
        <v>387</v>
      </c>
      <c r="F225" s="72" t="s">
        <v>383</v>
      </c>
      <c r="G225" s="15"/>
      <c r="H225" s="16"/>
    </row>
    <row r="226" spans="1:8" ht="15.75" thickBot="1" x14ac:dyDescent="0.3">
      <c r="A226" s="26" t="s">
        <v>325</v>
      </c>
      <c r="B226" s="79">
        <v>2</v>
      </c>
      <c r="C226" s="41"/>
      <c r="E226" s="75" t="s">
        <v>32</v>
      </c>
      <c r="F226" t="s">
        <v>384</v>
      </c>
      <c r="G226" t="s">
        <v>385</v>
      </c>
      <c r="H226" s="41" t="s">
        <v>386</v>
      </c>
    </row>
    <row r="227" spans="1:8" x14ac:dyDescent="0.25">
      <c r="A227" s="26" t="s">
        <v>347</v>
      </c>
      <c r="B227" s="79">
        <v>2</v>
      </c>
      <c r="C227" s="41"/>
      <c r="E227" s="20" t="s">
        <v>33</v>
      </c>
      <c r="F227" s="83">
        <v>55.54</v>
      </c>
      <c r="G227" s="84">
        <v>131.97</v>
      </c>
      <c r="H227" s="95">
        <v>411.07</v>
      </c>
    </row>
    <row r="228" spans="1:8" x14ac:dyDescent="0.25">
      <c r="A228" s="26" t="s">
        <v>327</v>
      </c>
      <c r="B228" s="79">
        <v>2</v>
      </c>
      <c r="C228" s="41"/>
      <c r="E228" s="20" t="s">
        <v>34</v>
      </c>
      <c r="F228" s="85">
        <v>2107.1</v>
      </c>
      <c r="G228" s="137">
        <v>2218.5700000000002</v>
      </c>
      <c r="H228" s="96">
        <v>3065.83</v>
      </c>
    </row>
    <row r="229" spans="1:8" x14ac:dyDescent="0.25">
      <c r="A229" s="26" t="s">
        <v>332</v>
      </c>
      <c r="B229" s="79">
        <v>2</v>
      </c>
      <c r="C229" s="41"/>
      <c r="E229" s="20" t="s">
        <v>35</v>
      </c>
      <c r="F229" s="85">
        <v>279.73</v>
      </c>
      <c r="G229" s="137">
        <v>269</v>
      </c>
      <c r="H229" s="96">
        <v>731.41</v>
      </c>
    </row>
    <row r="230" spans="1:8" x14ac:dyDescent="0.25">
      <c r="A230" s="26" t="s">
        <v>345</v>
      </c>
      <c r="B230" s="79">
        <v>2</v>
      </c>
      <c r="C230" s="41"/>
      <c r="E230" s="20" t="s">
        <v>36</v>
      </c>
      <c r="F230" s="85">
        <v>823.84</v>
      </c>
      <c r="G230" s="137">
        <v>1542.92</v>
      </c>
      <c r="H230" s="96">
        <v>2513.4299999999998</v>
      </c>
    </row>
    <row r="231" spans="1:8" x14ac:dyDescent="0.25">
      <c r="A231" s="26" t="s">
        <v>330</v>
      </c>
      <c r="B231" s="79">
        <v>2</v>
      </c>
      <c r="C231" s="41"/>
      <c r="E231" s="20" t="s">
        <v>37</v>
      </c>
      <c r="F231" s="85">
        <v>848.29</v>
      </c>
      <c r="G231" s="137">
        <v>284.10000000000002</v>
      </c>
      <c r="H231" s="96">
        <v>1065.7</v>
      </c>
    </row>
    <row r="232" spans="1:8" x14ac:dyDescent="0.25">
      <c r="A232" s="26" t="s">
        <v>353</v>
      </c>
      <c r="B232" s="79">
        <v>2</v>
      </c>
      <c r="C232" s="41"/>
      <c r="E232" s="20" t="s">
        <v>38</v>
      </c>
      <c r="F232" s="85">
        <v>390.44</v>
      </c>
      <c r="G232" s="137">
        <v>400.84</v>
      </c>
      <c r="H232" s="96">
        <v>604.91</v>
      </c>
    </row>
    <row r="233" spans="1:8" x14ac:dyDescent="0.25">
      <c r="A233" s="26" t="s">
        <v>338</v>
      </c>
      <c r="B233" s="79">
        <v>2</v>
      </c>
      <c r="C233" s="41"/>
      <c r="E233" s="20" t="s">
        <v>39</v>
      </c>
      <c r="F233" s="85">
        <v>233.3</v>
      </c>
      <c r="G233" s="137">
        <v>278.01</v>
      </c>
      <c r="H233" s="96">
        <v>399.58</v>
      </c>
    </row>
    <row r="234" spans="1:8" x14ac:dyDescent="0.25">
      <c r="A234" s="26" t="s">
        <v>339</v>
      </c>
      <c r="B234" s="79">
        <v>2</v>
      </c>
      <c r="C234" s="41"/>
      <c r="E234" s="20" t="s">
        <v>40</v>
      </c>
      <c r="F234" s="85">
        <v>1823.37</v>
      </c>
      <c r="G234" s="137">
        <v>1149.98</v>
      </c>
      <c r="H234" s="96">
        <v>1264.49</v>
      </c>
    </row>
    <row r="235" spans="1:8" x14ac:dyDescent="0.25">
      <c r="A235" s="26" t="s">
        <v>328</v>
      </c>
      <c r="B235" s="79">
        <v>1</v>
      </c>
      <c r="C235" s="41"/>
      <c r="E235" s="20" t="s">
        <v>41</v>
      </c>
      <c r="F235" s="85">
        <v>3646.99</v>
      </c>
      <c r="G235" s="137">
        <v>3671.96</v>
      </c>
      <c r="H235" s="96">
        <v>3964.33</v>
      </c>
    </row>
    <row r="236" spans="1:8" x14ac:dyDescent="0.25">
      <c r="A236" s="26" t="s">
        <v>343</v>
      </c>
      <c r="B236" s="79">
        <v>1</v>
      </c>
      <c r="C236" s="41"/>
      <c r="E236" s="20" t="s">
        <v>42</v>
      </c>
      <c r="F236" s="85">
        <v>602.12</v>
      </c>
      <c r="G236" s="137">
        <v>262.70999999999998</v>
      </c>
      <c r="H236" s="96">
        <v>1890.41</v>
      </c>
    </row>
    <row r="237" spans="1:8" ht="15.75" thickBot="1" x14ac:dyDescent="0.3">
      <c r="A237" s="27" t="s">
        <v>349</v>
      </c>
      <c r="B237" s="77">
        <v>1</v>
      </c>
      <c r="C237" s="48"/>
      <c r="E237" s="20" t="s">
        <v>43</v>
      </c>
      <c r="F237" s="85">
        <v>203.36</v>
      </c>
      <c r="G237" s="137">
        <v>452.65</v>
      </c>
      <c r="H237" s="96">
        <v>208.43</v>
      </c>
    </row>
    <row r="238" spans="1:8" x14ac:dyDescent="0.25">
      <c r="E238" s="20" t="s">
        <v>44</v>
      </c>
      <c r="F238" s="85">
        <v>418.34</v>
      </c>
      <c r="G238" s="137">
        <v>176.31</v>
      </c>
      <c r="H238" s="96">
        <v>528.13</v>
      </c>
    </row>
    <row r="239" spans="1:8" x14ac:dyDescent="0.25">
      <c r="E239" s="20" t="s">
        <v>45</v>
      </c>
      <c r="F239" s="85">
        <v>38.64</v>
      </c>
      <c r="G239" s="137">
        <v>13.37</v>
      </c>
      <c r="H239" s="96">
        <v>223.49</v>
      </c>
    </row>
    <row r="240" spans="1:8" x14ac:dyDescent="0.25">
      <c r="E240" s="20" t="s">
        <v>46</v>
      </c>
      <c r="F240" s="85">
        <v>66.06</v>
      </c>
      <c r="G240" s="137">
        <v>8.7200000000000006</v>
      </c>
      <c r="H240" s="96">
        <v>100.96</v>
      </c>
    </row>
    <row r="241" spans="5:8" x14ac:dyDescent="0.25">
      <c r="E241" s="20" t="s">
        <v>47</v>
      </c>
      <c r="F241" s="85">
        <v>256.04000000000002</v>
      </c>
      <c r="G241" s="137">
        <v>67.72</v>
      </c>
      <c r="H241" s="96">
        <v>319.77</v>
      </c>
    </row>
    <row r="242" spans="5:8" x14ac:dyDescent="0.25">
      <c r="E242" s="20" t="s">
        <v>48</v>
      </c>
      <c r="F242" s="85">
        <v>128.52000000000001</v>
      </c>
      <c r="G242" s="137">
        <v>185.33</v>
      </c>
      <c r="H242" s="96">
        <v>548.04</v>
      </c>
    </row>
    <row r="243" spans="5:8" x14ac:dyDescent="0.25">
      <c r="E243" s="20" t="s">
        <v>49</v>
      </c>
      <c r="F243" s="85">
        <v>521.99</v>
      </c>
      <c r="G243" s="137">
        <v>968.7</v>
      </c>
      <c r="H243" s="96">
        <v>1746.91</v>
      </c>
    </row>
    <row r="244" spans="5:8" x14ac:dyDescent="0.25">
      <c r="E244" s="20" t="s">
        <v>50</v>
      </c>
      <c r="F244" s="85">
        <v>625.22</v>
      </c>
      <c r="G244" s="137">
        <v>250.53</v>
      </c>
      <c r="H244" s="96">
        <v>492.78</v>
      </c>
    </row>
    <row r="245" spans="5:8" x14ac:dyDescent="0.25">
      <c r="E245" s="20" t="s">
        <v>51</v>
      </c>
      <c r="F245" s="85">
        <v>984.71</v>
      </c>
      <c r="G245" s="137">
        <v>735.88</v>
      </c>
      <c r="H245" s="96">
        <v>1233.68</v>
      </c>
    </row>
    <row r="246" spans="5:8" x14ac:dyDescent="0.25">
      <c r="E246" s="20" t="s">
        <v>52</v>
      </c>
      <c r="F246" s="85">
        <v>5697.99</v>
      </c>
      <c r="G246" s="137">
        <v>2294.7199999999998</v>
      </c>
      <c r="H246" s="96">
        <v>5778.58</v>
      </c>
    </row>
    <row r="247" spans="5:8" ht="15.75" thickBot="1" x14ac:dyDescent="0.3">
      <c r="E247" s="58" t="s">
        <v>53</v>
      </c>
      <c r="F247" s="86">
        <v>760.92</v>
      </c>
      <c r="G247" s="76">
        <v>821.34</v>
      </c>
      <c r="H247" s="97">
        <v>1152.92</v>
      </c>
    </row>
    <row r="288" ht="15.75" thickBot="1" x14ac:dyDescent="0.3"/>
    <row r="296" spans="1:2" ht="15.75" thickBot="1" x14ac:dyDescent="0.3"/>
    <row r="299" spans="1:2" x14ac:dyDescent="0.25">
      <c r="A299" s="2" t="s">
        <v>167</v>
      </c>
      <c r="B299" t="s">
        <v>169</v>
      </c>
    </row>
    <row r="300" spans="1:2" x14ac:dyDescent="0.25">
      <c r="A300" t="s">
        <v>173</v>
      </c>
      <c r="B300">
        <v>809</v>
      </c>
    </row>
    <row r="301" spans="1:2" x14ac:dyDescent="0.25">
      <c r="A301" t="s">
        <v>168</v>
      </c>
      <c r="B301">
        <v>21</v>
      </c>
    </row>
    <row r="304" spans="1:2" x14ac:dyDescent="0.25">
      <c r="A304" s="2" t="s">
        <v>170</v>
      </c>
      <c r="B304" t="s">
        <v>171</v>
      </c>
    </row>
    <row r="305" spans="1:2" x14ac:dyDescent="0.25">
      <c r="A305" t="s">
        <v>174</v>
      </c>
      <c r="B305">
        <v>772</v>
      </c>
    </row>
    <row r="306" spans="1:2" x14ac:dyDescent="0.25">
      <c r="A306" t="s">
        <v>172</v>
      </c>
      <c r="B306">
        <v>58</v>
      </c>
    </row>
    <row r="476" ht="15.75" thickBot="1" x14ac:dyDescent="0.3"/>
  </sheetData>
  <mergeCells count="17">
    <mergeCell ref="I1:I5"/>
    <mergeCell ref="O1:X1"/>
    <mergeCell ref="A131:G131"/>
    <mergeCell ref="I40:J40"/>
    <mergeCell ref="L50:Q50"/>
    <mergeCell ref="A31:D31"/>
    <mergeCell ref="L23:M23"/>
    <mergeCell ref="U50:Y50"/>
    <mergeCell ref="I52:AF52"/>
    <mergeCell ref="A194:K194"/>
    <mergeCell ref="G139:G140"/>
    <mergeCell ref="I150:S150"/>
    <mergeCell ref="A205:N205"/>
    <mergeCell ref="C208:C215"/>
    <mergeCell ref="A144:G144"/>
    <mergeCell ref="A166:C166"/>
    <mergeCell ref="F138:F141"/>
  </mergeCells>
  <conditionalFormatting pivot="1">
    <cfRule type="dataBar" priority="13">
      <dataBar>
        <cfvo type="min"/>
        <cfvo type="max"/>
        <color rgb="FF638EC6"/>
      </dataBar>
      <extLst>
        <ext xmlns:x14="http://schemas.microsoft.com/office/spreadsheetml/2009/9/main" uri="{B025F937-C7B1-47D3-B67F-A62EFF666E3E}">
          <x14:id>{3A3E8F94-B218-4539-82E5-3E970C0B9E91}</x14:id>
        </ext>
      </extLst>
    </cfRule>
  </conditionalFormatting>
  <conditionalFormatting pivot="1">
    <cfRule type="dataBar" priority="12">
      <dataBar>
        <cfvo type="min"/>
        <cfvo type="max"/>
        <color rgb="FF638EC6"/>
      </dataBar>
      <extLst>
        <ext xmlns:x14="http://schemas.microsoft.com/office/spreadsheetml/2009/9/main" uri="{B025F937-C7B1-47D3-B67F-A62EFF666E3E}">
          <x14:id>{FD9FCB36-0D4B-4DE6-9EF1-610CC6DA21E1}</x14:id>
        </ext>
      </extLst>
    </cfRule>
  </conditionalFormatting>
  <pageMargins left="0.7" right="0.7" top="0.75" bottom="0.75" header="0.3" footer="0.3"/>
  <pageSetup orientation="portrait" r:id="rId47"/>
  <extLst>
    <ext xmlns:x14="http://schemas.microsoft.com/office/spreadsheetml/2009/9/main" uri="{78C0D931-6437-407d-A8EE-F0AAD7539E65}">
      <x14:conditionalFormattings>
        <x14:conditionalFormatting xmlns:xm="http://schemas.microsoft.com/office/excel/2006/main" pivot="1">
          <x14:cfRule type="dataBar" id="{3A3E8F94-B218-4539-82E5-3E970C0B9E91}">
            <x14:dataBar minLength="0" maxLength="100" border="1" negativeBarBorderColorSameAsPositive="0">
              <x14:cfvo type="autoMin"/>
              <x14:cfvo type="autoMax"/>
              <x14:borderColor rgb="FF638EC6"/>
              <x14:negativeFillColor rgb="FFFF0000"/>
              <x14:negativeBorderColor rgb="FFFF0000"/>
              <x14:axisColor rgb="FF000000"/>
            </x14:dataBar>
          </x14:cfRule>
        </x14:conditionalFormatting>
        <x14:conditionalFormatting xmlns:xm="http://schemas.microsoft.com/office/excel/2006/main" pivot="1">
          <x14:cfRule type="dataBar" id="{FD9FCB36-0D4B-4DE6-9EF1-610CC6DA21E1}">
            <x14:dataBar minLength="0" maxLength="100" border="1" negativeBarBorderColorSameAsPositive="0">
              <x14:cfvo type="autoMin"/>
              <x14:cfvo type="autoMax"/>
              <x14:borderColor rgb="FF638EC6"/>
              <x14:negativeFillColor rgb="FFFF0000"/>
              <x14:negativeBorderColor rgb="FFFF0000"/>
              <x14:axisColor rgb="FF000000"/>
            </x14:dataBar>
          </x14:cfRule>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0F4F4-C59A-4FEC-8D06-B8D094781D96}">
  <sheetPr codeName="Sheet3"/>
  <dimension ref="A1:AC245"/>
  <sheetViews>
    <sheetView topLeftCell="A223" workbookViewId="0">
      <selection activeCell="F240" sqref="F240"/>
    </sheetView>
  </sheetViews>
  <sheetFormatPr defaultRowHeight="15" x14ac:dyDescent="0.25"/>
  <cols>
    <col min="1" max="1" width="27.42578125" bestFit="1" customWidth="1"/>
    <col min="2" max="2" width="11.28515625" bestFit="1" customWidth="1"/>
    <col min="3" max="4" width="5.42578125" bestFit="1" customWidth="1"/>
    <col min="5" max="7" width="11.28515625" bestFit="1" customWidth="1"/>
    <col min="8" max="8" width="6" bestFit="1" customWidth="1"/>
    <col min="9" max="9" width="7" bestFit="1" customWidth="1"/>
    <col min="10" max="10" width="11" bestFit="1" customWidth="1"/>
    <col min="11" max="11" width="18.140625" bestFit="1" customWidth="1"/>
    <col min="12" max="12" width="11.28515625" bestFit="1" customWidth="1"/>
    <col min="13" max="13" width="9.5703125" bestFit="1" customWidth="1"/>
    <col min="14" max="14" width="11.28515625" bestFit="1" customWidth="1"/>
    <col min="15" max="15" width="18.140625" bestFit="1" customWidth="1"/>
    <col min="16" max="21" width="13.7109375" bestFit="1" customWidth="1"/>
    <col min="22" max="22" width="11.28515625" bestFit="1" customWidth="1"/>
    <col min="23" max="23" width="21.42578125" bestFit="1" customWidth="1"/>
    <col min="24" max="24" width="11.28515625" bestFit="1" customWidth="1"/>
    <col min="25" max="25" width="6" bestFit="1" customWidth="1"/>
    <col min="26" max="26" width="7" bestFit="1" customWidth="1"/>
    <col min="27" max="27" width="11.28515625" bestFit="1" customWidth="1"/>
    <col min="28" max="29" width="6.5703125" bestFit="1" customWidth="1"/>
    <col min="31" max="31" width="32.42578125" bestFit="1" customWidth="1"/>
    <col min="32" max="32" width="11.28515625" bestFit="1" customWidth="1"/>
    <col min="33" max="33" width="5.5703125" bestFit="1" customWidth="1"/>
    <col min="34" max="34" width="6.5703125" bestFit="1" customWidth="1"/>
  </cols>
  <sheetData>
    <row r="1" spans="1:11" ht="15.75" thickBot="1" x14ac:dyDescent="0.3"/>
    <row r="2" spans="1:11" ht="15.75" thickBot="1" x14ac:dyDescent="0.3">
      <c r="A2" s="160" t="s">
        <v>201</v>
      </c>
      <c r="B2" s="161"/>
      <c r="C2" s="161"/>
      <c r="D2" s="161"/>
      <c r="E2" s="162"/>
      <c r="G2" s="160" t="s">
        <v>323</v>
      </c>
      <c r="H2" s="161"/>
      <c r="I2" s="161"/>
      <c r="J2" s="161"/>
      <c r="K2" s="162"/>
    </row>
    <row r="3" spans="1:11" ht="15.75" thickBot="1" x14ac:dyDescent="0.3">
      <c r="A3" s="25" t="s">
        <v>190</v>
      </c>
      <c r="B3" s="72" t="s">
        <v>13</v>
      </c>
      <c r="C3" s="10"/>
      <c r="D3" s="6"/>
      <c r="E3" s="41"/>
      <c r="G3" s="25" t="s">
        <v>319</v>
      </c>
      <c r="H3" s="25" t="s">
        <v>292</v>
      </c>
      <c r="I3" s="10"/>
      <c r="J3" s="6"/>
      <c r="K3" s="41">
        <v>1</v>
      </c>
    </row>
    <row r="4" spans="1:11" ht="15.75" thickBot="1" x14ac:dyDescent="0.3">
      <c r="A4" s="75" t="s">
        <v>32</v>
      </c>
      <c r="B4" s="10">
        <v>1996</v>
      </c>
      <c r="C4" s="7">
        <v>1997</v>
      </c>
      <c r="D4" s="6">
        <v>1998</v>
      </c>
      <c r="E4" s="41"/>
      <c r="G4" s="25" t="s">
        <v>175</v>
      </c>
      <c r="H4" s="10">
        <v>1996</v>
      </c>
      <c r="I4" s="7">
        <v>1997</v>
      </c>
      <c r="J4" s="6">
        <v>1998</v>
      </c>
      <c r="K4" s="41"/>
    </row>
    <row r="5" spans="1:11" x14ac:dyDescent="0.25">
      <c r="A5" s="19" t="s">
        <v>33</v>
      </c>
      <c r="B5" s="83">
        <v>0</v>
      </c>
      <c r="C5" s="84">
        <v>1816.6</v>
      </c>
      <c r="D5" s="95">
        <v>6302.5</v>
      </c>
      <c r="E5" s="41">
        <v>1</v>
      </c>
      <c r="G5" s="19" t="s">
        <v>176</v>
      </c>
      <c r="H5" s="83">
        <v>47919</v>
      </c>
      <c r="I5" s="84">
        <v>103924.32</v>
      </c>
      <c r="J5" s="95">
        <v>116024.88</v>
      </c>
      <c r="K5" s="41"/>
    </row>
    <row r="6" spans="1:11" x14ac:dyDescent="0.25">
      <c r="A6" s="26" t="s">
        <v>34</v>
      </c>
      <c r="B6" s="85">
        <v>25601.34</v>
      </c>
      <c r="C6" s="137">
        <v>57401.86</v>
      </c>
      <c r="D6" s="96">
        <v>45000.65</v>
      </c>
      <c r="E6" s="41"/>
      <c r="G6" s="26" t="s">
        <v>283</v>
      </c>
      <c r="H6" s="85">
        <v>17900.38</v>
      </c>
      <c r="I6" s="137">
        <v>55368.61</v>
      </c>
      <c r="J6" s="96">
        <v>32778.120000000003</v>
      </c>
      <c r="K6" s="41"/>
    </row>
    <row r="7" spans="1:11" x14ac:dyDescent="0.25">
      <c r="A7" s="26" t="s">
        <v>35</v>
      </c>
      <c r="B7" s="85">
        <v>6306.7</v>
      </c>
      <c r="C7" s="137">
        <v>11434.48</v>
      </c>
      <c r="D7" s="96">
        <v>16083.67</v>
      </c>
      <c r="E7" s="41"/>
      <c r="G7" s="26" t="s">
        <v>177</v>
      </c>
      <c r="H7" s="85">
        <v>29685.56</v>
      </c>
      <c r="I7" s="137">
        <v>82657.75</v>
      </c>
      <c r="J7" s="96">
        <v>55013.95</v>
      </c>
      <c r="K7" s="41"/>
    </row>
    <row r="8" spans="1:11" x14ac:dyDescent="0.25">
      <c r="A8" s="26" t="s">
        <v>36</v>
      </c>
      <c r="B8" s="85">
        <v>20148.82</v>
      </c>
      <c r="C8" s="137">
        <v>41941.19</v>
      </c>
      <c r="D8" s="96">
        <v>44835.77</v>
      </c>
      <c r="E8" s="41"/>
      <c r="G8" s="26" t="s">
        <v>178</v>
      </c>
      <c r="H8" s="85">
        <v>40980.449999999997</v>
      </c>
      <c r="I8" s="137">
        <v>115387.66</v>
      </c>
      <c r="J8" s="96">
        <v>78139.210000000006</v>
      </c>
      <c r="K8" s="41"/>
    </row>
    <row r="9" spans="1:11" x14ac:dyDescent="0.25">
      <c r="A9" s="26" t="s">
        <v>37</v>
      </c>
      <c r="B9" s="85">
        <v>7372.68</v>
      </c>
      <c r="C9" s="137">
        <v>31298.06</v>
      </c>
      <c r="D9" s="96">
        <v>11525.56</v>
      </c>
      <c r="E9" s="41"/>
      <c r="G9" s="26" t="s">
        <v>285</v>
      </c>
      <c r="H9" s="85">
        <v>9507.92</v>
      </c>
      <c r="I9" s="137">
        <v>56871.83</v>
      </c>
      <c r="J9" s="96">
        <v>29364.85</v>
      </c>
      <c r="K9" s="41"/>
    </row>
    <row r="10" spans="1:11" x14ac:dyDescent="0.25">
      <c r="A10" s="26" t="s">
        <v>38</v>
      </c>
      <c r="B10" s="85">
        <v>2952.4</v>
      </c>
      <c r="C10" s="137">
        <v>25192.54</v>
      </c>
      <c r="D10" s="96">
        <v>4516.09</v>
      </c>
      <c r="E10" s="41"/>
      <c r="G10" s="26" t="s">
        <v>179</v>
      </c>
      <c r="H10" s="85">
        <v>28813.66</v>
      </c>
      <c r="I10" s="137">
        <v>80975.12</v>
      </c>
      <c r="J10" s="96">
        <v>53233.59</v>
      </c>
      <c r="K10" s="41"/>
    </row>
    <row r="11" spans="1:11" x14ac:dyDescent="0.25">
      <c r="A11" s="26" t="s">
        <v>39</v>
      </c>
      <c r="B11" s="85">
        <v>3115.76</v>
      </c>
      <c r="C11" s="137">
        <v>13437.29</v>
      </c>
      <c r="D11" s="96">
        <v>2257</v>
      </c>
      <c r="E11" s="41"/>
      <c r="G11" s="26" t="s">
        <v>284</v>
      </c>
      <c r="H11" s="85">
        <v>13885.78</v>
      </c>
      <c r="I11" s="137">
        <v>54940.76</v>
      </c>
      <c r="J11" s="96">
        <v>31158.03</v>
      </c>
      <c r="K11" s="41"/>
    </row>
    <row r="12" spans="1:11" ht="15.75" thickBot="1" x14ac:dyDescent="0.3">
      <c r="A12" s="26" t="s">
        <v>40</v>
      </c>
      <c r="B12" s="85">
        <v>17372.759999999998</v>
      </c>
      <c r="C12" s="137">
        <v>45263.38</v>
      </c>
      <c r="D12" s="96">
        <v>18722.18</v>
      </c>
      <c r="E12" s="41"/>
      <c r="G12" s="27" t="s">
        <v>180</v>
      </c>
      <c r="H12" s="85">
        <v>19391.23</v>
      </c>
      <c r="I12" s="137">
        <v>66959.22</v>
      </c>
      <c r="J12" s="96">
        <v>44911.3</v>
      </c>
      <c r="K12" s="41"/>
    </row>
    <row r="13" spans="1:11" ht="15.75" thickBot="1" x14ac:dyDescent="0.3">
      <c r="A13" s="26" t="s">
        <v>41</v>
      </c>
      <c r="B13" s="85">
        <v>35407.15</v>
      </c>
      <c r="C13" s="137">
        <v>117320.18</v>
      </c>
      <c r="D13" s="96">
        <v>77557.34</v>
      </c>
      <c r="E13" s="41"/>
      <c r="G13" s="28" t="s">
        <v>354</v>
      </c>
      <c r="H13" s="86">
        <v>208083.98</v>
      </c>
      <c r="I13" s="76">
        <v>617085.27</v>
      </c>
      <c r="J13" s="97">
        <v>440623.93</v>
      </c>
      <c r="K13" s="41"/>
    </row>
    <row r="14" spans="1:11" ht="15.75" thickBot="1" x14ac:dyDescent="0.3">
      <c r="A14" s="26" t="s">
        <v>42</v>
      </c>
      <c r="B14" s="85">
        <v>9123.3799999999992</v>
      </c>
      <c r="C14" s="137">
        <v>20454.41</v>
      </c>
      <c r="D14" s="96">
        <v>20402.12</v>
      </c>
      <c r="E14" s="41"/>
      <c r="G14" s="20"/>
      <c r="K14" s="41"/>
    </row>
    <row r="15" spans="1:11" ht="15.75" thickBot="1" x14ac:dyDescent="0.3">
      <c r="A15" s="26" t="s">
        <v>43</v>
      </c>
      <c r="B15" s="85">
        <v>979.94</v>
      </c>
      <c r="C15" s="137">
        <v>7946.42</v>
      </c>
      <c r="D15" s="96">
        <v>6843.8</v>
      </c>
      <c r="E15" s="41"/>
      <c r="G15" s="25" t="s">
        <v>318</v>
      </c>
      <c r="H15" s="25" t="s">
        <v>292</v>
      </c>
      <c r="I15" s="10"/>
      <c r="J15" s="6"/>
      <c r="K15" s="41"/>
    </row>
    <row r="16" spans="1:11" ht="15.75" thickBot="1" x14ac:dyDescent="0.3">
      <c r="A16" s="26" t="s">
        <v>44</v>
      </c>
      <c r="B16" s="85">
        <v>4687.8999999999996</v>
      </c>
      <c r="C16" s="137">
        <v>14349.28</v>
      </c>
      <c r="D16" s="96">
        <v>4544.8999999999996</v>
      </c>
      <c r="E16" s="41"/>
      <c r="G16" s="25" t="s">
        <v>175</v>
      </c>
      <c r="H16" s="10">
        <v>1996</v>
      </c>
      <c r="I16" s="7">
        <v>1997</v>
      </c>
      <c r="J16" s="6">
        <v>1998</v>
      </c>
      <c r="K16" s="41"/>
    </row>
    <row r="17" spans="1:11" x14ac:dyDescent="0.25">
      <c r="A17" s="26" t="s">
        <v>45</v>
      </c>
      <c r="B17" s="85">
        <v>1058.4000000000001</v>
      </c>
      <c r="C17" s="137">
        <v>700</v>
      </c>
      <c r="D17" s="96">
        <v>3976.75</v>
      </c>
      <c r="E17" s="41"/>
      <c r="G17" s="19" t="s">
        <v>176</v>
      </c>
      <c r="H17" s="83">
        <v>3354.32</v>
      </c>
      <c r="I17" s="84">
        <v>7274.82</v>
      </c>
      <c r="J17" s="95">
        <v>8121.85</v>
      </c>
      <c r="K17" s="41"/>
    </row>
    <row r="18" spans="1:11" x14ac:dyDescent="0.25">
      <c r="A18" s="26" t="s">
        <v>46</v>
      </c>
      <c r="B18" s="85">
        <v>459</v>
      </c>
      <c r="C18" s="137">
        <v>1207.8499999999999</v>
      </c>
      <c r="D18" s="96">
        <v>1865.1</v>
      </c>
      <c r="E18" s="41"/>
      <c r="G18" s="26" t="s">
        <v>283</v>
      </c>
      <c r="H18" s="85">
        <v>1253.05</v>
      </c>
      <c r="I18" s="137">
        <v>3875.88</v>
      </c>
      <c r="J18" s="96">
        <v>2294.5300000000002</v>
      </c>
      <c r="K18" s="41"/>
    </row>
    <row r="19" spans="1:11" x14ac:dyDescent="0.25">
      <c r="A19" s="26" t="s">
        <v>47</v>
      </c>
      <c r="B19" s="85">
        <v>2306.14</v>
      </c>
      <c r="C19" s="137">
        <v>6474.53</v>
      </c>
      <c r="D19" s="96">
        <v>2691.7</v>
      </c>
      <c r="E19" s="41"/>
      <c r="G19" s="26" t="s">
        <v>177</v>
      </c>
      <c r="H19" s="85">
        <v>2078.0300000000002</v>
      </c>
      <c r="I19" s="137">
        <v>5786.16</v>
      </c>
      <c r="J19" s="96">
        <v>3851.01</v>
      </c>
      <c r="K19" s="41"/>
    </row>
    <row r="20" spans="1:11" x14ac:dyDescent="0.25">
      <c r="A20" s="26" t="s">
        <v>48</v>
      </c>
      <c r="B20" s="85">
        <v>2976.2</v>
      </c>
      <c r="C20" s="137">
        <v>6978.4</v>
      </c>
      <c r="D20" s="96">
        <v>8028.6</v>
      </c>
      <c r="E20" s="41"/>
      <c r="G20" s="26" t="s">
        <v>178</v>
      </c>
      <c r="H20" s="85">
        <v>2868.61</v>
      </c>
      <c r="I20" s="137">
        <v>8077.22</v>
      </c>
      <c r="J20" s="96">
        <v>5469.82</v>
      </c>
      <c r="K20" s="41"/>
    </row>
    <row r="21" spans="1:11" x14ac:dyDescent="0.25">
      <c r="A21" s="26" t="s">
        <v>49</v>
      </c>
      <c r="B21" s="85">
        <v>6933.23</v>
      </c>
      <c r="C21" s="137">
        <v>27163.69</v>
      </c>
      <c r="D21" s="96">
        <v>20398.240000000002</v>
      </c>
      <c r="E21" s="41"/>
      <c r="G21" s="26" t="s">
        <v>285</v>
      </c>
      <c r="H21" s="85">
        <v>665.55</v>
      </c>
      <c r="I21" s="137">
        <v>3981.01</v>
      </c>
      <c r="J21" s="96">
        <v>2055.5700000000002</v>
      </c>
      <c r="K21" s="41"/>
    </row>
    <row r="22" spans="1:11" x14ac:dyDescent="0.25">
      <c r="A22" s="26" t="s">
        <v>50</v>
      </c>
      <c r="B22" s="85">
        <v>4164.72</v>
      </c>
      <c r="C22" s="137">
        <v>18380.82</v>
      </c>
      <c r="D22" s="96">
        <v>9147.1299999999992</v>
      </c>
      <c r="E22" s="41"/>
      <c r="G22" s="26" t="s">
        <v>179</v>
      </c>
      <c r="H22" s="85">
        <v>2016.96</v>
      </c>
      <c r="I22" s="137">
        <v>5668.28</v>
      </c>
      <c r="J22" s="96">
        <v>3726.37</v>
      </c>
      <c r="K22" s="41"/>
    </row>
    <row r="23" spans="1:11" x14ac:dyDescent="0.25">
      <c r="A23" s="26" t="s">
        <v>51</v>
      </c>
      <c r="B23" s="85">
        <v>9273.68</v>
      </c>
      <c r="C23" s="137">
        <v>27074.1</v>
      </c>
      <c r="D23" s="96">
        <v>22623.54</v>
      </c>
      <c r="E23" s="41"/>
      <c r="G23" s="26" t="s">
        <v>284</v>
      </c>
      <c r="H23" s="85">
        <v>972</v>
      </c>
      <c r="I23" s="137">
        <v>3845.88</v>
      </c>
      <c r="J23" s="96">
        <v>2181.08</v>
      </c>
      <c r="K23" s="41"/>
    </row>
    <row r="24" spans="1:11" ht="15.75" thickBot="1" x14ac:dyDescent="0.3">
      <c r="A24" s="26" t="s">
        <v>52</v>
      </c>
      <c r="B24" s="85">
        <v>38105.68</v>
      </c>
      <c r="C24" s="137">
        <v>114845.27</v>
      </c>
      <c r="D24" s="96">
        <v>92633.67</v>
      </c>
      <c r="E24" s="41"/>
      <c r="G24" s="27" t="s">
        <v>180</v>
      </c>
      <c r="H24" s="85">
        <v>1357.39</v>
      </c>
      <c r="I24" s="137">
        <v>4687.22</v>
      </c>
      <c r="J24" s="96">
        <v>3143.83</v>
      </c>
      <c r="K24" s="41"/>
    </row>
    <row r="25" spans="1:11" ht="15.75" thickBot="1" x14ac:dyDescent="0.3">
      <c r="A25" s="27" t="s">
        <v>53</v>
      </c>
      <c r="B25" s="85">
        <v>9738.1</v>
      </c>
      <c r="C25" s="137">
        <v>26404.92</v>
      </c>
      <c r="D25" s="96">
        <v>20667.62</v>
      </c>
      <c r="E25" s="41"/>
      <c r="G25" s="28" t="s">
        <v>354</v>
      </c>
      <c r="H25" s="86">
        <v>14565.91</v>
      </c>
      <c r="I25" s="76">
        <v>43196.47</v>
      </c>
      <c r="J25" s="97">
        <v>30844.06</v>
      </c>
      <c r="K25" s="41"/>
    </row>
    <row r="26" spans="1:11" ht="15.75" thickBot="1" x14ac:dyDescent="0.3">
      <c r="A26" s="86" t="s">
        <v>354</v>
      </c>
      <c r="B26" s="86">
        <v>208083.98</v>
      </c>
      <c r="C26" s="76">
        <v>617085.27</v>
      </c>
      <c r="D26" s="97">
        <v>440623.93</v>
      </c>
      <c r="E26" s="41"/>
      <c r="G26" s="20"/>
      <c r="K26" s="41"/>
    </row>
    <row r="27" spans="1:11" ht="15.75" thickBot="1" x14ac:dyDescent="0.3">
      <c r="A27" s="20"/>
      <c r="E27" s="41"/>
      <c r="G27" s="25" t="s">
        <v>370</v>
      </c>
      <c r="H27" s="25" t="s">
        <v>292</v>
      </c>
      <c r="I27" s="10"/>
      <c r="J27" s="6"/>
      <c r="K27" s="41"/>
    </row>
    <row r="28" spans="1:11" ht="15.75" thickBot="1" x14ac:dyDescent="0.3">
      <c r="A28" s="25" t="s">
        <v>191</v>
      </c>
      <c r="B28" s="72" t="s">
        <v>13</v>
      </c>
      <c r="C28" s="10"/>
      <c r="D28" s="6"/>
      <c r="E28" s="41"/>
      <c r="G28" s="25" t="s">
        <v>175</v>
      </c>
      <c r="H28" s="10">
        <v>1996</v>
      </c>
      <c r="I28" s="7">
        <v>1997</v>
      </c>
      <c r="J28" s="6">
        <v>1998</v>
      </c>
      <c r="K28" s="41"/>
    </row>
    <row r="29" spans="1:11" ht="15.75" thickBot="1" x14ac:dyDescent="0.3">
      <c r="A29" s="75" t="s">
        <v>32</v>
      </c>
      <c r="B29" s="10">
        <v>1996</v>
      </c>
      <c r="C29" s="7">
        <v>1997</v>
      </c>
      <c r="D29" s="6">
        <v>1998</v>
      </c>
      <c r="E29" s="41"/>
      <c r="G29" s="19" t="s">
        <v>176</v>
      </c>
      <c r="H29" s="98">
        <v>23.02</v>
      </c>
      <c r="I29" s="87">
        <v>16.84</v>
      </c>
      <c r="J29" s="89">
        <v>26.33</v>
      </c>
      <c r="K29" s="41"/>
    </row>
    <row r="30" spans="1:11" x14ac:dyDescent="0.25">
      <c r="A30" s="19" t="s">
        <v>33</v>
      </c>
      <c r="B30" s="83">
        <v>0</v>
      </c>
      <c r="C30" s="84">
        <v>127.17</v>
      </c>
      <c r="D30" s="95">
        <v>441.18</v>
      </c>
      <c r="E30" s="41"/>
      <c r="G30" s="26" t="s">
        <v>283</v>
      </c>
      <c r="H30" s="99">
        <v>8.6</v>
      </c>
      <c r="I30" s="21">
        <v>8.9700000000000006</v>
      </c>
      <c r="J30" s="73">
        <v>7.43</v>
      </c>
      <c r="K30" s="41"/>
    </row>
    <row r="31" spans="1:11" x14ac:dyDescent="0.25">
      <c r="A31" s="26" t="s">
        <v>34</v>
      </c>
      <c r="B31" s="85">
        <v>1792.1</v>
      </c>
      <c r="C31" s="137">
        <v>4018.15</v>
      </c>
      <c r="D31" s="96">
        <v>3150.08</v>
      </c>
      <c r="E31" s="41"/>
      <c r="G31" s="26" t="s">
        <v>177</v>
      </c>
      <c r="H31" s="99">
        <v>14.26</v>
      </c>
      <c r="I31" s="21">
        <v>13.39</v>
      </c>
      <c r="J31" s="73">
        <v>12.48</v>
      </c>
      <c r="K31" s="41"/>
    </row>
    <row r="32" spans="1:11" x14ac:dyDescent="0.25">
      <c r="A32" s="26" t="s">
        <v>35</v>
      </c>
      <c r="B32" s="85">
        <v>441.47</v>
      </c>
      <c r="C32" s="137">
        <v>800.42</v>
      </c>
      <c r="D32" s="96">
        <v>1125.8699999999999</v>
      </c>
      <c r="E32" s="41"/>
      <c r="G32" s="26" t="s">
        <v>178</v>
      </c>
      <c r="H32" s="99">
        <v>19.690000000000001</v>
      </c>
      <c r="I32" s="21">
        <v>18.690000000000001</v>
      </c>
      <c r="J32" s="73">
        <v>17.73</v>
      </c>
      <c r="K32" s="41"/>
    </row>
    <row r="33" spans="1:17" x14ac:dyDescent="0.25">
      <c r="A33" s="26" t="s">
        <v>36</v>
      </c>
      <c r="B33" s="85">
        <v>1410.43</v>
      </c>
      <c r="C33" s="137">
        <v>2935.95</v>
      </c>
      <c r="D33" s="96">
        <v>3138.52</v>
      </c>
      <c r="E33" s="41"/>
      <c r="G33" s="26" t="s">
        <v>285</v>
      </c>
      <c r="H33" s="99">
        <v>4.5599999999999996</v>
      </c>
      <c r="I33" s="21">
        <v>9.2100000000000009</v>
      </c>
      <c r="J33" s="73">
        <v>6.66</v>
      </c>
      <c r="K33" s="41"/>
    </row>
    <row r="34" spans="1:17" x14ac:dyDescent="0.25">
      <c r="A34" s="26" t="s">
        <v>37</v>
      </c>
      <c r="B34" s="85">
        <v>516.09</v>
      </c>
      <c r="C34" s="137">
        <v>2190.9</v>
      </c>
      <c r="D34" s="96">
        <v>806.8</v>
      </c>
      <c r="E34" s="41"/>
      <c r="G34" s="26" t="s">
        <v>179</v>
      </c>
      <c r="H34" s="99">
        <v>13.84</v>
      </c>
      <c r="I34" s="21">
        <v>13.12</v>
      </c>
      <c r="J34" s="73">
        <v>12.08</v>
      </c>
      <c r="K34" s="41"/>
    </row>
    <row r="35" spans="1:17" x14ac:dyDescent="0.25">
      <c r="A35" s="26" t="s">
        <v>38</v>
      </c>
      <c r="B35" s="85">
        <v>206.66</v>
      </c>
      <c r="C35" s="137">
        <v>1763.48</v>
      </c>
      <c r="D35" s="96">
        <v>316.14</v>
      </c>
      <c r="E35" s="41"/>
      <c r="G35" s="26" t="s">
        <v>284</v>
      </c>
      <c r="H35" s="99">
        <v>6.67</v>
      </c>
      <c r="I35" s="21">
        <v>8.9</v>
      </c>
      <c r="J35" s="73">
        <v>7.07</v>
      </c>
      <c r="K35" s="41"/>
    </row>
    <row r="36" spans="1:17" ht="15.75" thickBot="1" x14ac:dyDescent="0.3">
      <c r="A36" s="26" t="s">
        <v>39</v>
      </c>
      <c r="B36" s="85">
        <v>218.1</v>
      </c>
      <c r="C36" s="137">
        <v>940.61</v>
      </c>
      <c r="D36" s="96">
        <v>158.01</v>
      </c>
      <c r="E36" s="41"/>
      <c r="G36" s="27" t="s">
        <v>180</v>
      </c>
      <c r="H36" s="100">
        <v>9.31</v>
      </c>
      <c r="I36" s="88">
        <v>10.85</v>
      </c>
      <c r="J36" s="74">
        <v>10.19</v>
      </c>
      <c r="K36" s="48"/>
    </row>
    <row r="37" spans="1:17" x14ac:dyDescent="0.25">
      <c r="A37" s="26" t="s">
        <v>40</v>
      </c>
      <c r="B37" s="85">
        <v>1216.0899999999999</v>
      </c>
      <c r="C37" s="137">
        <v>3168.46</v>
      </c>
      <c r="D37" s="96">
        <v>1310.6099999999999</v>
      </c>
      <c r="E37" s="41"/>
    </row>
    <row r="38" spans="1:17" ht="15.75" thickBot="1" x14ac:dyDescent="0.3">
      <c r="A38" s="26" t="s">
        <v>41</v>
      </c>
      <c r="B38" s="85">
        <v>2478.54</v>
      </c>
      <c r="C38" s="137">
        <v>8212.48</v>
      </c>
      <c r="D38" s="96">
        <v>5429.05</v>
      </c>
      <c r="E38" s="41"/>
    </row>
    <row r="39" spans="1:17" ht="16.5" thickBot="1" x14ac:dyDescent="0.3">
      <c r="A39" s="26" t="s">
        <v>42</v>
      </c>
      <c r="B39" s="85">
        <v>638.63</v>
      </c>
      <c r="C39" s="137">
        <v>1431.85</v>
      </c>
      <c r="D39" s="96">
        <v>1428.15</v>
      </c>
      <c r="E39" s="41"/>
      <c r="G39" s="14"/>
      <c r="H39" s="143">
        <v>1996</v>
      </c>
      <c r="I39" s="144"/>
      <c r="J39" s="144"/>
      <c r="K39" s="147">
        <v>1997</v>
      </c>
      <c r="L39" s="144"/>
      <c r="M39" s="148"/>
      <c r="N39" s="144">
        <v>1998</v>
      </c>
      <c r="O39" s="144"/>
      <c r="P39" s="145"/>
      <c r="Q39" s="16">
        <v>2</v>
      </c>
    </row>
    <row r="40" spans="1:17" ht="15.75" thickBot="1" x14ac:dyDescent="0.3">
      <c r="A40" s="26" t="s">
        <v>43</v>
      </c>
      <c r="B40" s="85">
        <v>68.599999999999994</v>
      </c>
      <c r="C40" s="137">
        <v>556.28</v>
      </c>
      <c r="D40" s="96">
        <v>479.08</v>
      </c>
      <c r="E40" s="41"/>
      <c r="G40" s="20"/>
      <c r="H40" s="139" t="s">
        <v>312</v>
      </c>
      <c r="I40" s="140" t="s">
        <v>321</v>
      </c>
      <c r="J40" s="140" t="s">
        <v>154</v>
      </c>
      <c r="K40" s="140" t="s">
        <v>312</v>
      </c>
      <c r="L40" s="140" t="s">
        <v>321</v>
      </c>
      <c r="M40" s="140" t="s">
        <v>154</v>
      </c>
      <c r="N40" s="140" t="s">
        <v>312</v>
      </c>
      <c r="O40" s="140" t="s">
        <v>321</v>
      </c>
      <c r="P40" s="141" t="s">
        <v>154</v>
      </c>
      <c r="Q40" s="41"/>
    </row>
    <row r="41" spans="1:17" ht="15.75" thickBot="1" x14ac:dyDescent="0.3">
      <c r="A41" s="26" t="s">
        <v>44</v>
      </c>
      <c r="B41" s="85">
        <v>328.16</v>
      </c>
      <c r="C41" s="137">
        <v>1004.47</v>
      </c>
      <c r="D41" s="96">
        <v>318.14999999999998</v>
      </c>
      <c r="E41" s="41"/>
      <c r="G41" s="28" t="s">
        <v>176</v>
      </c>
      <c r="H41" s="98"/>
      <c r="I41" s="87"/>
      <c r="J41" s="87"/>
      <c r="K41" s="87"/>
      <c r="L41" s="87"/>
      <c r="M41" s="87"/>
      <c r="N41" s="87"/>
      <c r="O41" s="87"/>
      <c r="P41" s="89"/>
      <c r="Q41" s="41"/>
    </row>
    <row r="42" spans="1:17" x14ac:dyDescent="0.25">
      <c r="A42" s="26" t="s">
        <v>45</v>
      </c>
      <c r="B42" s="85">
        <v>74.09</v>
      </c>
      <c r="C42" s="137">
        <v>49</v>
      </c>
      <c r="D42" s="96">
        <v>278.37</v>
      </c>
      <c r="E42" s="41"/>
      <c r="G42" s="19" t="s">
        <v>240</v>
      </c>
      <c r="H42" s="99">
        <v>267.60000000000002</v>
      </c>
      <c r="I42" s="21">
        <v>18.73</v>
      </c>
      <c r="J42" s="21">
        <v>6.53</v>
      </c>
      <c r="K42" s="21">
        <v>295.12</v>
      </c>
      <c r="L42" s="21">
        <v>20.66</v>
      </c>
      <c r="M42" s="21">
        <v>7.29</v>
      </c>
      <c r="N42" s="21">
        <v>336.53</v>
      </c>
      <c r="O42" s="21">
        <v>23.56</v>
      </c>
      <c r="P42" s="73">
        <v>8.1999999999999993</v>
      </c>
      <c r="Q42" s="41"/>
    </row>
    <row r="43" spans="1:17" x14ac:dyDescent="0.25">
      <c r="A43" s="26" t="s">
        <v>46</v>
      </c>
      <c r="B43" s="85">
        <v>32.130000000000003</v>
      </c>
      <c r="C43" s="137">
        <v>84.55</v>
      </c>
      <c r="D43" s="96">
        <v>130.57</v>
      </c>
      <c r="E43" s="41"/>
      <c r="G43" s="26" t="s">
        <v>230</v>
      </c>
      <c r="H43" s="99">
        <v>377.25</v>
      </c>
      <c r="I43" s="21">
        <v>26.41</v>
      </c>
      <c r="J43" s="21">
        <v>7.58</v>
      </c>
      <c r="K43" s="21">
        <v>386.79</v>
      </c>
      <c r="L43" s="21">
        <v>27.08</v>
      </c>
      <c r="M43" s="21">
        <v>8.19</v>
      </c>
      <c r="N43" s="21">
        <v>371.73</v>
      </c>
      <c r="O43" s="21">
        <v>26.02</v>
      </c>
      <c r="P43" s="73">
        <v>8.98</v>
      </c>
      <c r="Q43" s="41"/>
    </row>
    <row r="44" spans="1:17" x14ac:dyDescent="0.25">
      <c r="A44" s="26" t="s">
        <v>47</v>
      </c>
      <c r="B44" s="85">
        <v>161.43</v>
      </c>
      <c r="C44" s="137">
        <v>453.21</v>
      </c>
      <c r="D44" s="96">
        <v>188.42</v>
      </c>
      <c r="E44" s="41"/>
      <c r="G44" s="26" t="s">
        <v>242</v>
      </c>
      <c r="H44" s="99">
        <v>444.78</v>
      </c>
      <c r="I44" s="21">
        <v>31.14</v>
      </c>
      <c r="J44" s="21">
        <v>10.06</v>
      </c>
      <c r="K44" s="21">
        <v>382.57</v>
      </c>
      <c r="L44" s="21">
        <v>26.78</v>
      </c>
      <c r="M44" s="21">
        <v>8.25</v>
      </c>
      <c r="N44" s="21">
        <v>409.82</v>
      </c>
      <c r="O44" s="21">
        <v>28.69</v>
      </c>
      <c r="P44" s="73">
        <v>9.9</v>
      </c>
      <c r="Q44" s="41"/>
    </row>
    <row r="45" spans="1:17" x14ac:dyDescent="0.25">
      <c r="A45" s="26" t="s">
        <v>48</v>
      </c>
      <c r="B45" s="85">
        <v>208.32</v>
      </c>
      <c r="C45" s="137">
        <v>488.5</v>
      </c>
      <c r="D45" s="96">
        <v>562.02</v>
      </c>
      <c r="E45" s="41"/>
      <c r="G45" s="26" t="s">
        <v>27</v>
      </c>
      <c r="H45" s="99">
        <v>4974.88</v>
      </c>
      <c r="I45" s="21">
        <v>348.24</v>
      </c>
      <c r="J45" s="21">
        <v>41.42</v>
      </c>
      <c r="K45" s="21">
        <v>4938.17</v>
      </c>
      <c r="L45" s="21">
        <v>345.67</v>
      </c>
      <c r="M45" s="21">
        <v>32.590000000000003</v>
      </c>
      <c r="N45" s="21">
        <v>5891.53</v>
      </c>
      <c r="O45" s="21">
        <v>412.41</v>
      </c>
      <c r="P45" s="73">
        <v>37.18</v>
      </c>
      <c r="Q45" s="41"/>
    </row>
    <row r="46" spans="1:17" x14ac:dyDescent="0.25">
      <c r="A46" s="26" t="s">
        <v>49</v>
      </c>
      <c r="B46" s="85">
        <v>485.32</v>
      </c>
      <c r="C46" s="137">
        <v>1901.47</v>
      </c>
      <c r="D46" s="96">
        <v>1427.9</v>
      </c>
      <c r="E46" s="41"/>
      <c r="G46" s="26" t="s">
        <v>268</v>
      </c>
      <c r="H46" s="99">
        <v>50.61</v>
      </c>
      <c r="I46" s="21">
        <v>3.54</v>
      </c>
      <c r="J46" s="21">
        <v>3.63</v>
      </c>
      <c r="K46" s="21">
        <v>72.900000000000006</v>
      </c>
      <c r="L46" s="21">
        <v>5.0999999999999996</v>
      </c>
      <c r="M46" s="21">
        <v>3.84</v>
      </c>
      <c r="N46" s="21">
        <v>88.32</v>
      </c>
      <c r="O46" s="21">
        <v>6.18</v>
      </c>
      <c r="P46" s="73">
        <v>5.61</v>
      </c>
      <c r="Q46" s="41"/>
    </row>
    <row r="47" spans="1:17" x14ac:dyDescent="0.25">
      <c r="A47" s="26" t="s">
        <v>50</v>
      </c>
      <c r="B47" s="85">
        <v>291.52999999999997</v>
      </c>
      <c r="C47" s="137">
        <v>1286.67</v>
      </c>
      <c r="D47" s="96">
        <v>640.29999999999995</v>
      </c>
      <c r="E47" s="41"/>
      <c r="G47" s="26" t="s">
        <v>217</v>
      </c>
      <c r="H47" s="99">
        <v>821.87</v>
      </c>
      <c r="I47" s="21">
        <v>57.53</v>
      </c>
      <c r="J47" s="21">
        <v>11.9</v>
      </c>
      <c r="K47" s="21">
        <v>941.24</v>
      </c>
      <c r="L47" s="21">
        <v>65.89</v>
      </c>
      <c r="M47" s="21">
        <v>16.41</v>
      </c>
      <c r="N47" s="21">
        <v>840.24</v>
      </c>
      <c r="O47" s="21">
        <v>58.82</v>
      </c>
      <c r="P47" s="73">
        <v>13.76</v>
      </c>
      <c r="Q47" s="177" t="s">
        <v>371</v>
      </c>
    </row>
    <row r="48" spans="1:17" x14ac:dyDescent="0.25">
      <c r="A48" s="26" t="s">
        <v>51</v>
      </c>
      <c r="B48" s="85">
        <v>649.16</v>
      </c>
      <c r="C48" s="137">
        <v>1895.21</v>
      </c>
      <c r="D48" s="96">
        <v>1583.66</v>
      </c>
      <c r="E48" s="41"/>
      <c r="G48" s="26" t="s">
        <v>231</v>
      </c>
      <c r="H48" s="99">
        <v>292.32</v>
      </c>
      <c r="I48" s="21">
        <v>20.46</v>
      </c>
      <c r="J48" s="21">
        <v>5.58</v>
      </c>
      <c r="K48" s="21">
        <v>362.51</v>
      </c>
      <c r="L48" s="21">
        <v>25.38</v>
      </c>
      <c r="M48" s="21">
        <v>9.5399999999999991</v>
      </c>
      <c r="N48" s="21">
        <v>404.11</v>
      </c>
      <c r="O48" s="21">
        <v>28.29</v>
      </c>
      <c r="P48" s="73">
        <v>9.44</v>
      </c>
      <c r="Q48" s="177"/>
    </row>
    <row r="49" spans="1:17" x14ac:dyDescent="0.25">
      <c r="A49" s="26" t="s">
        <v>52</v>
      </c>
      <c r="B49" s="85">
        <v>2667.39</v>
      </c>
      <c r="C49" s="137">
        <v>8039.28</v>
      </c>
      <c r="D49" s="96">
        <v>6484.43</v>
      </c>
      <c r="E49" s="41"/>
      <c r="G49" s="26" t="s">
        <v>279</v>
      </c>
      <c r="H49" s="99">
        <v>42</v>
      </c>
      <c r="I49" s="21">
        <v>2.94</v>
      </c>
      <c r="J49" s="21">
        <v>2.09</v>
      </c>
      <c r="K49" s="21">
        <v>190.4</v>
      </c>
      <c r="L49" s="21">
        <v>13.33</v>
      </c>
      <c r="M49" s="21">
        <v>5.9</v>
      </c>
      <c r="N49" s="21">
        <v>239.68</v>
      </c>
      <c r="O49" s="21">
        <v>16.78</v>
      </c>
      <c r="P49" s="73">
        <v>6.83</v>
      </c>
      <c r="Q49" s="177"/>
    </row>
    <row r="50" spans="1:17" ht="15.75" thickBot="1" x14ac:dyDescent="0.3">
      <c r="A50" s="27" t="s">
        <v>53</v>
      </c>
      <c r="B50" s="85">
        <v>681.67</v>
      </c>
      <c r="C50" s="137">
        <v>1848.36</v>
      </c>
      <c r="D50" s="96">
        <v>1446.75</v>
      </c>
      <c r="E50" s="41"/>
      <c r="G50" s="26" t="s">
        <v>244</v>
      </c>
      <c r="H50" s="99">
        <v>258.43</v>
      </c>
      <c r="I50" s="21">
        <v>18.09</v>
      </c>
      <c r="J50" s="21">
        <v>5.33</v>
      </c>
      <c r="K50" s="21">
        <v>303.23</v>
      </c>
      <c r="L50" s="21">
        <v>21.23</v>
      </c>
      <c r="M50" s="21">
        <v>7.48</v>
      </c>
      <c r="N50" s="21">
        <v>273.66000000000003</v>
      </c>
      <c r="O50" s="21">
        <v>19.16</v>
      </c>
      <c r="P50" s="73">
        <v>7.12</v>
      </c>
      <c r="Q50" s="177"/>
    </row>
    <row r="51" spans="1:17" ht="15.75" thickBot="1" x14ac:dyDescent="0.3">
      <c r="A51" s="86" t="s">
        <v>354</v>
      </c>
      <c r="B51" s="86">
        <v>14565.91</v>
      </c>
      <c r="C51" s="76">
        <v>43196.47</v>
      </c>
      <c r="D51" s="97">
        <v>30844.06</v>
      </c>
      <c r="E51" s="41"/>
      <c r="G51" s="26" t="s">
        <v>254</v>
      </c>
      <c r="H51" s="99">
        <v>105.49</v>
      </c>
      <c r="I51" s="21">
        <v>7.38</v>
      </c>
      <c r="J51" s="21">
        <v>3.75</v>
      </c>
      <c r="K51" s="21">
        <v>163.25</v>
      </c>
      <c r="L51" s="21">
        <v>11.43</v>
      </c>
      <c r="M51" s="21">
        <v>9.09</v>
      </c>
      <c r="N51" s="21">
        <v>177.77</v>
      </c>
      <c r="O51" s="21">
        <v>12.45</v>
      </c>
      <c r="P51" s="73">
        <v>7.91</v>
      </c>
      <c r="Q51" s="177"/>
    </row>
    <row r="52" spans="1:17" ht="15.75" thickBot="1" x14ac:dyDescent="0.3">
      <c r="A52" s="20"/>
      <c r="E52" s="41"/>
      <c r="G52" s="26" t="s">
        <v>260</v>
      </c>
      <c r="H52" s="99">
        <v>200.48</v>
      </c>
      <c r="I52" s="21">
        <v>14.03</v>
      </c>
      <c r="J52" s="21">
        <v>2.2400000000000002</v>
      </c>
      <c r="K52" s="21">
        <v>239.18</v>
      </c>
      <c r="L52" s="21">
        <v>16.739999999999998</v>
      </c>
      <c r="M52" s="21">
        <v>6.67</v>
      </c>
      <c r="N52" s="21">
        <v>334.23</v>
      </c>
      <c r="O52" s="21">
        <v>23.4</v>
      </c>
      <c r="P52" s="73">
        <v>7.1</v>
      </c>
      <c r="Q52" s="41"/>
    </row>
    <row r="53" spans="1:17" ht="15.75" thickBot="1" x14ac:dyDescent="0.3">
      <c r="A53" s="25" t="s">
        <v>363</v>
      </c>
      <c r="B53" s="72" t="s">
        <v>13</v>
      </c>
      <c r="C53" s="28"/>
      <c r="E53" s="41"/>
      <c r="G53" s="27" t="s">
        <v>236</v>
      </c>
      <c r="H53" s="99">
        <v>533.83000000000004</v>
      </c>
      <c r="I53" s="21">
        <v>37.369999999999997</v>
      </c>
      <c r="J53" s="21">
        <v>13.32</v>
      </c>
      <c r="K53" s="21">
        <v>391.81</v>
      </c>
      <c r="L53" s="21">
        <v>27.43</v>
      </c>
      <c r="M53" s="21">
        <v>10.66</v>
      </c>
      <c r="N53" s="21">
        <v>379</v>
      </c>
      <c r="O53" s="21">
        <v>26.53</v>
      </c>
      <c r="P53" s="73">
        <v>9.56</v>
      </c>
      <c r="Q53" s="41"/>
    </row>
    <row r="54" spans="1:17" ht="16.5" thickBot="1" x14ac:dyDescent="0.3">
      <c r="A54" s="75" t="s">
        <v>32</v>
      </c>
      <c r="B54" s="10">
        <v>1997</v>
      </c>
      <c r="C54" s="6">
        <v>1998</v>
      </c>
      <c r="E54" s="41"/>
      <c r="G54" s="142" t="s">
        <v>283</v>
      </c>
      <c r="H54" s="99"/>
      <c r="I54" s="21"/>
      <c r="J54" s="21"/>
      <c r="K54" s="21"/>
      <c r="L54" s="21"/>
      <c r="M54" s="21"/>
      <c r="N54" s="21"/>
      <c r="O54" s="21"/>
      <c r="P54" s="73"/>
      <c r="Q54" s="41"/>
    </row>
    <row r="55" spans="1:17" x14ac:dyDescent="0.25">
      <c r="A55" s="19" t="s">
        <v>33</v>
      </c>
      <c r="B55" s="101">
        <v>0</v>
      </c>
      <c r="C55" s="103">
        <v>473.94590656588707</v>
      </c>
      <c r="E55" s="41"/>
      <c r="G55" s="19" t="s">
        <v>276</v>
      </c>
      <c r="H55" s="99">
        <v>240</v>
      </c>
      <c r="I55" s="21">
        <v>16.8</v>
      </c>
      <c r="J55" s="21">
        <v>5.84</v>
      </c>
      <c r="K55" s="21">
        <v>245.5</v>
      </c>
      <c r="L55" s="21">
        <v>17.190000000000001</v>
      </c>
      <c r="M55" s="21">
        <v>21.33</v>
      </c>
      <c r="N55" s="21">
        <v>253.67</v>
      </c>
      <c r="O55" s="21">
        <v>17.760000000000002</v>
      </c>
      <c r="P55" s="73">
        <v>19.52</v>
      </c>
      <c r="Q55" s="41"/>
    </row>
    <row r="56" spans="1:17" x14ac:dyDescent="0.25">
      <c r="A56" s="26" t="s">
        <v>34</v>
      </c>
      <c r="B56" s="104">
        <v>27.719486558125499</v>
      </c>
      <c r="C56" s="105">
        <v>82.159661851784108</v>
      </c>
      <c r="E56" s="41"/>
      <c r="G56" s="26" t="s">
        <v>252</v>
      </c>
      <c r="H56" s="99">
        <v>370.3</v>
      </c>
      <c r="I56" s="21">
        <v>25.92</v>
      </c>
      <c r="J56" s="21">
        <v>3.87</v>
      </c>
      <c r="K56" s="21">
        <v>471.09</v>
      </c>
      <c r="L56" s="21">
        <v>32.979999999999997</v>
      </c>
      <c r="M56" s="21">
        <v>9.6</v>
      </c>
      <c r="N56" s="21">
        <v>428.4</v>
      </c>
      <c r="O56" s="21">
        <v>29.99</v>
      </c>
      <c r="P56" s="73">
        <v>7.99</v>
      </c>
      <c r="Q56" s="41"/>
    </row>
    <row r="57" spans="1:17" x14ac:dyDescent="0.25">
      <c r="A57" s="26" t="s">
        <v>35</v>
      </c>
      <c r="B57" s="104">
        <v>-30.565906099862001</v>
      </c>
      <c r="C57" s="105">
        <v>127.959968705177</v>
      </c>
      <c r="E57" s="41"/>
      <c r="G57" s="26" t="s">
        <v>264</v>
      </c>
      <c r="H57" s="99">
        <v>482.8</v>
      </c>
      <c r="I57" s="21">
        <v>33.799999999999997</v>
      </c>
      <c r="J57" s="21">
        <v>11.7</v>
      </c>
      <c r="K57" s="21">
        <v>384.14</v>
      </c>
      <c r="L57" s="21">
        <v>26.89</v>
      </c>
      <c r="M57" s="21">
        <v>8.48</v>
      </c>
      <c r="N57" s="21">
        <v>534.72</v>
      </c>
      <c r="O57" s="21">
        <v>37.43</v>
      </c>
      <c r="P57" s="73">
        <v>14.07</v>
      </c>
      <c r="Q57" s="41"/>
    </row>
    <row r="58" spans="1:17" x14ac:dyDescent="0.25">
      <c r="A58" s="26" t="s">
        <v>36</v>
      </c>
      <c r="B58" s="104">
        <v>37.0926436386845</v>
      </c>
      <c r="C58" s="105">
        <v>213.12869099299897</v>
      </c>
      <c r="E58" s="41"/>
      <c r="G58" s="26" t="s">
        <v>280</v>
      </c>
      <c r="H58" s="99">
        <v>155</v>
      </c>
      <c r="I58" s="21">
        <v>10.85</v>
      </c>
      <c r="J58" s="21">
        <v>4.4400000000000004</v>
      </c>
      <c r="K58" s="21">
        <v>297.47000000000003</v>
      </c>
      <c r="L58" s="21">
        <v>20.82</v>
      </c>
      <c r="M58" s="21">
        <v>10.82</v>
      </c>
      <c r="N58" s="21">
        <v>0</v>
      </c>
      <c r="O58" s="21">
        <v>0</v>
      </c>
      <c r="P58" s="73">
        <v>0</v>
      </c>
      <c r="Q58" s="41"/>
    </row>
    <row r="59" spans="1:17" x14ac:dyDescent="0.25">
      <c r="A59" s="26" t="s">
        <v>37</v>
      </c>
      <c r="B59" s="104">
        <v>76.085222741255592</v>
      </c>
      <c r="C59" s="105">
        <v>-37.073334257850895</v>
      </c>
      <c r="E59" s="41"/>
      <c r="G59" s="26" t="s">
        <v>258</v>
      </c>
      <c r="H59" s="99">
        <v>360</v>
      </c>
      <c r="I59" s="21">
        <v>25.2</v>
      </c>
      <c r="J59" s="21">
        <v>4.07</v>
      </c>
      <c r="K59" s="21">
        <v>805</v>
      </c>
      <c r="L59" s="21">
        <v>56.35</v>
      </c>
      <c r="M59" s="21">
        <v>10.69</v>
      </c>
      <c r="N59" s="21">
        <v>594.75</v>
      </c>
      <c r="O59" s="21">
        <v>41.63</v>
      </c>
      <c r="P59" s="73">
        <v>8.92</v>
      </c>
      <c r="Q59" s="41"/>
    </row>
    <row r="60" spans="1:17" x14ac:dyDescent="0.25">
      <c r="A60" s="26" t="s">
        <v>38</v>
      </c>
      <c r="B60" s="104">
        <v>260.75531770762802</v>
      </c>
      <c r="C60" s="105">
        <v>-68.943651317599191</v>
      </c>
      <c r="E60" s="41"/>
      <c r="G60" s="26" t="s">
        <v>245</v>
      </c>
      <c r="H60" s="99">
        <v>510.53</v>
      </c>
      <c r="I60" s="21">
        <v>35.74</v>
      </c>
      <c r="J60" s="21">
        <v>13.09</v>
      </c>
      <c r="K60" s="21">
        <v>462.11</v>
      </c>
      <c r="L60" s="21">
        <v>32.35</v>
      </c>
      <c r="M60" s="21">
        <v>12.11</v>
      </c>
      <c r="N60" s="21">
        <v>413.16</v>
      </c>
      <c r="O60" s="21">
        <v>28.92</v>
      </c>
      <c r="P60" s="73">
        <v>10.82</v>
      </c>
      <c r="Q60" s="41"/>
    </row>
    <row r="61" spans="1:17" x14ac:dyDescent="0.25">
      <c r="A61" s="26" t="s">
        <v>39</v>
      </c>
      <c r="B61" s="104">
        <v>40.264012632551896</v>
      </c>
      <c r="C61" s="105">
        <v>-75.107532811293694</v>
      </c>
      <c r="E61" s="41"/>
      <c r="G61" s="26" t="s">
        <v>235</v>
      </c>
      <c r="H61" s="99">
        <v>309.23</v>
      </c>
      <c r="I61" s="21">
        <v>21.65</v>
      </c>
      <c r="J61" s="21">
        <v>7.31</v>
      </c>
      <c r="K61" s="21">
        <v>455.65</v>
      </c>
      <c r="L61" s="21">
        <v>31.9</v>
      </c>
      <c r="M61" s="21">
        <v>10.11</v>
      </c>
      <c r="N61" s="21">
        <v>433.43</v>
      </c>
      <c r="O61" s="21">
        <v>30.34</v>
      </c>
      <c r="P61" s="73">
        <v>9.48</v>
      </c>
      <c r="Q61" s="41"/>
    </row>
    <row r="62" spans="1:17" x14ac:dyDescent="0.25">
      <c r="A62" s="26" t="s">
        <v>40</v>
      </c>
      <c r="B62" s="104">
        <v>24.7603719846472</v>
      </c>
      <c r="C62" s="105">
        <v>-20.6319370080877</v>
      </c>
      <c r="E62" s="41"/>
      <c r="G62" s="26" t="s">
        <v>274</v>
      </c>
      <c r="H62" s="99">
        <v>408</v>
      </c>
      <c r="I62" s="21">
        <v>28.56</v>
      </c>
      <c r="J62" s="21">
        <v>3.54</v>
      </c>
      <c r="K62" s="21">
        <v>480.86</v>
      </c>
      <c r="L62" s="21">
        <v>33.659999999999997</v>
      </c>
      <c r="M62" s="21">
        <v>7.38</v>
      </c>
      <c r="N62" s="21">
        <v>422.88</v>
      </c>
      <c r="O62" s="21">
        <v>29.6</v>
      </c>
      <c r="P62" s="73">
        <v>6.46</v>
      </c>
      <c r="Q62" s="41"/>
    </row>
    <row r="63" spans="1:17" x14ac:dyDescent="0.25">
      <c r="A63" s="26" t="s">
        <v>41</v>
      </c>
      <c r="B63" s="104">
        <v>78.983792821506398</v>
      </c>
      <c r="C63" s="105">
        <v>43.765487388390703</v>
      </c>
      <c r="E63" s="41"/>
      <c r="G63" s="26" t="s">
        <v>241</v>
      </c>
      <c r="H63" s="99">
        <v>1960</v>
      </c>
      <c r="I63" s="21">
        <v>137.19999999999999</v>
      </c>
      <c r="J63" s="21">
        <v>20.87</v>
      </c>
      <c r="K63" s="21">
        <v>1168.57</v>
      </c>
      <c r="L63" s="21">
        <v>81.8</v>
      </c>
      <c r="M63" s="21">
        <v>15.16</v>
      </c>
      <c r="N63" s="21">
        <v>982.46</v>
      </c>
      <c r="O63" s="21">
        <v>68.77</v>
      </c>
      <c r="P63" s="73">
        <v>13.58</v>
      </c>
      <c r="Q63" s="41"/>
    </row>
    <row r="64" spans="1:17" x14ac:dyDescent="0.25">
      <c r="A64" s="26" t="s">
        <v>42</v>
      </c>
      <c r="B64" s="104">
        <v>32.236956040414896</v>
      </c>
      <c r="C64" s="105">
        <v>143.17390013981</v>
      </c>
      <c r="E64" s="41"/>
      <c r="G64" s="26" t="s">
        <v>247</v>
      </c>
      <c r="H64" s="99">
        <v>109.2</v>
      </c>
      <c r="I64" s="21">
        <v>7.65</v>
      </c>
      <c r="J64" s="21">
        <v>3.07</v>
      </c>
      <c r="K64" s="21">
        <v>235.5</v>
      </c>
      <c r="L64" s="21">
        <v>16.489999999999998</v>
      </c>
      <c r="M64" s="21">
        <v>6.24</v>
      </c>
      <c r="N64" s="21">
        <v>241.36</v>
      </c>
      <c r="O64" s="21">
        <v>16.899999999999999</v>
      </c>
      <c r="P64" s="73">
        <v>6.16</v>
      </c>
      <c r="Q64" s="41"/>
    </row>
    <row r="65" spans="1:17" x14ac:dyDescent="0.25">
      <c r="A65" s="26" t="s">
        <v>43</v>
      </c>
      <c r="B65" s="104">
        <v>397.17635773618798</v>
      </c>
      <c r="C65" s="105">
        <v>122.606761016006</v>
      </c>
      <c r="E65" s="41"/>
      <c r="G65" s="26" t="s">
        <v>234</v>
      </c>
      <c r="H65" s="99">
        <v>0</v>
      </c>
      <c r="I65" s="21">
        <v>0</v>
      </c>
      <c r="J65" s="21">
        <v>0</v>
      </c>
      <c r="K65" s="21">
        <v>699.35</v>
      </c>
      <c r="L65" s="21">
        <v>48.96</v>
      </c>
      <c r="M65" s="21">
        <v>9.59</v>
      </c>
      <c r="N65" s="21">
        <v>598.03</v>
      </c>
      <c r="O65" s="21">
        <v>41.86</v>
      </c>
      <c r="P65" s="73">
        <v>9.09</v>
      </c>
      <c r="Q65" s="41"/>
    </row>
    <row r="66" spans="1:17" ht="15.75" thickBot="1" x14ac:dyDescent="0.3">
      <c r="A66" s="26" t="s">
        <v>44</v>
      </c>
      <c r="B66" s="104">
        <v>-46.170566778301605</v>
      </c>
      <c r="C66" s="105">
        <v>-61.567960249657304</v>
      </c>
      <c r="E66" s="41"/>
      <c r="G66" s="27" t="s">
        <v>229</v>
      </c>
      <c r="H66" s="99">
        <v>837.14</v>
      </c>
      <c r="I66" s="21">
        <v>58.6</v>
      </c>
      <c r="J66" s="21">
        <v>8.5299999999999994</v>
      </c>
      <c r="K66" s="21">
        <v>931.62</v>
      </c>
      <c r="L66" s="21">
        <v>65.22</v>
      </c>
      <c r="M66" s="21">
        <v>8.7899999999999991</v>
      </c>
      <c r="N66" s="21">
        <v>982.42</v>
      </c>
      <c r="O66" s="21">
        <v>68.77</v>
      </c>
      <c r="P66" s="73">
        <v>11.62</v>
      </c>
      <c r="Q66" s="41"/>
    </row>
    <row r="67" spans="1:17" ht="16.5" thickBot="1" x14ac:dyDescent="0.3">
      <c r="A67" s="26" t="s">
        <v>45</v>
      </c>
      <c r="B67" s="104">
        <v>-52.758881330309904</v>
      </c>
      <c r="C67" s="105">
        <v>1888.375</v>
      </c>
      <c r="E67" s="41"/>
      <c r="G67" s="142" t="s">
        <v>177</v>
      </c>
      <c r="H67" s="99"/>
      <c r="I67" s="21"/>
      <c r="J67" s="21"/>
      <c r="K67" s="21"/>
      <c r="L67" s="21"/>
      <c r="M67" s="21"/>
      <c r="N67" s="21"/>
      <c r="O67" s="21"/>
      <c r="P67" s="73"/>
      <c r="Q67" s="41"/>
    </row>
    <row r="68" spans="1:17" x14ac:dyDescent="0.25">
      <c r="A68" s="26" t="s">
        <v>46</v>
      </c>
      <c r="B68" s="104">
        <v>163.14814814814801</v>
      </c>
      <c r="C68" s="105">
        <v>0</v>
      </c>
      <c r="E68" s="41"/>
      <c r="G68" s="19" t="s">
        <v>282</v>
      </c>
      <c r="H68" s="99">
        <v>0</v>
      </c>
      <c r="I68" s="21">
        <v>0</v>
      </c>
      <c r="J68" s="21">
        <v>0</v>
      </c>
      <c r="K68" s="21">
        <v>256.39999999999998</v>
      </c>
      <c r="L68" s="21">
        <v>17.95</v>
      </c>
      <c r="M68" s="21">
        <v>8.06</v>
      </c>
      <c r="N68" s="21">
        <v>228.12</v>
      </c>
      <c r="O68" s="21">
        <v>15.97</v>
      </c>
      <c r="P68" s="73">
        <v>7.61</v>
      </c>
      <c r="Q68" s="41"/>
    </row>
    <row r="69" spans="1:17" x14ac:dyDescent="0.25">
      <c r="A69" s="26" t="s">
        <v>47</v>
      </c>
      <c r="B69" s="104">
        <v>-34.121952700183002</v>
      </c>
      <c r="C69" s="105">
        <v>-45.680273001176502</v>
      </c>
      <c r="E69" s="41"/>
      <c r="G69" s="26" t="s">
        <v>224</v>
      </c>
      <c r="H69" s="99">
        <v>840.38</v>
      </c>
      <c r="I69" s="21">
        <v>58.83</v>
      </c>
      <c r="J69" s="21">
        <v>7.34</v>
      </c>
      <c r="K69" s="21">
        <v>600.20000000000005</v>
      </c>
      <c r="L69" s="21">
        <v>42.01</v>
      </c>
      <c r="M69" s="21">
        <v>11.04</v>
      </c>
      <c r="N69" s="21">
        <v>620.29</v>
      </c>
      <c r="O69" s="21">
        <v>43.42</v>
      </c>
      <c r="P69" s="73">
        <v>11.93</v>
      </c>
      <c r="Q69" s="41"/>
    </row>
    <row r="70" spans="1:17" x14ac:dyDescent="0.25">
      <c r="A70" s="26" t="s">
        <v>48</v>
      </c>
      <c r="B70" s="104">
        <v>94.943216181708195</v>
      </c>
      <c r="C70" s="105">
        <v>582.41393965150894</v>
      </c>
      <c r="E70" s="41"/>
      <c r="G70" s="26" t="s">
        <v>246</v>
      </c>
      <c r="H70" s="99">
        <v>480</v>
      </c>
      <c r="I70" s="21">
        <v>33.6</v>
      </c>
      <c r="J70" s="21">
        <v>10.14</v>
      </c>
      <c r="K70" s="21">
        <v>388.35</v>
      </c>
      <c r="L70" s="21">
        <v>27.18</v>
      </c>
      <c r="M70" s="21">
        <v>8.68</v>
      </c>
      <c r="N70" s="21">
        <v>440.22</v>
      </c>
      <c r="O70" s="21">
        <v>30.82</v>
      </c>
      <c r="P70" s="73">
        <v>8.76</v>
      </c>
      <c r="Q70" s="41"/>
    </row>
    <row r="71" spans="1:17" x14ac:dyDescent="0.25">
      <c r="A71" s="26" t="s">
        <v>49</v>
      </c>
      <c r="B71" s="104">
        <v>126.437461327549</v>
      </c>
      <c r="C71" s="105">
        <v>77.928972301744707</v>
      </c>
      <c r="E71" s="41"/>
      <c r="G71" s="26" t="s">
        <v>272</v>
      </c>
      <c r="H71" s="99">
        <v>193.9</v>
      </c>
      <c r="I71" s="21">
        <v>13.58</v>
      </c>
      <c r="J71" s="21">
        <v>4.8600000000000003</v>
      </c>
      <c r="K71" s="21">
        <v>246.82</v>
      </c>
      <c r="L71" s="21">
        <v>17.28</v>
      </c>
      <c r="M71" s="21">
        <v>5.64</v>
      </c>
      <c r="N71" s="21">
        <v>205.8</v>
      </c>
      <c r="O71" s="21">
        <v>14.41</v>
      </c>
      <c r="P71" s="73">
        <v>4.84</v>
      </c>
      <c r="Q71" s="41"/>
    </row>
    <row r="72" spans="1:17" x14ac:dyDescent="0.25">
      <c r="A72" s="26" t="s">
        <v>50</v>
      </c>
      <c r="B72" s="104">
        <v>191.62152557674901</v>
      </c>
      <c r="C72" s="105">
        <v>46.692058502790402</v>
      </c>
      <c r="E72" s="41"/>
      <c r="G72" s="26" t="s">
        <v>228</v>
      </c>
      <c r="H72" s="99">
        <v>446.89</v>
      </c>
      <c r="I72" s="21">
        <v>31.28</v>
      </c>
      <c r="J72" s="21">
        <v>10.02</v>
      </c>
      <c r="K72" s="21">
        <v>406.61</v>
      </c>
      <c r="L72" s="21">
        <v>28.46</v>
      </c>
      <c r="M72" s="21">
        <v>9.35</v>
      </c>
      <c r="N72" s="21">
        <v>400.37</v>
      </c>
      <c r="O72" s="21">
        <v>28.03</v>
      </c>
      <c r="P72" s="73">
        <v>9.58</v>
      </c>
      <c r="Q72" s="41"/>
    </row>
    <row r="73" spans="1:17" x14ac:dyDescent="0.25">
      <c r="A73" s="26" t="s">
        <v>51</v>
      </c>
      <c r="B73" s="104">
        <v>22.214050948490797</v>
      </c>
      <c r="C73" s="105">
        <v>43.729495386382503</v>
      </c>
      <c r="E73" s="41"/>
      <c r="G73" s="26" t="s">
        <v>232</v>
      </c>
      <c r="H73" s="99">
        <v>636.19000000000005</v>
      </c>
      <c r="I73" s="21">
        <v>44.54</v>
      </c>
      <c r="J73" s="21">
        <v>10.56</v>
      </c>
      <c r="K73" s="21">
        <v>2041.06</v>
      </c>
      <c r="L73" s="21">
        <v>142.88</v>
      </c>
      <c r="M73" s="21">
        <v>18.739999999999998</v>
      </c>
      <c r="N73" s="21">
        <v>1677.76</v>
      </c>
      <c r="O73" s="21">
        <v>117.44</v>
      </c>
      <c r="P73" s="73">
        <v>15.54</v>
      </c>
      <c r="Q73" s="41"/>
    </row>
    <row r="74" spans="1:17" x14ac:dyDescent="0.25">
      <c r="A74" s="26" t="s">
        <v>52</v>
      </c>
      <c r="B74" s="104">
        <v>98.365755446432104</v>
      </c>
      <c r="C74" s="105">
        <v>135.969370794502</v>
      </c>
      <c r="E74" s="41"/>
      <c r="G74" s="26" t="s">
        <v>249</v>
      </c>
      <c r="H74" s="99">
        <v>143.78</v>
      </c>
      <c r="I74" s="21">
        <v>10.06</v>
      </c>
      <c r="J74" s="21">
        <v>2.67</v>
      </c>
      <c r="K74" s="21">
        <v>218.06</v>
      </c>
      <c r="L74" s="21">
        <v>15.27</v>
      </c>
      <c r="M74" s="21">
        <v>8.98</v>
      </c>
      <c r="N74" s="21">
        <v>256.29000000000002</v>
      </c>
      <c r="O74" s="21">
        <v>17.940000000000001</v>
      </c>
      <c r="P74" s="73">
        <v>9.48</v>
      </c>
      <c r="Q74" s="41"/>
    </row>
    <row r="75" spans="1:17" ht="15.75" thickBot="1" x14ac:dyDescent="0.3">
      <c r="A75" s="27" t="s">
        <v>53</v>
      </c>
      <c r="B75" s="106">
        <v>42.682248077140301</v>
      </c>
      <c r="C75" s="108">
        <v>65.203774785418204</v>
      </c>
      <c r="E75" s="48"/>
      <c r="G75" s="26" t="s">
        <v>218</v>
      </c>
      <c r="H75" s="99">
        <v>1308.96</v>
      </c>
      <c r="I75" s="21">
        <v>91.63</v>
      </c>
      <c r="J75" s="21">
        <v>13.62</v>
      </c>
      <c r="K75" s="21">
        <v>1539.9</v>
      </c>
      <c r="L75" s="21">
        <v>107.79</v>
      </c>
      <c r="M75" s="21">
        <v>20.27</v>
      </c>
      <c r="N75" s="21">
        <v>1410.21</v>
      </c>
      <c r="O75" s="21">
        <v>98.72</v>
      </c>
      <c r="P75" s="73">
        <v>15.57</v>
      </c>
      <c r="Q75" s="41"/>
    </row>
    <row r="76" spans="1:17" x14ac:dyDescent="0.25">
      <c r="G76" s="26" t="s">
        <v>248</v>
      </c>
      <c r="H76" s="99">
        <v>83.2</v>
      </c>
      <c r="I76" s="21">
        <v>5.82</v>
      </c>
      <c r="J76" s="21">
        <v>2.17</v>
      </c>
      <c r="K76" s="21">
        <v>203.18</v>
      </c>
      <c r="L76" s="21">
        <v>14.22</v>
      </c>
      <c r="M76" s="21">
        <v>7.98</v>
      </c>
      <c r="N76" s="21">
        <v>233.44</v>
      </c>
      <c r="O76" s="21">
        <v>16.34</v>
      </c>
      <c r="P76" s="73">
        <v>7.3</v>
      </c>
      <c r="Q76" s="41"/>
    </row>
    <row r="77" spans="1:17" x14ac:dyDescent="0.25">
      <c r="G77" s="26" t="s">
        <v>29</v>
      </c>
      <c r="H77" s="99">
        <v>873.07</v>
      </c>
      <c r="I77" s="21">
        <v>61.12</v>
      </c>
      <c r="J77" s="21">
        <v>9.9700000000000006</v>
      </c>
      <c r="K77" s="21">
        <v>946.73</v>
      </c>
      <c r="L77" s="21">
        <v>66.27</v>
      </c>
      <c r="M77" s="21">
        <v>12.18</v>
      </c>
      <c r="N77" s="21">
        <v>984.06</v>
      </c>
      <c r="O77" s="21">
        <v>68.88</v>
      </c>
      <c r="P77" s="73">
        <v>14.11</v>
      </c>
      <c r="Q77" s="41"/>
    </row>
    <row r="78" spans="1:17" x14ac:dyDescent="0.25">
      <c r="G78" s="26" t="s">
        <v>263</v>
      </c>
      <c r="H78" s="99">
        <v>180.31</v>
      </c>
      <c r="I78" s="21">
        <v>12.62</v>
      </c>
      <c r="J78" s="21">
        <v>13.25</v>
      </c>
      <c r="K78" s="21">
        <v>149.55000000000001</v>
      </c>
      <c r="L78" s="21">
        <v>10.47</v>
      </c>
      <c r="M78" s="21">
        <v>6.16</v>
      </c>
      <c r="N78" s="21">
        <v>158.44999999999999</v>
      </c>
      <c r="O78" s="21">
        <v>11.09</v>
      </c>
      <c r="P78" s="73">
        <v>6.18</v>
      </c>
      <c r="Q78" s="41"/>
    </row>
    <row r="79" spans="1:17" x14ac:dyDescent="0.25">
      <c r="G79" s="26" t="s">
        <v>273</v>
      </c>
      <c r="H79" s="99">
        <v>185.25</v>
      </c>
      <c r="I79" s="21">
        <v>12.97</v>
      </c>
      <c r="J79" s="21">
        <v>6.42</v>
      </c>
      <c r="K79" s="21">
        <v>363.42</v>
      </c>
      <c r="L79" s="21">
        <v>25.44</v>
      </c>
      <c r="M79" s="21">
        <v>11.11</v>
      </c>
      <c r="N79" s="21">
        <v>343.77</v>
      </c>
      <c r="O79" s="21">
        <v>24.07</v>
      </c>
      <c r="P79" s="73">
        <v>9.85</v>
      </c>
      <c r="Q79" s="41"/>
    </row>
    <row r="80" spans="1:17" ht="15.75" thickBot="1" x14ac:dyDescent="0.3">
      <c r="G80" s="27" t="s">
        <v>271</v>
      </c>
      <c r="H80" s="99">
        <v>97.28</v>
      </c>
      <c r="I80" s="21">
        <v>6.81</v>
      </c>
      <c r="J80" s="21">
        <v>4.2699999999999996</v>
      </c>
      <c r="K80" s="21">
        <v>189.25</v>
      </c>
      <c r="L80" s="21">
        <v>13.25</v>
      </c>
      <c r="M80" s="21">
        <v>5.42</v>
      </c>
      <c r="N80" s="21">
        <v>188.48</v>
      </c>
      <c r="O80" s="21">
        <v>13.19</v>
      </c>
      <c r="P80" s="73">
        <v>5.81</v>
      </c>
      <c r="Q80" s="41"/>
    </row>
    <row r="81" spans="7:17" ht="16.5" thickBot="1" x14ac:dyDescent="0.3">
      <c r="G81" s="142" t="s">
        <v>178</v>
      </c>
      <c r="H81" s="99"/>
      <c r="I81" s="21"/>
      <c r="J81" s="21"/>
      <c r="K81" s="21"/>
      <c r="L81" s="21"/>
      <c r="M81" s="21"/>
      <c r="N81" s="21"/>
      <c r="O81" s="21"/>
      <c r="P81" s="73"/>
      <c r="Q81" s="41"/>
    </row>
    <row r="82" spans="7:17" x14ac:dyDescent="0.25">
      <c r="G82" s="19" t="s">
        <v>26</v>
      </c>
      <c r="H82" s="99">
        <v>820.45</v>
      </c>
      <c r="I82" s="21">
        <v>57.43</v>
      </c>
      <c r="J82" s="21">
        <v>24.14</v>
      </c>
      <c r="K82" s="21">
        <v>922.82</v>
      </c>
      <c r="L82" s="21">
        <v>64.599999999999994</v>
      </c>
      <c r="M82" s="21">
        <v>19.5</v>
      </c>
      <c r="N82" s="21">
        <v>918.15</v>
      </c>
      <c r="O82" s="21">
        <v>64.27</v>
      </c>
      <c r="P82" s="73">
        <v>16.579999999999998</v>
      </c>
      <c r="Q82" s="41"/>
    </row>
    <row r="83" spans="7:17" x14ac:dyDescent="0.25">
      <c r="G83" s="26" t="s">
        <v>225</v>
      </c>
      <c r="H83" s="99">
        <v>386.22</v>
      </c>
      <c r="I83" s="21">
        <v>27.03</v>
      </c>
      <c r="J83" s="21">
        <v>6.36</v>
      </c>
      <c r="K83" s="21">
        <v>396.47</v>
      </c>
      <c r="L83" s="21">
        <v>27.75</v>
      </c>
      <c r="M83" s="21">
        <v>7.78</v>
      </c>
      <c r="N83" s="21">
        <v>465.5</v>
      </c>
      <c r="O83" s="21">
        <v>32.590000000000003</v>
      </c>
      <c r="P83" s="73">
        <v>8.6300000000000008</v>
      </c>
      <c r="Q83" s="41"/>
    </row>
    <row r="84" spans="7:17" x14ac:dyDescent="0.25">
      <c r="G84" s="26" t="s">
        <v>281</v>
      </c>
      <c r="H84" s="99">
        <v>64.25</v>
      </c>
      <c r="I84" s="21">
        <v>4.5</v>
      </c>
      <c r="J84" s="21">
        <v>4.29</v>
      </c>
      <c r="K84" s="21">
        <v>53.25</v>
      </c>
      <c r="L84" s="21">
        <v>3.73</v>
      </c>
      <c r="M84" s="21">
        <v>3.94</v>
      </c>
      <c r="N84" s="21">
        <v>51.5</v>
      </c>
      <c r="O84" s="21">
        <v>3.61</v>
      </c>
      <c r="P84" s="73">
        <v>3.68</v>
      </c>
      <c r="Q84" s="41"/>
    </row>
    <row r="85" spans="7:17" x14ac:dyDescent="0.25">
      <c r="G85" s="26" t="s">
        <v>233</v>
      </c>
      <c r="H85" s="99">
        <v>319.58</v>
      </c>
      <c r="I85" s="21">
        <v>22.37</v>
      </c>
      <c r="J85" s="21">
        <v>8.48</v>
      </c>
      <c r="K85" s="21">
        <v>293.72000000000003</v>
      </c>
      <c r="L85" s="21">
        <v>20.56</v>
      </c>
      <c r="M85" s="21">
        <v>8.7100000000000009</v>
      </c>
      <c r="N85" s="21">
        <v>292.57</v>
      </c>
      <c r="O85" s="21">
        <v>20.48</v>
      </c>
      <c r="P85" s="73">
        <v>8.2899999999999991</v>
      </c>
      <c r="Q85" s="41"/>
    </row>
    <row r="86" spans="7:17" x14ac:dyDescent="0.25">
      <c r="G86" s="26" t="s">
        <v>221</v>
      </c>
      <c r="H86" s="99">
        <v>529.91999999999996</v>
      </c>
      <c r="I86" s="21">
        <v>37.1</v>
      </c>
      <c r="J86" s="21">
        <v>10.77</v>
      </c>
      <c r="K86" s="21">
        <v>665.46</v>
      </c>
      <c r="L86" s="21">
        <v>46.58</v>
      </c>
      <c r="M86" s="21">
        <v>9.02</v>
      </c>
      <c r="N86" s="21">
        <v>707.82</v>
      </c>
      <c r="O86" s="21">
        <v>49.55</v>
      </c>
      <c r="P86" s="73">
        <v>8.81</v>
      </c>
      <c r="Q86" s="41"/>
    </row>
    <row r="87" spans="7:17" x14ac:dyDescent="0.25">
      <c r="G87" s="26" t="s">
        <v>253</v>
      </c>
      <c r="H87" s="99">
        <v>389.12</v>
      </c>
      <c r="I87" s="21">
        <v>27.24</v>
      </c>
      <c r="J87" s="21">
        <v>4.57</v>
      </c>
      <c r="K87" s="21">
        <v>479.52</v>
      </c>
      <c r="L87" s="21">
        <v>33.57</v>
      </c>
      <c r="M87" s="21">
        <v>7.12</v>
      </c>
      <c r="N87" s="21">
        <v>560.28</v>
      </c>
      <c r="O87" s="21">
        <v>39.22</v>
      </c>
      <c r="P87" s="73">
        <v>7.35</v>
      </c>
      <c r="Q87" s="41"/>
    </row>
    <row r="88" spans="7:17" x14ac:dyDescent="0.25">
      <c r="G88" s="26" t="s">
        <v>216</v>
      </c>
      <c r="H88" s="99">
        <v>520.95000000000005</v>
      </c>
      <c r="I88" s="21">
        <v>36.47</v>
      </c>
      <c r="J88" s="21">
        <v>10.17</v>
      </c>
      <c r="K88" s="21">
        <v>633.63</v>
      </c>
      <c r="L88" s="21">
        <v>44.35</v>
      </c>
      <c r="M88" s="21">
        <v>9.14</v>
      </c>
      <c r="N88" s="21">
        <v>655.27</v>
      </c>
      <c r="O88" s="21">
        <v>45.87</v>
      </c>
      <c r="P88" s="73">
        <v>9.6</v>
      </c>
      <c r="Q88" s="41"/>
    </row>
    <row r="89" spans="7:17" x14ac:dyDescent="0.25">
      <c r="G89" s="26" t="s">
        <v>239</v>
      </c>
      <c r="H89" s="99">
        <v>321.22000000000003</v>
      </c>
      <c r="I89" s="21">
        <v>22.48</v>
      </c>
      <c r="J89" s="21">
        <v>8.59</v>
      </c>
      <c r="K89" s="21">
        <v>327.62</v>
      </c>
      <c r="L89" s="21">
        <v>22.93</v>
      </c>
      <c r="M89" s="21">
        <v>7.03</v>
      </c>
      <c r="N89" s="21">
        <v>339.52</v>
      </c>
      <c r="O89" s="21">
        <v>23.77</v>
      </c>
      <c r="P89" s="73">
        <v>10.119999999999999</v>
      </c>
      <c r="Q89" s="41"/>
    </row>
    <row r="90" spans="7:17" x14ac:dyDescent="0.25">
      <c r="G90" s="26" t="s">
        <v>243</v>
      </c>
      <c r="H90" s="99">
        <v>346.56</v>
      </c>
      <c r="I90" s="21">
        <v>24.26</v>
      </c>
      <c r="J90" s="21">
        <v>8.58</v>
      </c>
      <c r="K90" s="21">
        <v>1085.23</v>
      </c>
      <c r="L90" s="21">
        <v>75.97</v>
      </c>
      <c r="M90" s="21">
        <v>14.53</v>
      </c>
      <c r="N90" s="21">
        <v>875.55</v>
      </c>
      <c r="O90" s="21">
        <v>61.29</v>
      </c>
      <c r="P90" s="73">
        <v>10.81</v>
      </c>
      <c r="Q90" s="41"/>
    </row>
    <row r="91" spans="7:17" ht="15.75" thickBot="1" x14ac:dyDescent="0.3">
      <c r="G91" s="27" t="s">
        <v>28</v>
      </c>
      <c r="H91" s="99">
        <v>903.54</v>
      </c>
      <c r="I91" s="21">
        <v>63.25</v>
      </c>
      <c r="J91" s="21">
        <v>10.71</v>
      </c>
      <c r="K91" s="21">
        <v>1092.94</v>
      </c>
      <c r="L91" s="21">
        <v>76.510000000000005</v>
      </c>
      <c r="M91" s="21">
        <v>12.06</v>
      </c>
      <c r="N91" s="21">
        <v>1317.7</v>
      </c>
      <c r="O91" s="21">
        <v>92.24</v>
      </c>
      <c r="P91" s="73">
        <v>19.68</v>
      </c>
      <c r="Q91" s="41"/>
    </row>
    <row r="92" spans="7:17" ht="16.5" thickBot="1" x14ac:dyDescent="0.3">
      <c r="G92" s="142" t="s">
        <v>285</v>
      </c>
      <c r="H92" s="99"/>
      <c r="I92" s="21"/>
      <c r="J92" s="21"/>
      <c r="K92" s="21"/>
      <c r="L92" s="21"/>
      <c r="M92" s="21"/>
      <c r="N92" s="21"/>
      <c r="O92" s="21"/>
      <c r="P92" s="73"/>
      <c r="Q92" s="41"/>
    </row>
    <row r="93" spans="7:17" x14ac:dyDescent="0.25">
      <c r="G93" s="19" t="s">
        <v>275</v>
      </c>
      <c r="H93" s="99">
        <v>82.13</v>
      </c>
      <c r="I93" s="21">
        <v>5.75</v>
      </c>
      <c r="J93" s="21">
        <v>1.5</v>
      </c>
      <c r="K93" s="21">
        <v>131.69999999999999</v>
      </c>
      <c r="L93" s="21">
        <v>9.2200000000000006</v>
      </c>
      <c r="M93" s="21">
        <v>4.8099999999999996</v>
      </c>
      <c r="N93" s="21">
        <v>111.48</v>
      </c>
      <c r="O93" s="21">
        <v>7.8</v>
      </c>
      <c r="P93" s="73">
        <v>3.97</v>
      </c>
      <c r="Q93" s="41"/>
    </row>
    <row r="94" spans="7:17" x14ac:dyDescent="0.25">
      <c r="G94" s="26" t="s">
        <v>211</v>
      </c>
      <c r="H94" s="99">
        <v>394.77</v>
      </c>
      <c r="I94" s="21">
        <v>27.63</v>
      </c>
      <c r="J94" s="21">
        <v>11.26</v>
      </c>
      <c r="K94" s="21">
        <v>884.18</v>
      </c>
      <c r="L94" s="21">
        <v>61.89</v>
      </c>
      <c r="M94" s="21">
        <v>15.57</v>
      </c>
      <c r="N94" s="21">
        <v>851.86</v>
      </c>
      <c r="O94" s="21">
        <v>59.63</v>
      </c>
      <c r="P94" s="73">
        <v>14.55</v>
      </c>
      <c r="Q94" s="41"/>
    </row>
    <row r="95" spans="7:17" x14ac:dyDescent="0.25">
      <c r="G95" s="26" t="s">
        <v>259</v>
      </c>
      <c r="H95" s="99">
        <v>95.76</v>
      </c>
      <c r="I95" s="21">
        <v>6.7</v>
      </c>
      <c r="J95" s="21">
        <v>2.02</v>
      </c>
      <c r="K95" s="21">
        <v>432.94</v>
      </c>
      <c r="L95" s="21">
        <v>30.31</v>
      </c>
      <c r="M95" s="21">
        <v>6.2</v>
      </c>
      <c r="N95" s="21">
        <v>508.74</v>
      </c>
      <c r="O95" s="21">
        <v>35.61</v>
      </c>
      <c r="P95" s="73">
        <v>9.0299999999999994</v>
      </c>
      <c r="Q95" s="41"/>
    </row>
    <row r="96" spans="7:17" x14ac:dyDescent="0.25">
      <c r="G96" s="26" t="s">
        <v>256</v>
      </c>
      <c r="H96" s="99">
        <v>343.85</v>
      </c>
      <c r="I96" s="21">
        <v>24.07</v>
      </c>
      <c r="J96" s="21">
        <v>6.27</v>
      </c>
      <c r="K96" s="21">
        <v>301.41000000000003</v>
      </c>
      <c r="L96" s="21">
        <v>21.1</v>
      </c>
      <c r="M96" s="21">
        <v>3.83</v>
      </c>
      <c r="N96" s="21">
        <v>333.11</v>
      </c>
      <c r="O96" s="21">
        <v>23.32</v>
      </c>
      <c r="P96" s="73">
        <v>6.74</v>
      </c>
      <c r="Q96" s="41"/>
    </row>
    <row r="97" spans="7:17" x14ac:dyDescent="0.25">
      <c r="G97" s="26" t="s">
        <v>251</v>
      </c>
      <c r="H97" s="99">
        <v>75.599999999999994</v>
      </c>
      <c r="I97" s="21">
        <v>5.29</v>
      </c>
      <c r="J97" s="21">
        <v>3.12</v>
      </c>
      <c r="K97" s="21">
        <v>275.52999999999997</v>
      </c>
      <c r="L97" s="21">
        <v>19.29</v>
      </c>
      <c r="M97" s="21">
        <v>6.99</v>
      </c>
      <c r="N97" s="21">
        <v>285.83</v>
      </c>
      <c r="O97" s="21">
        <v>20.010000000000002</v>
      </c>
      <c r="P97" s="73">
        <v>6.8</v>
      </c>
      <c r="Q97" s="41"/>
    </row>
    <row r="98" spans="7:17" x14ac:dyDescent="0.25">
      <c r="G98" s="26" t="s">
        <v>267</v>
      </c>
      <c r="H98" s="99">
        <v>252</v>
      </c>
      <c r="I98" s="21">
        <v>17.64</v>
      </c>
      <c r="J98" s="21">
        <v>8.5399999999999991</v>
      </c>
      <c r="K98" s="21">
        <v>234.21</v>
      </c>
      <c r="L98" s="21">
        <v>16.39</v>
      </c>
      <c r="M98" s="21">
        <v>8.4499999999999993</v>
      </c>
      <c r="N98" s="21">
        <v>230.09</v>
      </c>
      <c r="O98" s="21">
        <v>16.11</v>
      </c>
      <c r="P98" s="73">
        <v>8.44</v>
      </c>
      <c r="Q98" s="41"/>
    </row>
    <row r="99" spans="7:17" ht="15.75" thickBot="1" x14ac:dyDescent="0.3">
      <c r="G99" s="27" t="s">
        <v>220</v>
      </c>
      <c r="H99" s="99">
        <v>801.33</v>
      </c>
      <c r="I99" s="21">
        <v>56.09</v>
      </c>
      <c r="J99" s="21">
        <v>10.96</v>
      </c>
      <c r="K99" s="21">
        <v>625.65</v>
      </c>
      <c r="L99" s="21">
        <v>43.8</v>
      </c>
      <c r="M99" s="21">
        <v>9.91</v>
      </c>
      <c r="N99" s="21">
        <v>731.93</v>
      </c>
      <c r="O99" s="21">
        <v>51.24</v>
      </c>
      <c r="P99" s="73">
        <v>10.77</v>
      </c>
      <c r="Q99" s="41"/>
    </row>
    <row r="100" spans="7:17" ht="16.5" thickBot="1" x14ac:dyDescent="0.3">
      <c r="G100" s="142" t="s">
        <v>179</v>
      </c>
      <c r="H100" s="99"/>
      <c r="I100" s="21"/>
      <c r="J100" s="21"/>
      <c r="K100" s="21"/>
      <c r="L100" s="21"/>
      <c r="M100" s="21"/>
      <c r="N100" s="21"/>
      <c r="O100" s="21"/>
      <c r="P100" s="73"/>
      <c r="Q100" s="41"/>
    </row>
    <row r="101" spans="7:17" x14ac:dyDescent="0.25">
      <c r="G101" s="19" t="s">
        <v>213</v>
      </c>
      <c r="H101" s="99">
        <v>870.29</v>
      </c>
      <c r="I101" s="21">
        <v>60.92</v>
      </c>
      <c r="J101" s="21">
        <v>10.46</v>
      </c>
      <c r="K101" s="21">
        <v>944.88</v>
      </c>
      <c r="L101" s="21">
        <v>66.14</v>
      </c>
      <c r="M101" s="21">
        <v>12.25</v>
      </c>
      <c r="N101" s="21">
        <v>883.74</v>
      </c>
      <c r="O101" s="21">
        <v>61.86</v>
      </c>
      <c r="P101" s="73">
        <v>9.66</v>
      </c>
      <c r="Q101" s="41"/>
    </row>
    <row r="102" spans="7:17" x14ac:dyDescent="0.25">
      <c r="G102" s="26" t="s">
        <v>257</v>
      </c>
      <c r="H102" s="99">
        <v>0</v>
      </c>
      <c r="I102" s="21">
        <v>0</v>
      </c>
      <c r="J102" s="21">
        <v>0</v>
      </c>
      <c r="K102" s="21">
        <v>1733.88</v>
      </c>
      <c r="L102" s="21">
        <v>121.37</v>
      </c>
      <c r="M102" s="21">
        <v>28.35</v>
      </c>
      <c r="N102" s="21">
        <v>1445.3</v>
      </c>
      <c r="O102" s="21">
        <v>101.17</v>
      </c>
      <c r="P102" s="73">
        <v>22.92</v>
      </c>
      <c r="Q102" s="41"/>
    </row>
    <row r="103" spans="7:17" x14ac:dyDescent="0.25">
      <c r="G103" s="26" t="s">
        <v>227</v>
      </c>
      <c r="H103" s="99">
        <v>655.52</v>
      </c>
      <c r="I103" s="21">
        <v>45.89</v>
      </c>
      <c r="J103" s="21">
        <v>6.24</v>
      </c>
      <c r="K103" s="21">
        <v>534.82000000000005</v>
      </c>
      <c r="L103" s="21">
        <v>37.44</v>
      </c>
      <c r="M103" s="21">
        <v>8</v>
      </c>
      <c r="N103" s="21">
        <v>528.07000000000005</v>
      </c>
      <c r="O103" s="21">
        <v>36.97</v>
      </c>
      <c r="P103" s="73">
        <v>7.85</v>
      </c>
      <c r="Q103" s="41"/>
    </row>
    <row r="104" spans="7:17" x14ac:dyDescent="0.25">
      <c r="G104" s="26" t="s">
        <v>223</v>
      </c>
      <c r="H104" s="99">
        <v>729.11</v>
      </c>
      <c r="I104" s="21">
        <v>51.04</v>
      </c>
      <c r="J104" s="21">
        <v>9.4</v>
      </c>
      <c r="K104" s="21">
        <v>716.62</v>
      </c>
      <c r="L104" s="21">
        <v>50.16</v>
      </c>
      <c r="M104" s="21">
        <v>9.92</v>
      </c>
      <c r="N104" s="21">
        <v>685.81</v>
      </c>
      <c r="O104" s="21">
        <v>48.01</v>
      </c>
      <c r="P104" s="73">
        <v>9.23</v>
      </c>
      <c r="Q104" s="41"/>
    </row>
    <row r="105" spans="7:17" x14ac:dyDescent="0.25">
      <c r="G105" s="26" t="s">
        <v>30</v>
      </c>
      <c r="H105" s="99">
        <v>1704.21</v>
      </c>
      <c r="I105" s="21">
        <v>119.3</v>
      </c>
      <c r="J105" s="21">
        <v>14.55</v>
      </c>
      <c r="K105" s="21">
        <v>2122.06</v>
      </c>
      <c r="L105" s="21">
        <v>148.54</v>
      </c>
      <c r="M105" s="21">
        <v>19.649999999999999</v>
      </c>
      <c r="N105" s="21">
        <v>2511.52</v>
      </c>
      <c r="O105" s="21">
        <v>175.81</v>
      </c>
      <c r="P105" s="73">
        <v>25.33</v>
      </c>
      <c r="Q105" s="41"/>
    </row>
    <row r="106" spans="7:17" ht="15.75" thickBot="1" x14ac:dyDescent="0.3">
      <c r="G106" s="27" t="s">
        <v>266</v>
      </c>
      <c r="H106" s="99">
        <v>98.33</v>
      </c>
      <c r="I106" s="21">
        <v>6.88</v>
      </c>
      <c r="J106" s="21">
        <v>3.31</v>
      </c>
      <c r="K106" s="21">
        <v>131.27000000000001</v>
      </c>
      <c r="L106" s="21">
        <v>9.19</v>
      </c>
      <c r="M106" s="21">
        <v>5.7</v>
      </c>
      <c r="N106" s="21">
        <v>131.34</v>
      </c>
      <c r="O106" s="21">
        <v>9.19</v>
      </c>
      <c r="P106" s="73">
        <v>5.34</v>
      </c>
      <c r="Q106" s="41"/>
    </row>
    <row r="107" spans="7:17" ht="16.5" thickBot="1" x14ac:dyDescent="0.3">
      <c r="G107" s="142" t="s">
        <v>284</v>
      </c>
      <c r="H107" s="99"/>
      <c r="I107" s="21"/>
      <c r="J107" s="21"/>
      <c r="K107" s="21"/>
      <c r="L107" s="21"/>
      <c r="M107" s="21"/>
      <c r="N107" s="21"/>
      <c r="O107" s="21"/>
      <c r="P107" s="73"/>
      <c r="Q107" s="41"/>
    </row>
    <row r="108" spans="7:17" x14ac:dyDescent="0.25">
      <c r="G108" s="19" t="s">
        <v>278</v>
      </c>
      <c r="H108" s="99">
        <v>206.4</v>
      </c>
      <c r="I108" s="21">
        <v>14.45</v>
      </c>
      <c r="J108" s="21">
        <v>4.9400000000000004</v>
      </c>
      <c r="K108" s="21">
        <v>184.77</v>
      </c>
      <c r="L108" s="21">
        <v>12.93</v>
      </c>
      <c r="M108" s="21">
        <v>4.42</v>
      </c>
      <c r="N108" s="21">
        <v>187.12</v>
      </c>
      <c r="O108" s="21">
        <v>13.1</v>
      </c>
      <c r="P108" s="73">
        <v>4.3</v>
      </c>
      <c r="Q108" s="41"/>
    </row>
    <row r="109" spans="7:17" x14ac:dyDescent="0.25">
      <c r="G109" s="26" t="s">
        <v>212</v>
      </c>
      <c r="H109" s="99">
        <v>1026.43</v>
      </c>
      <c r="I109" s="21">
        <v>71.849999999999994</v>
      </c>
      <c r="J109" s="21">
        <v>7.27</v>
      </c>
      <c r="K109" s="21">
        <v>1229.18</v>
      </c>
      <c r="L109" s="21">
        <v>86.04</v>
      </c>
      <c r="M109" s="21">
        <v>14.47</v>
      </c>
      <c r="N109" s="21">
        <v>1072.3</v>
      </c>
      <c r="O109" s="21">
        <v>75.06</v>
      </c>
      <c r="P109" s="73">
        <v>13.27</v>
      </c>
      <c r="Q109" s="41"/>
    </row>
    <row r="110" spans="7:17" x14ac:dyDescent="0.25">
      <c r="G110" s="26" t="s">
        <v>215</v>
      </c>
      <c r="H110" s="99">
        <v>594.69000000000005</v>
      </c>
      <c r="I110" s="21">
        <v>41.63</v>
      </c>
      <c r="J110" s="21">
        <v>7.06</v>
      </c>
      <c r="K110" s="21">
        <v>748.25</v>
      </c>
      <c r="L110" s="21">
        <v>52.38</v>
      </c>
      <c r="M110" s="21">
        <v>10.64</v>
      </c>
      <c r="N110" s="21">
        <v>778.69</v>
      </c>
      <c r="O110" s="21">
        <v>54.51</v>
      </c>
      <c r="P110" s="73">
        <v>9.91</v>
      </c>
      <c r="Q110" s="41"/>
    </row>
    <row r="111" spans="7:17" x14ac:dyDescent="0.25">
      <c r="G111" s="26" t="s">
        <v>255</v>
      </c>
      <c r="H111" s="99">
        <v>277.14</v>
      </c>
      <c r="I111" s="21">
        <v>19.399999999999999</v>
      </c>
      <c r="J111" s="21">
        <v>3.51</v>
      </c>
      <c r="K111" s="21">
        <v>381.01</v>
      </c>
      <c r="L111" s="21">
        <v>26.67</v>
      </c>
      <c r="M111" s="21">
        <v>5.18</v>
      </c>
      <c r="N111" s="21">
        <v>363.25</v>
      </c>
      <c r="O111" s="21">
        <v>25.43</v>
      </c>
      <c r="P111" s="73">
        <v>4.9400000000000004</v>
      </c>
      <c r="Q111" s="41"/>
    </row>
    <row r="112" spans="7:17" ht="15.75" thickBot="1" x14ac:dyDescent="0.3">
      <c r="G112" s="27" t="s">
        <v>219</v>
      </c>
      <c r="H112" s="99">
        <v>276</v>
      </c>
      <c r="I112" s="21">
        <v>19.32</v>
      </c>
      <c r="J112" s="21">
        <v>5.53</v>
      </c>
      <c r="K112" s="21">
        <v>811.53</v>
      </c>
      <c r="L112" s="21">
        <v>56.81</v>
      </c>
      <c r="M112" s="21">
        <v>20.43</v>
      </c>
      <c r="N112" s="21">
        <v>760.15</v>
      </c>
      <c r="O112" s="21">
        <v>53.21</v>
      </c>
      <c r="P112" s="73">
        <v>15.37</v>
      </c>
      <c r="Q112" s="41"/>
    </row>
    <row r="113" spans="1:29" ht="16.5" thickBot="1" x14ac:dyDescent="0.3">
      <c r="G113" s="142" t="s">
        <v>180</v>
      </c>
      <c r="H113" s="99"/>
      <c r="I113" s="21"/>
      <c r="J113" s="21"/>
      <c r="K113" s="21"/>
      <c r="L113" s="21"/>
      <c r="M113" s="21"/>
      <c r="N113" s="21"/>
      <c r="O113" s="21"/>
      <c r="P113" s="73"/>
      <c r="Q113" s="41"/>
    </row>
    <row r="114" spans="1:29" x14ac:dyDescent="0.25">
      <c r="G114" s="19" t="s">
        <v>226</v>
      </c>
      <c r="H114" s="99">
        <v>463.05</v>
      </c>
      <c r="I114" s="21">
        <v>32.409999999999997</v>
      </c>
      <c r="J114" s="21">
        <v>11.04</v>
      </c>
      <c r="K114" s="21">
        <v>406.23</v>
      </c>
      <c r="L114" s="21">
        <v>28.44</v>
      </c>
      <c r="M114" s="21">
        <v>9.83</v>
      </c>
      <c r="N114" s="21">
        <v>436.84</v>
      </c>
      <c r="O114" s="21">
        <v>30.58</v>
      </c>
      <c r="P114" s="73">
        <v>9.35</v>
      </c>
      <c r="Q114" s="41"/>
    </row>
    <row r="115" spans="1:29" x14ac:dyDescent="0.25">
      <c r="G115" s="26" t="s">
        <v>214</v>
      </c>
      <c r="H115" s="99">
        <v>945</v>
      </c>
      <c r="I115" s="21">
        <v>66.150000000000006</v>
      </c>
      <c r="J115" s="21">
        <v>11.44</v>
      </c>
      <c r="K115" s="21">
        <v>1216.18</v>
      </c>
      <c r="L115" s="21">
        <v>85.13</v>
      </c>
      <c r="M115" s="21">
        <v>12.82</v>
      </c>
      <c r="N115" s="21">
        <v>1080.44</v>
      </c>
      <c r="O115" s="21">
        <v>75.63</v>
      </c>
      <c r="P115" s="73">
        <v>10.29</v>
      </c>
      <c r="Q115" s="41"/>
    </row>
    <row r="116" spans="1:29" x14ac:dyDescent="0.25">
      <c r="G116" s="26" t="s">
        <v>262</v>
      </c>
      <c r="H116" s="99">
        <v>344.5</v>
      </c>
      <c r="I116" s="21">
        <v>24.12</v>
      </c>
      <c r="J116" s="21">
        <v>9.56</v>
      </c>
      <c r="K116" s="21">
        <v>314.02999999999997</v>
      </c>
      <c r="L116" s="21">
        <v>21.98</v>
      </c>
      <c r="M116" s="21">
        <v>5.65</v>
      </c>
      <c r="N116" s="21">
        <v>326.76</v>
      </c>
      <c r="O116" s="21">
        <v>22.87</v>
      </c>
      <c r="P116" s="73">
        <v>6.17</v>
      </c>
      <c r="Q116" s="41"/>
    </row>
    <row r="117" spans="1:29" x14ac:dyDescent="0.25">
      <c r="G117" s="26" t="s">
        <v>277</v>
      </c>
      <c r="H117" s="99">
        <v>301.60000000000002</v>
      </c>
      <c r="I117" s="21">
        <v>21.12</v>
      </c>
      <c r="J117" s="21">
        <v>3.74</v>
      </c>
      <c r="K117" s="21">
        <v>308.10000000000002</v>
      </c>
      <c r="L117" s="21">
        <v>21.57</v>
      </c>
      <c r="M117" s="21">
        <v>3.88</v>
      </c>
      <c r="N117" s="21">
        <v>448.07</v>
      </c>
      <c r="O117" s="21">
        <v>31.37</v>
      </c>
      <c r="P117" s="73">
        <v>8.61</v>
      </c>
      <c r="Q117" s="41"/>
    </row>
    <row r="118" spans="1:29" x14ac:dyDescent="0.25">
      <c r="G118" s="26" t="s">
        <v>222</v>
      </c>
      <c r="H118" s="99">
        <v>482.36</v>
      </c>
      <c r="I118" s="21">
        <v>33.770000000000003</v>
      </c>
      <c r="J118" s="21">
        <v>4.09</v>
      </c>
      <c r="K118" s="21">
        <v>515.87</v>
      </c>
      <c r="L118" s="21">
        <v>36.11</v>
      </c>
      <c r="M118" s="21">
        <v>6.86</v>
      </c>
      <c r="N118" s="21">
        <v>632.34</v>
      </c>
      <c r="O118" s="21">
        <v>44.26</v>
      </c>
      <c r="P118" s="73">
        <v>7.77</v>
      </c>
      <c r="Q118" s="41"/>
    </row>
    <row r="119" spans="1:29" x14ac:dyDescent="0.25">
      <c r="G119" s="26" t="s">
        <v>237</v>
      </c>
      <c r="H119" s="99">
        <v>328.32</v>
      </c>
      <c r="I119" s="21">
        <v>22.98</v>
      </c>
      <c r="J119" s="21">
        <v>8.49</v>
      </c>
      <c r="K119" s="21">
        <v>413.94</v>
      </c>
      <c r="L119" s="21">
        <v>28.98</v>
      </c>
      <c r="M119" s="21">
        <v>10.17</v>
      </c>
      <c r="N119" s="21">
        <v>434.14</v>
      </c>
      <c r="O119" s="21">
        <v>30.39</v>
      </c>
      <c r="P119" s="73">
        <v>12.27</v>
      </c>
      <c r="Q119" s="41"/>
    </row>
    <row r="120" spans="1:29" x14ac:dyDescent="0.25">
      <c r="G120" s="26" t="s">
        <v>250</v>
      </c>
      <c r="H120" s="99">
        <v>100.92</v>
      </c>
      <c r="I120" s="21">
        <v>7.06</v>
      </c>
      <c r="J120" s="21">
        <v>4.04</v>
      </c>
      <c r="K120" s="21">
        <v>198.78</v>
      </c>
      <c r="L120" s="21">
        <v>13.92</v>
      </c>
      <c r="M120" s="21">
        <v>6.01</v>
      </c>
      <c r="N120" s="21">
        <v>184.69</v>
      </c>
      <c r="O120" s="21">
        <v>12.93</v>
      </c>
      <c r="P120" s="73">
        <v>5.72</v>
      </c>
      <c r="Q120" s="41"/>
    </row>
    <row r="121" spans="1:29" x14ac:dyDescent="0.25">
      <c r="G121" s="26" t="s">
        <v>265</v>
      </c>
      <c r="H121" s="99">
        <v>70.400000000000006</v>
      </c>
      <c r="I121" s="21">
        <v>4.93</v>
      </c>
      <c r="J121" s="21">
        <v>2.91</v>
      </c>
      <c r="K121" s="21">
        <v>72.67</v>
      </c>
      <c r="L121" s="21">
        <v>5.09</v>
      </c>
      <c r="M121" s="21">
        <v>3.16</v>
      </c>
      <c r="N121" s="21">
        <v>124.01</v>
      </c>
      <c r="O121" s="21">
        <v>8.68</v>
      </c>
      <c r="P121" s="73">
        <v>10.199999999999999</v>
      </c>
      <c r="Q121" s="41"/>
    </row>
    <row r="122" spans="1:29" x14ac:dyDescent="0.25">
      <c r="G122" s="26" t="s">
        <v>238</v>
      </c>
      <c r="H122" s="99">
        <v>377.92</v>
      </c>
      <c r="I122" s="21">
        <v>26.45</v>
      </c>
      <c r="J122" s="21">
        <v>7.2</v>
      </c>
      <c r="K122" s="21">
        <v>377.38</v>
      </c>
      <c r="L122" s="21">
        <v>26.42</v>
      </c>
      <c r="M122" s="21">
        <v>7.31</v>
      </c>
      <c r="N122" s="21">
        <v>419.51</v>
      </c>
      <c r="O122" s="21">
        <v>29.37</v>
      </c>
      <c r="P122" s="73">
        <v>9.0299999999999994</v>
      </c>
      <c r="Q122" s="41"/>
    </row>
    <row r="123" spans="1:29" x14ac:dyDescent="0.25">
      <c r="G123" s="26" t="s">
        <v>270</v>
      </c>
      <c r="H123" s="99">
        <v>300</v>
      </c>
      <c r="I123" s="21">
        <v>21</v>
      </c>
      <c r="J123" s="21">
        <v>12.07</v>
      </c>
      <c r="K123" s="21">
        <v>318.13</v>
      </c>
      <c r="L123" s="21">
        <v>22.27</v>
      </c>
      <c r="M123" s="21">
        <v>11.08</v>
      </c>
      <c r="N123" s="21">
        <v>285.51</v>
      </c>
      <c r="O123" s="21">
        <v>19.989999999999998</v>
      </c>
      <c r="P123" s="73">
        <v>9.57</v>
      </c>
      <c r="Q123" s="41"/>
    </row>
    <row r="124" spans="1:29" x14ac:dyDescent="0.25">
      <c r="G124" s="26" t="s">
        <v>269</v>
      </c>
      <c r="H124" s="99">
        <v>91.2</v>
      </c>
      <c r="I124" s="21">
        <v>6.38</v>
      </c>
      <c r="J124" s="21">
        <v>2.3199999999999998</v>
      </c>
      <c r="K124" s="21">
        <v>344.71</v>
      </c>
      <c r="L124" s="21">
        <v>24.13</v>
      </c>
      <c r="M124" s="21">
        <v>14.13</v>
      </c>
      <c r="N124" s="21">
        <v>309.87</v>
      </c>
      <c r="O124" s="21">
        <v>21.69</v>
      </c>
      <c r="P124" s="73">
        <v>12.54</v>
      </c>
      <c r="Q124" s="41"/>
    </row>
    <row r="125" spans="1:29" ht="15.75" thickBot="1" x14ac:dyDescent="0.3">
      <c r="G125" s="27" t="s">
        <v>261</v>
      </c>
      <c r="H125" s="100">
        <v>271.08</v>
      </c>
      <c r="I125" s="88">
        <v>18.98</v>
      </c>
      <c r="J125" s="88">
        <v>9.3000000000000007</v>
      </c>
      <c r="K125" s="88">
        <v>225.87</v>
      </c>
      <c r="L125" s="88">
        <v>15.81</v>
      </c>
      <c r="M125" s="88">
        <v>7.19</v>
      </c>
      <c r="N125" s="88">
        <v>217.89</v>
      </c>
      <c r="O125" s="88">
        <v>15.25</v>
      </c>
      <c r="P125" s="74">
        <v>6.43</v>
      </c>
      <c r="Q125" s="48"/>
    </row>
    <row r="127" spans="1:29" ht="15.75" thickBot="1" x14ac:dyDescent="0.3"/>
    <row r="128" spans="1:29" ht="15.75" thickBot="1" x14ac:dyDescent="0.3">
      <c r="A128" s="150" t="s">
        <v>381</v>
      </c>
      <c r="B128" s="151"/>
      <c r="C128" s="151"/>
      <c r="D128" s="15"/>
      <c r="E128" s="15"/>
      <c r="F128" s="15"/>
      <c r="G128" s="15"/>
      <c r="H128" s="15"/>
      <c r="I128" s="15"/>
      <c r="J128" s="15"/>
      <c r="K128" s="15"/>
      <c r="L128" s="15"/>
      <c r="M128" s="15"/>
      <c r="N128" s="15"/>
      <c r="O128" s="19"/>
      <c r="P128" s="25" t="s">
        <v>299</v>
      </c>
      <c r="Q128" s="25" t="s">
        <v>292</v>
      </c>
      <c r="R128" s="10"/>
      <c r="S128" s="7"/>
      <c r="T128" s="7"/>
      <c r="U128" s="6"/>
      <c r="V128" s="15"/>
      <c r="W128" s="15"/>
      <c r="X128" s="15"/>
      <c r="Y128" s="15"/>
      <c r="Z128" s="15"/>
      <c r="AA128" s="15"/>
      <c r="AB128" s="15" t="s">
        <v>377</v>
      </c>
      <c r="AC128" s="16" t="s">
        <v>378</v>
      </c>
    </row>
    <row r="129" spans="1:29" ht="15.75" thickBot="1" x14ac:dyDescent="0.3">
      <c r="A129" s="25" t="s">
        <v>188</v>
      </c>
      <c r="B129" s="25" t="s">
        <v>292</v>
      </c>
      <c r="C129" s="10"/>
      <c r="D129" s="6"/>
      <c r="F129" s="25" t="s">
        <v>372</v>
      </c>
      <c r="G129" s="25" t="s">
        <v>292</v>
      </c>
      <c r="H129" s="10"/>
      <c r="I129" s="6"/>
      <c r="K129" s="25" t="s">
        <v>373</v>
      </c>
      <c r="L129" s="25" t="s">
        <v>292</v>
      </c>
      <c r="M129" s="28"/>
      <c r="O129" s="27"/>
      <c r="P129" t="s">
        <v>375</v>
      </c>
      <c r="S129" t="s">
        <v>374</v>
      </c>
      <c r="U129" s="41"/>
      <c r="W129" s="25" t="s">
        <v>376</v>
      </c>
      <c r="X129" s="25" t="s">
        <v>292</v>
      </c>
      <c r="Y129" s="10"/>
      <c r="Z129" s="6"/>
      <c r="AB129">
        <v>4</v>
      </c>
      <c r="AC129" s="41">
        <v>2</v>
      </c>
    </row>
    <row r="130" spans="1:29" ht="15.75" thickBot="1" x14ac:dyDescent="0.3">
      <c r="A130" s="25" t="s">
        <v>31</v>
      </c>
      <c r="B130" s="10">
        <v>1996</v>
      </c>
      <c r="C130" s="7">
        <v>1997</v>
      </c>
      <c r="D130" s="6">
        <v>1998</v>
      </c>
      <c r="F130" s="25" t="s">
        <v>31</v>
      </c>
      <c r="G130" s="10">
        <v>1996</v>
      </c>
      <c r="H130" s="7">
        <v>1997</v>
      </c>
      <c r="I130" s="6">
        <v>1998</v>
      </c>
      <c r="K130" s="25" t="s">
        <v>31</v>
      </c>
      <c r="L130" s="10">
        <v>1997</v>
      </c>
      <c r="M130" s="6">
        <v>1998</v>
      </c>
      <c r="O130" s="25" t="s">
        <v>31</v>
      </c>
      <c r="P130" s="10">
        <v>1996</v>
      </c>
      <c r="Q130" s="7">
        <v>1997</v>
      </c>
      <c r="R130" s="7">
        <v>1998</v>
      </c>
      <c r="S130" s="7">
        <v>1996</v>
      </c>
      <c r="T130" s="7">
        <v>1997</v>
      </c>
      <c r="U130" s="6">
        <v>1998</v>
      </c>
      <c r="W130" s="25" t="s">
        <v>31</v>
      </c>
      <c r="X130" s="10">
        <v>1996</v>
      </c>
      <c r="Y130" s="7">
        <v>1997</v>
      </c>
      <c r="Z130" s="6">
        <v>1998</v>
      </c>
      <c r="AC130" s="41"/>
    </row>
    <row r="131" spans="1:29" x14ac:dyDescent="0.25">
      <c r="A131" s="19" t="s">
        <v>213</v>
      </c>
      <c r="B131" s="98">
        <v>6962.28</v>
      </c>
      <c r="C131" s="87">
        <v>17604.599999999999</v>
      </c>
      <c r="D131" s="89">
        <v>8131.5</v>
      </c>
      <c r="F131" s="19" t="s">
        <v>213</v>
      </c>
      <c r="G131" s="98">
        <v>3.34</v>
      </c>
      <c r="H131" s="87">
        <v>2.85</v>
      </c>
      <c r="I131" s="89">
        <v>1.8399999999999999</v>
      </c>
      <c r="K131" s="19" t="s">
        <v>213</v>
      </c>
      <c r="L131" s="98">
        <v>56.901187542012096</v>
      </c>
      <c r="M131" s="89">
        <v>21.716287215411601</v>
      </c>
      <c r="O131" s="19" t="s">
        <v>213</v>
      </c>
      <c r="P131" s="98">
        <v>31.2</v>
      </c>
      <c r="Q131" s="87">
        <v>37.4163</v>
      </c>
      <c r="R131" s="87">
        <v>39</v>
      </c>
      <c r="S131" s="87">
        <v>45.804400000000001</v>
      </c>
      <c r="T131" s="87">
        <v>43.148499999999999</v>
      </c>
      <c r="U131" s="89">
        <v>30.116599999999998</v>
      </c>
      <c r="W131" s="19" t="s">
        <v>213</v>
      </c>
      <c r="X131" s="98">
        <v>1.8499999999999999</v>
      </c>
      <c r="Y131" s="87">
        <v>5.1100000000000003</v>
      </c>
      <c r="Z131" s="89">
        <v>1.1299999999999999</v>
      </c>
      <c r="AC131" s="41"/>
    </row>
    <row r="132" spans="1:29" x14ac:dyDescent="0.25">
      <c r="A132" s="26" t="s">
        <v>276</v>
      </c>
      <c r="B132" s="99">
        <v>240</v>
      </c>
      <c r="C132" s="21">
        <v>1724</v>
      </c>
      <c r="D132" s="73">
        <v>1080</v>
      </c>
      <c r="F132" s="26" t="s">
        <v>276</v>
      </c>
      <c r="G132" s="99">
        <v>0.11</v>
      </c>
      <c r="H132" s="21">
        <v>0.27</v>
      </c>
      <c r="I132" s="73">
        <v>0.24</v>
      </c>
      <c r="K132" s="26" t="s">
        <v>276</v>
      </c>
      <c r="L132" s="99">
        <v>141.666666666667</v>
      </c>
      <c r="M132" s="73">
        <v>-5.5944055944055906</v>
      </c>
      <c r="O132" s="26" t="s">
        <v>276</v>
      </c>
      <c r="P132" s="99">
        <v>8</v>
      </c>
      <c r="Q132" s="21">
        <v>9.2630999999999997</v>
      </c>
      <c r="R132" s="21">
        <v>10</v>
      </c>
      <c r="S132" s="21">
        <v>1.5789</v>
      </c>
      <c r="T132" s="21">
        <v>4.2253999999999996</v>
      </c>
      <c r="U132" s="73">
        <v>4</v>
      </c>
      <c r="W132" s="26" t="s">
        <v>276</v>
      </c>
      <c r="X132" s="99">
        <v>0</v>
      </c>
      <c r="Y132" s="21">
        <v>0.08</v>
      </c>
      <c r="Z132" s="73">
        <v>0</v>
      </c>
      <c r="AC132" s="41"/>
    </row>
    <row r="133" spans="1:29" x14ac:dyDescent="0.25">
      <c r="A133" s="26" t="s">
        <v>226</v>
      </c>
      <c r="B133" s="99">
        <v>2778.3</v>
      </c>
      <c r="C133" s="21">
        <v>9814.73</v>
      </c>
      <c r="D133" s="73">
        <v>5317.6</v>
      </c>
      <c r="F133" s="26" t="s">
        <v>226</v>
      </c>
      <c r="G133" s="99">
        <v>1.3299999999999998</v>
      </c>
      <c r="H133" s="21">
        <v>1.59</v>
      </c>
      <c r="I133" s="73">
        <v>1.2</v>
      </c>
      <c r="K133" s="26" t="s">
        <v>226</v>
      </c>
      <c r="L133" s="99">
        <v>118.41845733002201</v>
      </c>
      <c r="M133" s="73">
        <v>41.938549171073099</v>
      </c>
      <c r="O133" s="26" t="s">
        <v>226</v>
      </c>
      <c r="P133" s="99">
        <v>14.7</v>
      </c>
      <c r="Q133" s="21">
        <v>17.574300000000001</v>
      </c>
      <c r="R133" s="21">
        <v>18.399999999999999</v>
      </c>
      <c r="S133" s="21">
        <v>18.278199999999998</v>
      </c>
      <c r="T133" s="21">
        <v>24.055700000000002</v>
      </c>
      <c r="U133" s="73">
        <v>19.694800000000001</v>
      </c>
      <c r="W133" s="26" t="s">
        <v>226</v>
      </c>
      <c r="X133" s="99">
        <v>1.21</v>
      </c>
      <c r="Y133" s="21">
        <v>1.59</v>
      </c>
      <c r="Z133" s="73">
        <v>0.88</v>
      </c>
      <c r="AC133" s="41"/>
    </row>
    <row r="134" spans="1:29" x14ac:dyDescent="0.25">
      <c r="A134" s="26" t="s">
        <v>26</v>
      </c>
      <c r="B134" s="99">
        <v>9024.9599999999991</v>
      </c>
      <c r="C134" s="21">
        <v>20505.400000000001</v>
      </c>
      <c r="D134" s="73">
        <v>17295.12</v>
      </c>
      <c r="F134" s="26" t="s">
        <v>26</v>
      </c>
      <c r="G134" s="99">
        <v>4.33</v>
      </c>
      <c r="H134" s="21">
        <v>3.32</v>
      </c>
      <c r="I134" s="73">
        <v>3.92</v>
      </c>
      <c r="K134" s="26" t="s">
        <v>26</v>
      </c>
      <c r="L134" s="99">
        <v>40.050482218203797</v>
      </c>
      <c r="M134" s="73">
        <v>119.874648800519</v>
      </c>
      <c r="O134" s="26" t="s">
        <v>26</v>
      </c>
      <c r="P134" s="99">
        <v>27.2</v>
      </c>
      <c r="Q134" s="21">
        <v>32.7729</v>
      </c>
      <c r="R134" s="21">
        <v>34</v>
      </c>
      <c r="S134" s="21">
        <v>59.374699999999997</v>
      </c>
      <c r="T134" s="21">
        <v>50.258299999999998</v>
      </c>
      <c r="U134" s="73">
        <v>64.055999999999997</v>
      </c>
      <c r="W134" s="26" t="s">
        <v>26</v>
      </c>
      <c r="X134" s="99">
        <v>5.7</v>
      </c>
      <c r="Y134" s="21">
        <v>3.11</v>
      </c>
      <c r="Z134" s="73">
        <v>3.88</v>
      </c>
      <c r="AC134" s="41"/>
    </row>
    <row r="135" spans="1:29" x14ac:dyDescent="0.25">
      <c r="A135" s="26" t="s">
        <v>214</v>
      </c>
      <c r="B135" s="99">
        <v>4725</v>
      </c>
      <c r="C135" s="21">
        <v>15950</v>
      </c>
      <c r="D135" s="73">
        <v>8496.8799999999992</v>
      </c>
      <c r="F135" s="26" t="s">
        <v>214</v>
      </c>
      <c r="G135" s="99">
        <v>2.27</v>
      </c>
      <c r="H135" s="21">
        <v>2.58</v>
      </c>
      <c r="I135" s="73">
        <v>1.92</v>
      </c>
      <c r="K135" s="26" t="s">
        <v>214</v>
      </c>
      <c r="L135" s="99">
        <v>155.82010582010599</v>
      </c>
      <c r="M135" s="73">
        <v>119.983948220065</v>
      </c>
      <c r="O135" s="26" t="s">
        <v>214</v>
      </c>
      <c r="P135" s="99">
        <v>50</v>
      </c>
      <c r="Q135" s="21">
        <v>61.170200000000001</v>
      </c>
      <c r="R135" s="21">
        <v>62.5</v>
      </c>
      <c r="S135" s="21">
        <v>31.0855</v>
      </c>
      <c r="T135" s="21">
        <v>39.0931</v>
      </c>
      <c r="U135" s="73">
        <v>31.469899999999999</v>
      </c>
      <c r="W135" s="26" t="s">
        <v>214</v>
      </c>
      <c r="X135" s="99">
        <v>3.15</v>
      </c>
      <c r="Y135" s="21">
        <v>3.1399999999999997</v>
      </c>
      <c r="Z135" s="73">
        <v>3.2199999999999998</v>
      </c>
      <c r="AC135" s="41"/>
    </row>
    <row r="136" spans="1:29" x14ac:dyDescent="0.25">
      <c r="A136" s="26" t="s">
        <v>240</v>
      </c>
      <c r="B136" s="99">
        <v>1605.6</v>
      </c>
      <c r="C136" s="21">
        <v>4887</v>
      </c>
      <c r="D136" s="73">
        <v>6295.5</v>
      </c>
      <c r="F136" s="26" t="s">
        <v>240</v>
      </c>
      <c r="G136" s="99">
        <v>0.77</v>
      </c>
      <c r="H136" s="21">
        <v>0.79</v>
      </c>
      <c r="I136" s="73">
        <v>1.4200000000000002</v>
      </c>
      <c r="K136" s="26" t="s">
        <v>240</v>
      </c>
      <c r="L136" s="99">
        <v>105.71748878923799</v>
      </c>
      <c r="M136" s="73">
        <v>297.44318181818198</v>
      </c>
      <c r="O136" s="26" t="s">
        <v>240</v>
      </c>
      <c r="P136" s="99">
        <v>14.4</v>
      </c>
      <c r="Q136" s="21">
        <v>17.419699999999999</v>
      </c>
      <c r="R136" s="21">
        <v>18</v>
      </c>
      <c r="S136" s="21">
        <v>10.5631</v>
      </c>
      <c r="T136" s="21">
        <v>11.9779</v>
      </c>
      <c r="U136" s="73">
        <v>23.316600000000001</v>
      </c>
      <c r="W136" s="26" t="s">
        <v>240</v>
      </c>
      <c r="X136" s="99">
        <v>1.06</v>
      </c>
      <c r="Y136" s="21">
        <v>0.98</v>
      </c>
      <c r="Z136" s="73">
        <v>3.04</v>
      </c>
      <c r="AC136" s="41"/>
    </row>
    <row r="137" spans="1:29" x14ac:dyDescent="0.25">
      <c r="A137" s="26" t="s">
        <v>230</v>
      </c>
      <c r="B137" s="99">
        <v>3017.96</v>
      </c>
      <c r="C137" s="21">
        <v>7038.55</v>
      </c>
      <c r="D137" s="73">
        <v>6299.45</v>
      </c>
      <c r="F137" s="26" t="s">
        <v>230</v>
      </c>
      <c r="G137" s="99">
        <v>1.4500000000000002</v>
      </c>
      <c r="H137" s="21">
        <v>1.1400000000000001</v>
      </c>
      <c r="I137" s="73">
        <v>1.4200000000000002</v>
      </c>
      <c r="K137" s="26" t="s">
        <v>230</v>
      </c>
      <c r="L137" s="99">
        <v>44.957189624779694</v>
      </c>
      <c r="M137" s="73">
        <v>136.48359486447902</v>
      </c>
      <c r="O137" s="26" t="s">
        <v>230</v>
      </c>
      <c r="P137" s="99">
        <v>15.2</v>
      </c>
      <c r="Q137" s="21">
        <v>17.4712</v>
      </c>
      <c r="R137" s="21">
        <v>19</v>
      </c>
      <c r="S137" s="21">
        <v>19.855</v>
      </c>
      <c r="T137" s="21">
        <v>17.251300000000001</v>
      </c>
      <c r="U137" s="73">
        <v>23.331199999999999</v>
      </c>
      <c r="W137" s="26" t="s">
        <v>230</v>
      </c>
      <c r="X137" s="99">
        <v>2.29</v>
      </c>
      <c r="Y137" s="21">
        <v>1.35</v>
      </c>
      <c r="Z137" s="73">
        <v>4.2</v>
      </c>
      <c r="AC137" s="41"/>
    </row>
    <row r="138" spans="1:29" x14ac:dyDescent="0.25">
      <c r="A138" s="26" t="s">
        <v>242</v>
      </c>
      <c r="B138" s="99">
        <v>3558.24</v>
      </c>
      <c r="C138" s="21">
        <v>4475.7</v>
      </c>
      <c r="D138" s="73">
        <v>4260.6000000000004</v>
      </c>
      <c r="F138" s="26" t="s">
        <v>242</v>
      </c>
      <c r="G138" s="99">
        <v>1.71</v>
      </c>
      <c r="H138" s="21">
        <v>0.72</v>
      </c>
      <c r="I138" s="73">
        <v>0.96</v>
      </c>
      <c r="K138" s="26" t="s">
        <v>242</v>
      </c>
      <c r="L138" s="99">
        <v>-0.92573856738161797</v>
      </c>
      <c r="M138" s="73">
        <v>348.29545454545496</v>
      </c>
      <c r="O138" s="26" t="s">
        <v>242</v>
      </c>
      <c r="P138" s="99">
        <v>14.4</v>
      </c>
      <c r="Q138" s="21">
        <v>17.4148</v>
      </c>
      <c r="R138" s="21">
        <v>18</v>
      </c>
      <c r="S138" s="21">
        <v>23.409400000000002</v>
      </c>
      <c r="T138" s="21">
        <v>10.969799999999999</v>
      </c>
      <c r="U138" s="73">
        <v>15.78</v>
      </c>
      <c r="W138" s="26" t="s">
        <v>242</v>
      </c>
      <c r="X138" s="99">
        <v>1.49</v>
      </c>
      <c r="Y138" s="21">
        <v>1.0900000000000001</v>
      </c>
      <c r="Z138" s="73">
        <v>0.44999999999999996</v>
      </c>
      <c r="AC138" s="41"/>
    </row>
    <row r="139" spans="1:29" x14ac:dyDescent="0.25">
      <c r="A139" s="26" t="s">
        <v>252</v>
      </c>
      <c r="B139" s="99">
        <v>1851.52</v>
      </c>
      <c r="C139" s="21">
        <v>5214.88</v>
      </c>
      <c r="D139" s="73">
        <v>1501.5</v>
      </c>
      <c r="F139" s="26" t="s">
        <v>252</v>
      </c>
      <c r="G139" s="99">
        <v>0.88</v>
      </c>
      <c r="H139" s="21">
        <v>0.84</v>
      </c>
      <c r="I139" s="73">
        <v>0.33999999999999997</v>
      </c>
      <c r="K139" s="26" t="s">
        <v>252</v>
      </c>
      <c r="L139" s="99">
        <v>9.0779467680608406</v>
      </c>
      <c r="M139" s="73">
        <v>-53.008812999173806</v>
      </c>
      <c r="O139" s="26" t="s">
        <v>252</v>
      </c>
      <c r="P139" s="99">
        <v>17.600000000000001</v>
      </c>
      <c r="Q139" s="21">
        <v>21.7333</v>
      </c>
      <c r="R139" s="21">
        <v>22</v>
      </c>
      <c r="S139" s="21">
        <v>12.180999999999999</v>
      </c>
      <c r="T139" s="21">
        <v>12.781499999999999</v>
      </c>
      <c r="U139" s="73">
        <v>5.5610999999999997</v>
      </c>
      <c r="W139" s="26" t="s">
        <v>252</v>
      </c>
      <c r="X139" s="99">
        <v>0.16999999999999998</v>
      </c>
      <c r="Y139" s="21">
        <v>1.26</v>
      </c>
      <c r="Z139" s="73">
        <v>1.03</v>
      </c>
      <c r="AC139" s="41"/>
    </row>
    <row r="140" spans="1:29" x14ac:dyDescent="0.25">
      <c r="A140" s="26" t="s">
        <v>264</v>
      </c>
      <c r="B140" s="99">
        <v>1931.2</v>
      </c>
      <c r="C140" s="21">
        <v>373.63</v>
      </c>
      <c r="D140" s="73">
        <v>3042.38</v>
      </c>
      <c r="F140" s="26" t="s">
        <v>264</v>
      </c>
      <c r="G140" s="99">
        <v>0.91999999999999993</v>
      </c>
      <c r="H140" s="21">
        <v>0.06</v>
      </c>
      <c r="I140" s="73">
        <v>0.69</v>
      </c>
      <c r="K140" s="26" t="s">
        <v>264</v>
      </c>
      <c r="L140" s="99">
        <v>-80.652961888980897</v>
      </c>
      <c r="M140" s="73">
        <v>0</v>
      </c>
      <c r="O140" s="26" t="s">
        <v>264</v>
      </c>
      <c r="P140" s="99">
        <v>17</v>
      </c>
      <c r="Q140" s="21">
        <v>21.35</v>
      </c>
      <c r="R140" s="21">
        <v>21.35</v>
      </c>
      <c r="S140" s="21">
        <v>12.7052</v>
      </c>
      <c r="T140" s="21">
        <v>0.91569999999999996</v>
      </c>
      <c r="U140" s="73">
        <v>11.268000000000001</v>
      </c>
      <c r="W140" s="26" t="s">
        <v>264</v>
      </c>
      <c r="X140" s="99">
        <v>1.43</v>
      </c>
      <c r="Y140" s="21">
        <v>6.9999999999999993E-2</v>
      </c>
      <c r="Z140" s="73">
        <v>0.54</v>
      </c>
      <c r="AC140" s="41"/>
    </row>
    <row r="141" spans="1:29" x14ac:dyDescent="0.25">
      <c r="A141" s="26" t="s">
        <v>282</v>
      </c>
      <c r="B141" s="99">
        <v>0</v>
      </c>
      <c r="C141" s="21">
        <v>1282.01</v>
      </c>
      <c r="D141" s="73">
        <v>86.7</v>
      </c>
      <c r="F141" s="26" t="s">
        <v>282</v>
      </c>
      <c r="G141" s="99">
        <v>0</v>
      </c>
      <c r="H141" s="21">
        <v>0.2</v>
      </c>
      <c r="I141" s="73">
        <v>0.01</v>
      </c>
      <c r="K141" s="26" t="s">
        <v>282</v>
      </c>
      <c r="L141" s="99">
        <v>0</v>
      </c>
      <c r="M141" s="73">
        <v>-90.4427002954275</v>
      </c>
      <c r="O141" s="26" t="s">
        <v>282</v>
      </c>
      <c r="P141" s="99">
        <v>0</v>
      </c>
      <c r="Q141" s="21">
        <v>11.082599999999999</v>
      </c>
      <c r="R141" s="21">
        <v>12.75</v>
      </c>
      <c r="S141" s="21">
        <v>0</v>
      </c>
      <c r="T141" s="21">
        <v>3.1421000000000001</v>
      </c>
      <c r="U141" s="73">
        <v>0.3211</v>
      </c>
      <c r="W141" s="26" t="s">
        <v>282</v>
      </c>
      <c r="X141" s="99">
        <v>0</v>
      </c>
      <c r="Y141" s="21">
        <v>0.38</v>
      </c>
      <c r="Z141" s="73">
        <v>0.05</v>
      </c>
      <c r="AC141" s="41"/>
    </row>
    <row r="142" spans="1:29" x14ac:dyDescent="0.25">
      <c r="A142" s="26" t="s">
        <v>27</v>
      </c>
      <c r="B142" s="99">
        <v>24874.400000000001</v>
      </c>
      <c r="C142" s="21">
        <v>49198.09</v>
      </c>
      <c r="D142" s="73">
        <v>67324.25</v>
      </c>
      <c r="F142" s="26" t="s">
        <v>27</v>
      </c>
      <c r="G142" s="99">
        <v>11.95</v>
      </c>
      <c r="H142" s="21">
        <v>7.9699999999999989</v>
      </c>
      <c r="I142" s="73">
        <v>15.27</v>
      </c>
      <c r="K142" s="26" t="s">
        <v>27</v>
      </c>
      <c r="L142" s="99">
        <v>-54.713962949860097</v>
      </c>
      <c r="M142" s="73">
        <v>77.479855515421008</v>
      </c>
      <c r="O142" s="26" t="s">
        <v>27</v>
      </c>
      <c r="P142" s="99">
        <v>210.8</v>
      </c>
      <c r="Q142" s="21">
        <v>233.01429999999999</v>
      </c>
      <c r="R142" s="21">
        <v>263.5</v>
      </c>
      <c r="S142" s="21">
        <v>163.6473</v>
      </c>
      <c r="T142" s="21">
        <v>120.5835</v>
      </c>
      <c r="U142" s="73">
        <v>249.34899999999999</v>
      </c>
      <c r="W142" s="26" t="s">
        <v>27</v>
      </c>
      <c r="X142" s="99">
        <v>25.46</v>
      </c>
      <c r="Y142" s="21">
        <v>6.69</v>
      </c>
      <c r="Z142" s="73">
        <v>4.0599999999999996</v>
      </c>
      <c r="AC142" s="41"/>
    </row>
    <row r="143" spans="1:29" x14ac:dyDescent="0.25">
      <c r="A143" s="26" t="s">
        <v>262</v>
      </c>
      <c r="B143" s="99">
        <v>1378</v>
      </c>
      <c r="C143" s="21">
        <v>2076.2800000000002</v>
      </c>
      <c r="D143" s="73">
        <v>2427.4</v>
      </c>
      <c r="F143" s="26" t="s">
        <v>262</v>
      </c>
      <c r="G143" s="99">
        <v>0.66</v>
      </c>
      <c r="H143" s="21">
        <v>0.33</v>
      </c>
      <c r="I143" s="73">
        <v>0.54999999999999993</v>
      </c>
      <c r="K143" s="26" t="s">
        <v>262</v>
      </c>
      <c r="L143" s="99">
        <v>31.442670537010198</v>
      </c>
      <c r="M143" s="73">
        <v>816</v>
      </c>
      <c r="O143" s="26" t="s">
        <v>262</v>
      </c>
      <c r="P143" s="99">
        <v>10.6</v>
      </c>
      <c r="Q143" s="21">
        <v>13.25</v>
      </c>
      <c r="R143" s="21">
        <v>13.25</v>
      </c>
      <c r="S143" s="21">
        <v>9.0656999999999996</v>
      </c>
      <c r="T143" s="21">
        <v>5.0888999999999998</v>
      </c>
      <c r="U143" s="73">
        <v>8.9902999999999995</v>
      </c>
      <c r="W143" s="26" t="s">
        <v>262</v>
      </c>
      <c r="X143" s="99">
        <v>1.4500000000000002</v>
      </c>
      <c r="Y143" s="21">
        <v>0.65</v>
      </c>
      <c r="Z143" s="73">
        <v>0.85000000000000009</v>
      </c>
      <c r="AC143" s="41"/>
    </row>
    <row r="144" spans="1:29" x14ac:dyDescent="0.25">
      <c r="A144" s="26" t="s">
        <v>275</v>
      </c>
      <c r="B144" s="99">
        <v>246.4</v>
      </c>
      <c r="C144" s="21">
        <v>2124.15</v>
      </c>
      <c r="D144" s="73">
        <v>862.4</v>
      </c>
      <c r="F144" s="26" t="s">
        <v>275</v>
      </c>
      <c r="G144" s="99">
        <v>0.11</v>
      </c>
      <c r="H144" s="21">
        <v>0.33999999999999997</v>
      </c>
      <c r="I144" s="73">
        <v>0.19</v>
      </c>
      <c r="K144" s="26" t="s">
        <v>275</v>
      </c>
      <c r="L144" s="99">
        <v>384.80113636363603</v>
      </c>
      <c r="M144" s="73">
        <v>-7.228915662650599</v>
      </c>
      <c r="O144" s="26" t="s">
        <v>275</v>
      </c>
      <c r="P144" s="99">
        <v>5.6</v>
      </c>
      <c r="Q144" s="21">
        <v>6.8433999999999999</v>
      </c>
      <c r="R144" s="21">
        <v>7</v>
      </c>
      <c r="S144" s="21">
        <v>1.621</v>
      </c>
      <c r="T144" s="21">
        <v>5.2061999999999999</v>
      </c>
      <c r="U144" s="73">
        <v>3.194</v>
      </c>
      <c r="W144" s="26" t="s">
        <v>275</v>
      </c>
      <c r="X144" s="99">
        <v>0.12</v>
      </c>
      <c r="Y144" s="21">
        <v>0.04</v>
      </c>
      <c r="Z144" s="73">
        <v>0.37</v>
      </c>
      <c r="AC144" s="41"/>
    </row>
    <row r="145" spans="1:29" x14ac:dyDescent="0.25">
      <c r="A145" s="26" t="s">
        <v>225</v>
      </c>
      <c r="B145" s="99">
        <v>4248.3999999999996</v>
      </c>
      <c r="C145" s="21">
        <v>8438.76</v>
      </c>
      <c r="D145" s="73">
        <v>6863.88</v>
      </c>
      <c r="F145" s="26" t="s">
        <v>225</v>
      </c>
      <c r="G145" s="99">
        <v>2.04</v>
      </c>
      <c r="H145" s="21">
        <v>1.3599999999999999</v>
      </c>
      <c r="I145" s="73">
        <v>1.55</v>
      </c>
      <c r="K145" s="26" t="s">
        <v>225</v>
      </c>
      <c r="L145" s="99">
        <v>26.113595706619002</v>
      </c>
      <c r="M145" s="73">
        <v>122.784530745387</v>
      </c>
      <c r="O145" s="26" t="s">
        <v>225</v>
      </c>
      <c r="P145" s="99">
        <v>17.2</v>
      </c>
      <c r="Q145" s="21">
        <v>19.8993</v>
      </c>
      <c r="R145" s="21">
        <v>21.5</v>
      </c>
      <c r="S145" s="21">
        <v>27.95</v>
      </c>
      <c r="T145" s="21">
        <v>20.683199999999999</v>
      </c>
      <c r="U145" s="73">
        <v>25.421700000000001</v>
      </c>
      <c r="W145" s="26" t="s">
        <v>225</v>
      </c>
      <c r="X145" s="99">
        <v>1.32</v>
      </c>
      <c r="Y145" s="21">
        <v>1.44</v>
      </c>
      <c r="Z145" s="73">
        <v>1.67</v>
      </c>
      <c r="AC145" s="41"/>
    </row>
    <row r="146" spans="1:29" x14ac:dyDescent="0.25">
      <c r="A146" s="26" t="s">
        <v>281</v>
      </c>
      <c r="B146" s="99">
        <v>385.5</v>
      </c>
      <c r="C146" s="21">
        <v>786</v>
      </c>
      <c r="D146" s="73">
        <v>476.63</v>
      </c>
      <c r="F146" s="26" t="s">
        <v>281</v>
      </c>
      <c r="G146" s="99">
        <v>0.18</v>
      </c>
      <c r="H146" s="21">
        <v>0.12</v>
      </c>
      <c r="I146" s="73">
        <v>0.1</v>
      </c>
      <c r="K146" s="26" t="s">
        <v>281</v>
      </c>
      <c r="L146" s="99">
        <v>-35.278858625162101</v>
      </c>
      <c r="M146" s="73">
        <v>-11.159366262814501</v>
      </c>
      <c r="O146" s="26" t="s">
        <v>281</v>
      </c>
      <c r="P146" s="99">
        <v>2</v>
      </c>
      <c r="Q146" s="21">
        <v>2.2879</v>
      </c>
      <c r="R146" s="21">
        <v>2.5</v>
      </c>
      <c r="S146" s="21">
        <v>2.5360999999999998</v>
      </c>
      <c r="T146" s="21">
        <v>1.9263999999999999</v>
      </c>
      <c r="U146" s="73">
        <v>1.7652000000000001</v>
      </c>
      <c r="W146" s="26" t="s">
        <v>281</v>
      </c>
      <c r="X146" s="99">
        <v>0.04</v>
      </c>
      <c r="Y146" s="21">
        <v>0.06</v>
      </c>
      <c r="Z146" s="73">
        <v>0.09</v>
      </c>
      <c r="AC146" s="41"/>
    </row>
    <row r="147" spans="1:29" x14ac:dyDescent="0.25">
      <c r="A147" s="26" t="s">
        <v>280</v>
      </c>
      <c r="B147" s="99">
        <v>310</v>
      </c>
      <c r="C147" s="21">
        <v>1474.83</v>
      </c>
      <c r="D147" s="73">
        <v>0</v>
      </c>
      <c r="F147" s="26" t="s">
        <v>280</v>
      </c>
      <c r="G147" s="99">
        <v>0.13999999999999999</v>
      </c>
      <c r="H147" s="21">
        <v>0.22999999999999998</v>
      </c>
      <c r="I147" s="73">
        <v>0</v>
      </c>
      <c r="K147" s="26" t="s">
        <v>211</v>
      </c>
      <c r="L147" s="99">
        <v>471.919691969197</v>
      </c>
      <c r="M147" s="73">
        <v>-56.989368921058606</v>
      </c>
      <c r="O147" s="26" t="s">
        <v>280</v>
      </c>
      <c r="P147" s="99">
        <v>12.4</v>
      </c>
      <c r="Q147" s="21">
        <v>15.5</v>
      </c>
      <c r="R147" s="21">
        <v>0</v>
      </c>
      <c r="S147" s="21">
        <v>2.0394000000000001</v>
      </c>
      <c r="T147" s="21">
        <v>3.6147</v>
      </c>
      <c r="U147" s="73">
        <v>0</v>
      </c>
      <c r="W147" s="26" t="s">
        <v>280</v>
      </c>
      <c r="X147" s="99">
        <v>0</v>
      </c>
      <c r="Y147" s="21">
        <v>0.06</v>
      </c>
      <c r="Z147" s="73">
        <v>0</v>
      </c>
      <c r="AC147" s="41"/>
    </row>
    <row r="148" spans="1:29" x14ac:dyDescent="0.25">
      <c r="A148" s="26" t="s">
        <v>211</v>
      </c>
      <c r="B148" s="99">
        <v>2763.36</v>
      </c>
      <c r="C148" s="21">
        <v>32604</v>
      </c>
      <c r="D148" s="73">
        <v>7225.7</v>
      </c>
      <c r="F148" s="26" t="s">
        <v>211</v>
      </c>
      <c r="G148" s="99">
        <v>1.32</v>
      </c>
      <c r="H148" s="21">
        <v>5.28</v>
      </c>
      <c r="I148" s="73">
        <v>1.63</v>
      </c>
      <c r="K148" s="26" t="s">
        <v>233</v>
      </c>
      <c r="L148" s="99">
        <v>-23.050186544710598</v>
      </c>
      <c r="M148" s="73">
        <v>-15.5523553320273</v>
      </c>
      <c r="O148" s="26" t="s">
        <v>211</v>
      </c>
      <c r="P148" s="99">
        <v>30.4</v>
      </c>
      <c r="Q148" s="21">
        <v>35.792700000000004</v>
      </c>
      <c r="R148" s="21">
        <v>38</v>
      </c>
      <c r="S148" s="21">
        <v>18.18</v>
      </c>
      <c r="T148" s="21">
        <v>79.911699999999996</v>
      </c>
      <c r="U148" s="73">
        <v>26.761800000000001</v>
      </c>
      <c r="W148" s="26" t="s">
        <v>211</v>
      </c>
      <c r="X148" s="99">
        <v>0.85000000000000009</v>
      </c>
      <c r="Y148" s="21">
        <v>5.2</v>
      </c>
      <c r="Z148" s="73">
        <v>0.76</v>
      </c>
      <c r="AC148" s="41"/>
    </row>
    <row r="149" spans="1:29" x14ac:dyDescent="0.25">
      <c r="A149" s="26" t="s">
        <v>233</v>
      </c>
      <c r="B149" s="99">
        <v>4154.5</v>
      </c>
      <c r="C149" s="21">
        <v>7300.76</v>
      </c>
      <c r="D149" s="73">
        <v>3465.63</v>
      </c>
      <c r="F149" s="26" t="s">
        <v>233</v>
      </c>
      <c r="G149" s="99">
        <v>1.9900000000000002</v>
      </c>
      <c r="H149" s="21">
        <v>1.18</v>
      </c>
      <c r="I149" s="73">
        <v>0.77999999999999992</v>
      </c>
      <c r="K149" s="26" t="s">
        <v>258</v>
      </c>
      <c r="L149" s="99">
        <v>247.222222222222</v>
      </c>
      <c r="M149" s="73">
        <v>0</v>
      </c>
      <c r="O149" s="26" t="s">
        <v>233</v>
      </c>
      <c r="P149" s="99">
        <v>10</v>
      </c>
      <c r="Q149" s="21">
        <v>12.2256</v>
      </c>
      <c r="R149" s="21">
        <v>12.5</v>
      </c>
      <c r="S149" s="21">
        <v>27.3322</v>
      </c>
      <c r="T149" s="21">
        <v>17.893999999999998</v>
      </c>
      <c r="U149" s="73">
        <v>12.835599999999999</v>
      </c>
      <c r="W149" s="26" t="s">
        <v>233</v>
      </c>
      <c r="X149" s="99">
        <v>1.5599999999999998</v>
      </c>
      <c r="Y149" s="21">
        <v>1.7399999999999998</v>
      </c>
      <c r="Z149" s="73">
        <v>0.84</v>
      </c>
      <c r="AC149" s="41"/>
    </row>
    <row r="150" spans="1:29" x14ac:dyDescent="0.25">
      <c r="A150" s="26" t="s">
        <v>258</v>
      </c>
      <c r="B150" s="99">
        <v>720</v>
      </c>
      <c r="C150" s="21">
        <v>2500</v>
      </c>
      <c r="D150" s="73">
        <v>3917</v>
      </c>
      <c r="F150" s="26" t="s">
        <v>258</v>
      </c>
      <c r="G150" s="99">
        <v>0.33999999999999997</v>
      </c>
      <c r="H150" s="21">
        <v>0.4</v>
      </c>
      <c r="I150" s="73">
        <v>0.88</v>
      </c>
      <c r="K150" s="26" t="s">
        <v>277</v>
      </c>
      <c r="L150" s="99">
        <v>0</v>
      </c>
      <c r="M150" s="73">
        <v>131.40495867768601</v>
      </c>
      <c r="O150" s="26" t="s">
        <v>258</v>
      </c>
      <c r="P150" s="99">
        <v>20</v>
      </c>
      <c r="Q150" s="21">
        <v>25</v>
      </c>
      <c r="R150" s="21">
        <v>25</v>
      </c>
      <c r="S150" s="21">
        <v>4.7367999999999997</v>
      </c>
      <c r="T150" s="21">
        <v>6.1273999999999997</v>
      </c>
      <c r="U150" s="73">
        <v>14.507400000000001</v>
      </c>
      <c r="W150" s="26" t="s">
        <v>258</v>
      </c>
      <c r="X150" s="99">
        <v>0</v>
      </c>
      <c r="Y150" s="21">
        <v>0</v>
      </c>
      <c r="Z150" s="73">
        <v>0.71000000000000008</v>
      </c>
      <c r="AC150" s="41"/>
    </row>
    <row r="151" spans="1:29" x14ac:dyDescent="0.25">
      <c r="A151" s="26" t="s">
        <v>277</v>
      </c>
      <c r="B151" s="99">
        <v>603.20000000000005</v>
      </c>
      <c r="C151" s="21">
        <v>629.20000000000005</v>
      </c>
      <c r="D151" s="73">
        <v>1456</v>
      </c>
      <c r="F151" s="26" t="s">
        <v>277</v>
      </c>
      <c r="G151" s="99">
        <v>0.27999999999999997</v>
      </c>
      <c r="H151" s="21">
        <v>0.1</v>
      </c>
      <c r="I151" s="73">
        <v>0.33</v>
      </c>
      <c r="K151" s="26" t="s">
        <v>268</v>
      </c>
      <c r="L151" s="99">
        <v>13.765851205230401</v>
      </c>
      <c r="M151" s="73">
        <v>132.505643340858</v>
      </c>
      <c r="O151" s="26" t="s">
        <v>277</v>
      </c>
      <c r="P151" s="99">
        <v>20.8</v>
      </c>
      <c r="Q151" s="21">
        <v>24.142800000000001</v>
      </c>
      <c r="R151" s="21">
        <v>26</v>
      </c>
      <c r="S151" s="21">
        <v>3.9683999999999999</v>
      </c>
      <c r="T151" s="21">
        <v>1.5421</v>
      </c>
      <c r="U151" s="73">
        <v>5.3925000000000001</v>
      </c>
      <c r="W151" s="26" t="s">
        <v>277</v>
      </c>
      <c r="X151" s="99">
        <v>0</v>
      </c>
      <c r="Y151" s="21">
        <v>0.11</v>
      </c>
      <c r="Z151" s="73">
        <v>1.0699999999999998</v>
      </c>
      <c r="AC151" s="41"/>
    </row>
    <row r="152" spans="1:29" x14ac:dyDescent="0.25">
      <c r="A152" s="26" t="s">
        <v>268</v>
      </c>
      <c r="B152" s="99">
        <v>556.74</v>
      </c>
      <c r="C152" s="21">
        <v>1630.13</v>
      </c>
      <c r="D152" s="73">
        <v>2317.5</v>
      </c>
      <c r="F152" s="26" t="s">
        <v>268</v>
      </c>
      <c r="G152" s="99">
        <v>0.26</v>
      </c>
      <c r="H152" s="21">
        <v>0.26</v>
      </c>
      <c r="I152" s="73">
        <v>0.52</v>
      </c>
      <c r="K152" s="26" t="s">
        <v>221</v>
      </c>
      <c r="L152" s="99">
        <v>147.919497282609</v>
      </c>
      <c r="M152" s="73">
        <v>81.805359661495004</v>
      </c>
      <c r="O152" s="26" t="s">
        <v>268</v>
      </c>
      <c r="P152" s="99">
        <v>3.6</v>
      </c>
      <c r="Q152" s="21">
        <v>4.1729000000000003</v>
      </c>
      <c r="R152" s="21">
        <v>4.5</v>
      </c>
      <c r="S152" s="21">
        <v>3.6627000000000001</v>
      </c>
      <c r="T152" s="21">
        <v>3.9954000000000001</v>
      </c>
      <c r="U152" s="73">
        <v>8.5832999999999995</v>
      </c>
      <c r="W152" s="26" t="s">
        <v>268</v>
      </c>
      <c r="X152" s="99">
        <v>0.06</v>
      </c>
      <c r="Y152" s="21">
        <v>0.3</v>
      </c>
      <c r="Z152" s="73">
        <v>0.47000000000000003</v>
      </c>
      <c r="AC152" s="41"/>
    </row>
    <row r="153" spans="1:29" x14ac:dyDescent="0.25">
      <c r="A153" s="26" t="s">
        <v>221</v>
      </c>
      <c r="B153" s="99">
        <v>4239.3599999999997</v>
      </c>
      <c r="C153" s="21">
        <v>13062.6</v>
      </c>
      <c r="D153" s="73">
        <v>4640.3999999999996</v>
      </c>
      <c r="F153" s="26" t="s">
        <v>221</v>
      </c>
      <c r="G153" s="99">
        <v>2.0299999999999998</v>
      </c>
      <c r="H153" s="21">
        <v>2.11</v>
      </c>
      <c r="I153" s="73">
        <v>1.05</v>
      </c>
      <c r="K153" s="26" t="s">
        <v>245</v>
      </c>
      <c r="L153" s="99">
        <v>46.390515738546199</v>
      </c>
      <c r="M153" s="73">
        <v>-69.6975840874168</v>
      </c>
      <c r="O153" s="26" t="s">
        <v>221</v>
      </c>
      <c r="P153" s="99">
        <v>28.8</v>
      </c>
      <c r="Q153" s="21">
        <v>35.246499999999997</v>
      </c>
      <c r="R153" s="21">
        <v>36</v>
      </c>
      <c r="S153" s="21">
        <v>27.890499999999999</v>
      </c>
      <c r="T153" s="21">
        <v>32.016100000000002</v>
      </c>
      <c r="U153" s="73">
        <v>17.186599999999999</v>
      </c>
      <c r="W153" s="26" t="s">
        <v>221</v>
      </c>
      <c r="X153" s="99">
        <v>0.27999999999999997</v>
      </c>
      <c r="Y153" s="21">
        <v>5.0599999999999996</v>
      </c>
      <c r="Z153" s="73">
        <v>0.75</v>
      </c>
      <c r="AC153" s="41"/>
    </row>
    <row r="154" spans="1:29" x14ac:dyDescent="0.25">
      <c r="A154" s="26" t="s">
        <v>245</v>
      </c>
      <c r="B154" s="99">
        <v>2042.12</v>
      </c>
      <c r="C154" s="21">
        <v>6737.95</v>
      </c>
      <c r="D154" s="73">
        <v>1135.8800000000001</v>
      </c>
      <c r="F154" s="26" t="s">
        <v>245</v>
      </c>
      <c r="G154" s="99">
        <v>0.98</v>
      </c>
      <c r="H154" s="21">
        <v>1.0900000000000001</v>
      </c>
      <c r="I154" s="73">
        <v>0.25</v>
      </c>
      <c r="K154" s="26" t="s">
        <v>224</v>
      </c>
      <c r="L154" s="99">
        <v>61.282760672318901</v>
      </c>
      <c r="M154" s="73">
        <v>20.372594119345599</v>
      </c>
      <c r="O154" s="26" t="s">
        <v>245</v>
      </c>
      <c r="P154" s="99">
        <v>15.5</v>
      </c>
      <c r="Q154" s="21">
        <v>17.883900000000001</v>
      </c>
      <c r="R154" s="21">
        <v>19.45</v>
      </c>
      <c r="S154" s="21">
        <v>13.435</v>
      </c>
      <c r="T154" s="21">
        <v>16.514500000000002</v>
      </c>
      <c r="U154" s="73">
        <v>4.2069000000000001</v>
      </c>
      <c r="W154" s="26" t="s">
        <v>245</v>
      </c>
      <c r="X154" s="99">
        <v>0.53</v>
      </c>
      <c r="Y154" s="21">
        <v>0.83</v>
      </c>
      <c r="Z154" s="73">
        <v>0.57000000000000006</v>
      </c>
      <c r="AC154" s="41"/>
    </row>
    <row r="155" spans="1:29" x14ac:dyDescent="0.25">
      <c r="A155" s="26" t="s">
        <v>224</v>
      </c>
      <c r="B155" s="99">
        <v>3361.5</v>
      </c>
      <c r="C155" s="21">
        <v>10443.07</v>
      </c>
      <c r="D155" s="73">
        <v>6044.57</v>
      </c>
      <c r="F155" s="26" t="s">
        <v>224</v>
      </c>
      <c r="G155" s="99">
        <v>1.6099999999999999</v>
      </c>
      <c r="H155" s="21">
        <v>1.69</v>
      </c>
      <c r="I155" s="73">
        <v>1.37</v>
      </c>
      <c r="K155" s="26" t="s">
        <v>259</v>
      </c>
      <c r="L155" s="99">
        <v>3584.2105263157896</v>
      </c>
      <c r="M155" s="73">
        <v>295.83333333333297</v>
      </c>
      <c r="O155" s="26" t="s">
        <v>224</v>
      </c>
      <c r="P155" s="99">
        <v>24.9</v>
      </c>
      <c r="Q155" s="21">
        <v>28.694600000000001</v>
      </c>
      <c r="R155" s="21">
        <v>31.23</v>
      </c>
      <c r="S155" s="21">
        <v>22.115100000000002</v>
      </c>
      <c r="T155" s="21">
        <v>25.595700000000001</v>
      </c>
      <c r="U155" s="73">
        <v>22.3872</v>
      </c>
      <c r="W155" s="26" t="s">
        <v>224</v>
      </c>
      <c r="X155" s="99">
        <v>3.4099999999999997</v>
      </c>
      <c r="Y155" s="21">
        <v>1.25</v>
      </c>
      <c r="Z155" s="73">
        <v>1.8599999999999999</v>
      </c>
      <c r="AC155" s="41"/>
    </row>
    <row r="156" spans="1:29" x14ac:dyDescent="0.25">
      <c r="A156" s="26" t="s">
        <v>259</v>
      </c>
      <c r="B156" s="99">
        <v>95.76</v>
      </c>
      <c r="C156" s="21">
        <v>4233.6000000000004</v>
      </c>
      <c r="D156" s="73">
        <v>2793</v>
      </c>
      <c r="F156" s="26" t="s">
        <v>259</v>
      </c>
      <c r="G156" s="99">
        <v>0.04</v>
      </c>
      <c r="H156" s="21">
        <v>0.67999999999999994</v>
      </c>
      <c r="I156" s="73">
        <v>0.63</v>
      </c>
      <c r="K156" s="26" t="s">
        <v>222</v>
      </c>
      <c r="L156" s="99">
        <v>316.29177377892</v>
      </c>
      <c r="M156" s="73">
        <v>372.96416938110701</v>
      </c>
      <c r="O156" s="26" t="s">
        <v>259</v>
      </c>
      <c r="P156" s="99">
        <v>16.8</v>
      </c>
      <c r="Q156" s="21">
        <v>20.758800000000001</v>
      </c>
      <c r="R156" s="21">
        <v>21</v>
      </c>
      <c r="S156" s="21">
        <v>0.63</v>
      </c>
      <c r="T156" s="21">
        <v>10.3764</v>
      </c>
      <c r="U156" s="73">
        <v>10.3444</v>
      </c>
      <c r="W156" s="26" t="s">
        <v>259</v>
      </c>
      <c r="X156" s="99">
        <v>0.02</v>
      </c>
      <c r="Y156" s="21">
        <v>0.25</v>
      </c>
      <c r="Z156" s="73">
        <v>0</v>
      </c>
      <c r="AC156" s="41"/>
    </row>
    <row r="157" spans="1:29" x14ac:dyDescent="0.25">
      <c r="A157" s="26" t="s">
        <v>222</v>
      </c>
      <c r="B157" s="99">
        <v>1929.44</v>
      </c>
      <c r="C157" s="21">
        <v>9935.5</v>
      </c>
      <c r="D157" s="73">
        <v>9002.4</v>
      </c>
      <c r="F157" s="26" t="s">
        <v>222</v>
      </c>
      <c r="G157" s="99">
        <v>0.91999999999999993</v>
      </c>
      <c r="H157" s="21">
        <v>1.6099999999999999</v>
      </c>
      <c r="I157" s="73">
        <v>2.04</v>
      </c>
      <c r="K157" s="26" t="s">
        <v>237</v>
      </c>
      <c r="L157" s="99">
        <v>57.154224537037003</v>
      </c>
      <c r="M157" s="73">
        <v>42.342032967032999</v>
      </c>
      <c r="O157" s="26" t="s">
        <v>222</v>
      </c>
      <c r="P157" s="99">
        <v>24.8</v>
      </c>
      <c r="Q157" s="21">
        <v>30.032299999999999</v>
      </c>
      <c r="R157" s="21">
        <v>31</v>
      </c>
      <c r="S157" s="21">
        <v>12.6936</v>
      </c>
      <c r="T157" s="21">
        <v>24.351700000000001</v>
      </c>
      <c r="U157" s="73">
        <v>33.342199999999998</v>
      </c>
      <c r="W157" s="26" t="s">
        <v>222</v>
      </c>
      <c r="X157" s="99">
        <v>0.98</v>
      </c>
      <c r="Y157" s="21">
        <v>1.0999999999999999</v>
      </c>
      <c r="Z157" s="73">
        <v>2.19</v>
      </c>
      <c r="AC157" s="41"/>
    </row>
    <row r="158" spans="1:29" x14ac:dyDescent="0.25">
      <c r="A158" s="26" t="s">
        <v>237</v>
      </c>
      <c r="B158" s="99">
        <v>2626.56</v>
      </c>
      <c r="C158" s="21">
        <v>6894.15</v>
      </c>
      <c r="D158" s="73">
        <v>3937.75</v>
      </c>
      <c r="F158" s="26" t="s">
        <v>237</v>
      </c>
      <c r="G158" s="99">
        <v>1.26</v>
      </c>
      <c r="H158" s="21">
        <v>1.1100000000000001</v>
      </c>
      <c r="I158" s="73">
        <v>0.89</v>
      </c>
      <c r="K158" s="26" t="s">
        <v>217</v>
      </c>
      <c r="L158" s="99">
        <v>4.9440298507462694</v>
      </c>
      <c r="M158" s="73">
        <v>27.662895044869302</v>
      </c>
      <c r="O158" s="26" t="s">
        <v>237</v>
      </c>
      <c r="P158" s="99">
        <v>15.2</v>
      </c>
      <c r="Q158" s="21">
        <v>18.9497</v>
      </c>
      <c r="R158" s="21">
        <v>19</v>
      </c>
      <c r="S158" s="21">
        <v>17.28</v>
      </c>
      <c r="T158" s="21">
        <v>16.897400000000001</v>
      </c>
      <c r="U158" s="73">
        <v>14.584199999999999</v>
      </c>
      <c r="W158" s="26" t="s">
        <v>237</v>
      </c>
      <c r="X158" s="99">
        <v>1.68</v>
      </c>
      <c r="Y158" s="21">
        <v>0.65</v>
      </c>
      <c r="Z158" s="73">
        <v>1.7399999999999998</v>
      </c>
      <c r="AC158" s="41"/>
    </row>
    <row r="159" spans="1:29" x14ac:dyDescent="0.25">
      <c r="A159" s="26" t="s">
        <v>217</v>
      </c>
      <c r="B159" s="99">
        <v>4931.2</v>
      </c>
      <c r="C159" s="21">
        <v>11069.9</v>
      </c>
      <c r="D159" s="73">
        <v>7525.6</v>
      </c>
      <c r="F159" s="26" t="s">
        <v>217</v>
      </c>
      <c r="G159" s="99">
        <v>2.36</v>
      </c>
      <c r="H159" s="21">
        <v>1.79</v>
      </c>
      <c r="I159" s="73">
        <v>1.7000000000000002</v>
      </c>
      <c r="K159" s="26" t="s">
        <v>250</v>
      </c>
      <c r="L159" s="99">
        <v>302.20722115563296</v>
      </c>
      <c r="M159" s="73">
        <v>70.508704525651595</v>
      </c>
      <c r="O159" s="26" t="s">
        <v>217</v>
      </c>
      <c r="P159" s="99">
        <v>36.799999999999997</v>
      </c>
      <c r="Q159" s="21">
        <v>44.6449</v>
      </c>
      <c r="R159" s="21">
        <v>46</v>
      </c>
      <c r="S159" s="21">
        <v>32.442100000000003</v>
      </c>
      <c r="T159" s="21">
        <v>27.132100000000001</v>
      </c>
      <c r="U159" s="73">
        <v>27.872499999999999</v>
      </c>
      <c r="W159" s="26" t="s">
        <v>217</v>
      </c>
      <c r="X159" s="99">
        <v>0.4</v>
      </c>
      <c r="Y159" s="21">
        <v>1.08</v>
      </c>
      <c r="Z159" s="73">
        <v>3.53</v>
      </c>
      <c r="AC159" s="41"/>
    </row>
    <row r="160" spans="1:29" x14ac:dyDescent="0.25">
      <c r="A160" s="26" t="s">
        <v>250</v>
      </c>
      <c r="B160" s="99">
        <v>807.35</v>
      </c>
      <c r="C160" s="21">
        <v>4957.25</v>
      </c>
      <c r="D160" s="73">
        <v>2915.75</v>
      </c>
      <c r="F160" s="26" t="s">
        <v>250</v>
      </c>
      <c r="G160" s="99">
        <v>0.38</v>
      </c>
      <c r="H160" s="21">
        <v>0.8</v>
      </c>
      <c r="I160" s="73">
        <v>0.66</v>
      </c>
      <c r="K160" s="26" t="s">
        <v>265</v>
      </c>
      <c r="L160" s="99">
        <v>49.502840909090899</v>
      </c>
      <c r="M160" s="73">
        <v>1953.0753968254</v>
      </c>
      <c r="O160" s="26" t="s">
        <v>250</v>
      </c>
      <c r="P160" s="99">
        <v>7.7</v>
      </c>
      <c r="Q160" s="21">
        <v>9.3835999999999995</v>
      </c>
      <c r="R160" s="21">
        <v>9.65</v>
      </c>
      <c r="S160" s="21">
        <v>5.3114999999999997</v>
      </c>
      <c r="T160" s="21">
        <v>12.1501</v>
      </c>
      <c r="U160" s="73">
        <v>10.798999999999999</v>
      </c>
      <c r="W160" s="26" t="s">
        <v>250</v>
      </c>
      <c r="X160" s="99">
        <v>0.38</v>
      </c>
      <c r="Y160" s="21">
        <v>0.47000000000000003</v>
      </c>
      <c r="Z160" s="73">
        <v>0.52</v>
      </c>
      <c r="AC160" s="41"/>
    </row>
    <row r="161" spans="1:29" x14ac:dyDescent="0.25">
      <c r="A161" s="26" t="s">
        <v>265</v>
      </c>
      <c r="B161" s="99">
        <v>422.4</v>
      </c>
      <c r="C161" s="21">
        <v>812.94</v>
      </c>
      <c r="D161" s="73">
        <v>3725.1</v>
      </c>
      <c r="F161" s="26" t="s">
        <v>265</v>
      </c>
      <c r="G161" s="99">
        <v>0.2</v>
      </c>
      <c r="H161" s="21">
        <v>0.13</v>
      </c>
      <c r="I161" s="73">
        <v>0.84</v>
      </c>
      <c r="K161" s="26" t="s">
        <v>231</v>
      </c>
      <c r="L161" s="99">
        <v>104.03764954257599</v>
      </c>
      <c r="M161" s="73">
        <v>97.724719101123597</v>
      </c>
      <c r="O161" s="26" t="s">
        <v>265</v>
      </c>
      <c r="P161" s="99">
        <v>4.8</v>
      </c>
      <c r="Q161" s="21">
        <v>5.9745999999999997</v>
      </c>
      <c r="R161" s="21">
        <v>6</v>
      </c>
      <c r="S161" s="21">
        <v>2.7789000000000001</v>
      </c>
      <c r="T161" s="21">
        <v>1.9924999999999999</v>
      </c>
      <c r="U161" s="73">
        <v>13.7966</v>
      </c>
      <c r="W161" s="26" t="s">
        <v>265</v>
      </c>
      <c r="X161" s="99">
        <v>0.05</v>
      </c>
      <c r="Y161" s="21">
        <v>0.08</v>
      </c>
      <c r="Z161" s="73">
        <v>0.77999999999999992</v>
      </c>
      <c r="AC161" s="41"/>
    </row>
    <row r="162" spans="1:29" x14ac:dyDescent="0.25">
      <c r="A162" s="26" t="s">
        <v>231</v>
      </c>
      <c r="B162" s="99">
        <v>2046.24</v>
      </c>
      <c r="C162" s="21">
        <v>7379.1</v>
      </c>
      <c r="D162" s="73">
        <v>6335.1</v>
      </c>
      <c r="F162" s="26" t="s">
        <v>231</v>
      </c>
      <c r="G162" s="99">
        <v>0.98</v>
      </c>
      <c r="H162" s="21">
        <v>1.1900000000000002</v>
      </c>
      <c r="I162" s="73">
        <v>1.43</v>
      </c>
      <c r="K162" s="26" t="s">
        <v>279</v>
      </c>
      <c r="L162" s="99">
        <v>833.33333333333394</v>
      </c>
      <c r="M162" s="73">
        <v>178.91891891891899</v>
      </c>
      <c r="O162" s="26" t="s">
        <v>231</v>
      </c>
      <c r="P162" s="99">
        <v>14.4</v>
      </c>
      <c r="Q162" s="21">
        <v>17.242899999999999</v>
      </c>
      <c r="R162" s="21">
        <v>18</v>
      </c>
      <c r="S162" s="21">
        <v>13.4621</v>
      </c>
      <c r="T162" s="21">
        <v>18.085999999999999</v>
      </c>
      <c r="U162" s="73">
        <v>23.4633</v>
      </c>
      <c r="W162" s="26" t="s">
        <v>231</v>
      </c>
      <c r="X162" s="99">
        <v>0.3</v>
      </c>
      <c r="Y162" s="21">
        <v>0.79</v>
      </c>
      <c r="Z162" s="73">
        <v>2.2200000000000002</v>
      </c>
      <c r="AC162" s="41"/>
    </row>
    <row r="163" spans="1:29" x14ac:dyDescent="0.25">
      <c r="A163" s="26" t="s">
        <v>279</v>
      </c>
      <c r="B163" s="99">
        <v>42</v>
      </c>
      <c r="C163" s="21">
        <v>910</v>
      </c>
      <c r="D163" s="73">
        <v>1444.8</v>
      </c>
      <c r="F163" s="26" t="s">
        <v>279</v>
      </c>
      <c r="G163" s="99">
        <v>0.02</v>
      </c>
      <c r="H163" s="21">
        <v>0.13999999999999999</v>
      </c>
      <c r="I163" s="73">
        <v>0.32</v>
      </c>
      <c r="K163" s="26" t="s">
        <v>278</v>
      </c>
      <c r="L163" s="99">
        <v>-50.339147286821692</v>
      </c>
      <c r="M163" s="73">
        <v>-18.032786885245898</v>
      </c>
      <c r="O163" s="26" t="s">
        <v>279</v>
      </c>
      <c r="P163" s="99">
        <v>11.2</v>
      </c>
      <c r="Q163" s="21">
        <v>14</v>
      </c>
      <c r="R163" s="21">
        <v>14</v>
      </c>
      <c r="S163" s="21">
        <v>0.27629999999999999</v>
      </c>
      <c r="T163" s="21">
        <v>2.2303000000000002</v>
      </c>
      <c r="U163" s="73">
        <v>5.3510999999999997</v>
      </c>
      <c r="W163" s="26" t="s">
        <v>279</v>
      </c>
      <c r="X163" s="99">
        <v>6.9999999999999993E-2</v>
      </c>
      <c r="Y163" s="21">
        <v>0</v>
      </c>
      <c r="Z163" s="73">
        <v>0.51</v>
      </c>
      <c r="AC163" s="41"/>
    </row>
    <row r="164" spans="1:29" x14ac:dyDescent="0.25">
      <c r="A164" s="26" t="s">
        <v>278</v>
      </c>
      <c r="B164" s="99">
        <v>1032</v>
      </c>
      <c r="C164" s="21">
        <v>1000.5</v>
      </c>
      <c r="D164" s="73">
        <v>400</v>
      </c>
      <c r="F164" s="26" t="s">
        <v>278</v>
      </c>
      <c r="G164" s="99">
        <v>0.49</v>
      </c>
      <c r="H164" s="21">
        <v>0.16</v>
      </c>
      <c r="I164" s="73">
        <v>0.09</v>
      </c>
      <c r="K164" s="26" t="s">
        <v>235</v>
      </c>
      <c r="L164" s="99">
        <v>113.23995472552299</v>
      </c>
      <c r="M164" s="73">
        <v>-50.637254303876198</v>
      </c>
      <c r="O164" s="26" t="s">
        <v>278</v>
      </c>
      <c r="P164" s="99">
        <v>8</v>
      </c>
      <c r="Q164" s="21">
        <v>8.9481999999999999</v>
      </c>
      <c r="R164" s="21">
        <v>10</v>
      </c>
      <c r="S164" s="21">
        <v>6.7893999999999997</v>
      </c>
      <c r="T164" s="21">
        <v>2.4521999999999999</v>
      </c>
      <c r="U164" s="73">
        <v>1.4814000000000001</v>
      </c>
      <c r="W164" s="26" t="s">
        <v>278</v>
      </c>
      <c r="X164" s="99">
        <v>0.52</v>
      </c>
      <c r="Y164" s="21">
        <v>0.09</v>
      </c>
      <c r="Z164" s="73">
        <v>0</v>
      </c>
      <c r="AC164" s="41"/>
    </row>
    <row r="165" spans="1:29" x14ac:dyDescent="0.25">
      <c r="A165" s="26" t="s">
        <v>235</v>
      </c>
      <c r="B165" s="99">
        <v>2473.8000000000002</v>
      </c>
      <c r="C165" s="21">
        <v>9373.18</v>
      </c>
      <c r="D165" s="73">
        <v>2022.91</v>
      </c>
      <c r="F165" s="26" t="s">
        <v>235</v>
      </c>
      <c r="G165" s="99">
        <v>1.18</v>
      </c>
      <c r="H165" s="21">
        <v>1.51</v>
      </c>
      <c r="I165" s="73">
        <v>0.44999999999999996</v>
      </c>
      <c r="K165" s="26" t="s">
        <v>274</v>
      </c>
      <c r="L165" s="99">
        <v>125</v>
      </c>
      <c r="M165" s="73">
        <v>-99.1666666666667</v>
      </c>
      <c r="O165" s="26" t="s">
        <v>235</v>
      </c>
      <c r="P165" s="99">
        <v>16.8</v>
      </c>
      <c r="Q165" s="21">
        <v>20.2</v>
      </c>
      <c r="R165" s="21">
        <v>21.05</v>
      </c>
      <c r="S165" s="21">
        <v>16.274999999999999</v>
      </c>
      <c r="T165" s="21">
        <v>22.973400000000002</v>
      </c>
      <c r="U165" s="73">
        <v>7.4922000000000004</v>
      </c>
      <c r="W165" s="26" t="s">
        <v>235</v>
      </c>
      <c r="X165" s="99">
        <v>0.71000000000000008</v>
      </c>
      <c r="Y165" s="21">
        <v>1.27</v>
      </c>
      <c r="Z165" s="73">
        <v>0.27999999999999997</v>
      </c>
      <c r="AC165" s="41"/>
    </row>
    <row r="166" spans="1:29" x14ac:dyDescent="0.25">
      <c r="A166" s="26" t="s">
        <v>274</v>
      </c>
      <c r="B166" s="99">
        <v>408</v>
      </c>
      <c r="C166" s="21">
        <v>2958</v>
      </c>
      <c r="D166" s="73">
        <v>17</v>
      </c>
      <c r="F166" s="26" t="s">
        <v>274</v>
      </c>
      <c r="G166" s="99">
        <v>0.19</v>
      </c>
      <c r="H166" s="21">
        <v>0.47000000000000003</v>
      </c>
      <c r="I166" s="73">
        <v>0</v>
      </c>
      <c r="K166" s="26" t="s">
        <v>212</v>
      </c>
      <c r="L166" s="99">
        <v>150.43029259896701</v>
      </c>
      <c r="M166" s="73">
        <v>21.234067207416</v>
      </c>
      <c r="O166" s="26" t="s">
        <v>274</v>
      </c>
      <c r="P166" s="99">
        <v>13.6</v>
      </c>
      <c r="Q166" s="21">
        <v>14.875</v>
      </c>
      <c r="R166" s="21">
        <v>17</v>
      </c>
      <c r="S166" s="21">
        <v>2.6842000000000001</v>
      </c>
      <c r="T166" s="21">
        <v>7.25</v>
      </c>
      <c r="U166" s="73">
        <v>6.2899999999999998E-2</v>
      </c>
      <c r="W166" s="26" t="s">
        <v>274</v>
      </c>
      <c r="X166" s="99">
        <v>0</v>
      </c>
      <c r="Y166" s="21">
        <v>0.32</v>
      </c>
      <c r="Z166" s="73">
        <v>0</v>
      </c>
      <c r="AC166" s="41"/>
    </row>
    <row r="167" spans="1:29" x14ac:dyDescent="0.25">
      <c r="A167" s="26" t="s">
        <v>212</v>
      </c>
      <c r="B167" s="99">
        <v>6158.6</v>
      </c>
      <c r="C167" s="21">
        <v>24570.799999999999</v>
      </c>
      <c r="D167" s="73">
        <v>11090.25</v>
      </c>
      <c r="F167" s="26" t="s">
        <v>212</v>
      </c>
      <c r="G167" s="99">
        <v>2.9499999999999997</v>
      </c>
      <c r="H167" s="21">
        <v>3.9800000000000004</v>
      </c>
      <c r="I167" s="73">
        <v>2.5100000000000002</v>
      </c>
      <c r="K167" s="26" t="s">
        <v>253</v>
      </c>
      <c r="L167" s="99">
        <v>-61.622807017543899</v>
      </c>
      <c r="M167" s="73">
        <v>105.691642651297</v>
      </c>
      <c r="O167" s="26" t="s">
        <v>212</v>
      </c>
      <c r="P167" s="99">
        <v>42.4</v>
      </c>
      <c r="Q167" s="21">
        <v>52.026699999999998</v>
      </c>
      <c r="R167" s="21">
        <v>53</v>
      </c>
      <c r="S167" s="21">
        <v>40.517099999999999</v>
      </c>
      <c r="T167" s="21">
        <v>60.222499999999997</v>
      </c>
      <c r="U167" s="73">
        <v>41.075000000000003</v>
      </c>
      <c r="W167" s="26" t="s">
        <v>212</v>
      </c>
      <c r="X167" s="99">
        <v>4.1300000000000008</v>
      </c>
      <c r="Y167" s="21">
        <v>3.61</v>
      </c>
      <c r="Z167" s="73">
        <v>2.31</v>
      </c>
      <c r="AC167" s="41"/>
    </row>
    <row r="168" spans="1:29" x14ac:dyDescent="0.25">
      <c r="A168" s="26" t="s">
        <v>253</v>
      </c>
      <c r="B168" s="99">
        <v>1167.3599999999999</v>
      </c>
      <c r="C168" s="21">
        <v>2668.8</v>
      </c>
      <c r="D168" s="73">
        <v>4568</v>
      </c>
      <c r="F168" s="26" t="s">
        <v>253</v>
      </c>
      <c r="G168" s="99">
        <v>0.55999999999999994</v>
      </c>
      <c r="H168" s="21">
        <v>0.43</v>
      </c>
      <c r="I168" s="73">
        <v>1.03</v>
      </c>
      <c r="K168" s="26" t="s">
        <v>246</v>
      </c>
      <c r="L168" s="99">
        <v>-52.96875</v>
      </c>
      <c r="M168" s="73">
        <v>88.533429187634809</v>
      </c>
      <c r="O168" s="26" t="s">
        <v>253</v>
      </c>
      <c r="P168" s="99">
        <v>25.6</v>
      </c>
      <c r="Q168" s="21">
        <v>32</v>
      </c>
      <c r="R168" s="21">
        <v>32</v>
      </c>
      <c r="S168" s="21">
        <v>7.68</v>
      </c>
      <c r="T168" s="21">
        <v>6.5411000000000001</v>
      </c>
      <c r="U168" s="73">
        <v>16.918500000000002</v>
      </c>
      <c r="W168" s="26" t="s">
        <v>253</v>
      </c>
      <c r="X168" s="99">
        <v>0.89</v>
      </c>
      <c r="Y168" s="21">
        <v>1.1299999999999999</v>
      </c>
      <c r="Z168" s="73">
        <v>0.45999999999999996</v>
      </c>
      <c r="AC168" s="41"/>
    </row>
    <row r="169" spans="1:29" x14ac:dyDescent="0.25">
      <c r="A169" s="26" t="s">
        <v>246</v>
      </c>
      <c r="B169" s="99">
        <v>1920</v>
      </c>
      <c r="C169" s="21">
        <v>3128.6</v>
      </c>
      <c r="D169" s="73">
        <v>4196</v>
      </c>
      <c r="F169" s="26" t="s">
        <v>246</v>
      </c>
      <c r="G169" s="99">
        <v>0.91999999999999993</v>
      </c>
      <c r="H169" s="21">
        <v>0.5</v>
      </c>
      <c r="I169" s="73">
        <v>0.95</v>
      </c>
      <c r="K169" s="26" t="s">
        <v>257</v>
      </c>
      <c r="L169" s="99">
        <v>0</v>
      </c>
      <c r="M169" s="73">
        <v>-89.285714285714306</v>
      </c>
      <c r="O169" s="26" t="s">
        <v>246</v>
      </c>
      <c r="P169" s="99">
        <v>16</v>
      </c>
      <c r="Q169" s="21">
        <v>17.704899999999999</v>
      </c>
      <c r="R169" s="21">
        <v>20</v>
      </c>
      <c r="S169" s="21">
        <v>12.631500000000001</v>
      </c>
      <c r="T169" s="21">
        <v>7.6680999999999999</v>
      </c>
      <c r="U169" s="73">
        <v>15.540699999999999</v>
      </c>
      <c r="W169" s="26" t="s">
        <v>246</v>
      </c>
      <c r="X169" s="99">
        <v>0</v>
      </c>
      <c r="Y169" s="21">
        <v>0.26</v>
      </c>
      <c r="Z169" s="73">
        <v>0.49</v>
      </c>
      <c r="AC169" s="41"/>
    </row>
    <row r="170" spans="1:29" x14ac:dyDescent="0.25">
      <c r="A170" s="26" t="s">
        <v>257</v>
      </c>
      <c r="B170" s="99">
        <v>0</v>
      </c>
      <c r="C170" s="21">
        <v>6935.5</v>
      </c>
      <c r="D170" s="73">
        <v>291</v>
      </c>
      <c r="F170" s="26" t="s">
        <v>257</v>
      </c>
      <c r="G170" s="99">
        <v>0</v>
      </c>
      <c r="H170" s="21">
        <v>1.1199999999999999</v>
      </c>
      <c r="I170" s="73">
        <v>0.06</v>
      </c>
      <c r="K170" s="26" t="s">
        <v>216</v>
      </c>
      <c r="L170" s="99">
        <v>-15.4707464048562</v>
      </c>
      <c r="M170" s="73">
        <v>11.003368378074899</v>
      </c>
      <c r="O170" s="26" t="s">
        <v>257</v>
      </c>
      <c r="P170" s="99">
        <v>0</v>
      </c>
      <c r="Q170" s="21">
        <v>92.782600000000002</v>
      </c>
      <c r="R170" s="21">
        <v>97</v>
      </c>
      <c r="S170" s="21">
        <v>0</v>
      </c>
      <c r="T170" s="21">
        <v>16.998699999999999</v>
      </c>
      <c r="U170" s="73">
        <v>1.0777000000000001</v>
      </c>
      <c r="W170" s="26" t="s">
        <v>257</v>
      </c>
      <c r="X170" s="99">
        <v>0</v>
      </c>
      <c r="Y170" s="21">
        <v>3.8699999999999997</v>
      </c>
      <c r="Z170" s="73">
        <v>0</v>
      </c>
      <c r="AC170" s="41"/>
    </row>
    <row r="171" spans="1:29" x14ac:dyDescent="0.25">
      <c r="A171" s="26" t="s">
        <v>216</v>
      </c>
      <c r="B171" s="99">
        <v>6772.33</v>
      </c>
      <c r="C171" s="21">
        <v>11602.8</v>
      </c>
      <c r="D171" s="73">
        <v>6525</v>
      </c>
      <c r="F171" s="26" t="s">
        <v>216</v>
      </c>
      <c r="G171" s="99">
        <v>3.25</v>
      </c>
      <c r="H171" s="21">
        <v>1.8800000000000001</v>
      </c>
      <c r="I171" s="73">
        <v>1.48</v>
      </c>
      <c r="K171" s="26" t="s">
        <v>238</v>
      </c>
      <c r="L171" s="99">
        <v>21.842704104390201</v>
      </c>
      <c r="M171" s="73">
        <v>68.772255601919497</v>
      </c>
      <c r="O171" s="26" t="s">
        <v>216</v>
      </c>
      <c r="P171" s="99">
        <v>27.9346</v>
      </c>
      <c r="Q171" s="21">
        <v>33.3127</v>
      </c>
      <c r="R171" s="21">
        <v>34.799999999999997</v>
      </c>
      <c r="S171" s="21">
        <v>44.5548</v>
      </c>
      <c r="T171" s="21">
        <v>28.438199999999998</v>
      </c>
      <c r="U171" s="73">
        <v>24.166599999999999</v>
      </c>
      <c r="W171" s="26" t="s">
        <v>216</v>
      </c>
      <c r="X171" s="99">
        <v>2.69</v>
      </c>
      <c r="Y171" s="21">
        <v>0.37</v>
      </c>
      <c r="Z171" s="73">
        <v>0.65</v>
      </c>
      <c r="AC171" s="41"/>
    </row>
    <row r="172" spans="1:29" x14ac:dyDescent="0.25">
      <c r="A172" s="26" t="s">
        <v>238</v>
      </c>
      <c r="B172" s="99">
        <v>2645.46</v>
      </c>
      <c r="C172" s="21">
        <v>6034.39</v>
      </c>
      <c r="D172" s="73">
        <v>4744.34</v>
      </c>
      <c r="F172" s="26" t="s">
        <v>238</v>
      </c>
      <c r="G172" s="99">
        <v>1.27</v>
      </c>
      <c r="H172" s="21">
        <v>0.97</v>
      </c>
      <c r="I172" s="73">
        <v>1.0699999999999998</v>
      </c>
      <c r="K172" s="26" t="s">
        <v>241</v>
      </c>
      <c r="L172" s="99">
        <v>-24.489795918367399</v>
      </c>
      <c r="M172" s="73">
        <v>253.23076923076903</v>
      </c>
      <c r="O172" s="26" t="s">
        <v>238</v>
      </c>
      <c r="P172" s="99">
        <v>20.7</v>
      </c>
      <c r="Q172" s="21">
        <v>24.828399999999998</v>
      </c>
      <c r="R172" s="21">
        <v>25.89</v>
      </c>
      <c r="S172" s="21">
        <v>17.404299999999999</v>
      </c>
      <c r="T172" s="21">
        <v>14.790100000000001</v>
      </c>
      <c r="U172" s="73">
        <v>17.5716</v>
      </c>
      <c r="W172" s="26" t="s">
        <v>238</v>
      </c>
      <c r="X172" s="99">
        <v>2.75</v>
      </c>
      <c r="Y172" s="21">
        <v>1.25</v>
      </c>
      <c r="Z172" s="73">
        <v>1.1299999999999999</v>
      </c>
      <c r="AC172" s="41"/>
    </row>
    <row r="173" spans="1:29" x14ac:dyDescent="0.25">
      <c r="A173" s="26" t="s">
        <v>241</v>
      </c>
      <c r="B173" s="99">
        <v>3920</v>
      </c>
      <c r="C173" s="21">
        <v>4260</v>
      </c>
      <c r="D173" s="73">
        <v>4592</v>
      </c>
      <c r="F173" s="26" t="s">
        <v>241</v>
      </c>
      <c r="G173" s="99">
        <v>1.8800000000000001</v>
      </c>
      <c r="H173" s="21">
        <v>0.69</v>
      </c>
      <c r="I173" s="73">
        <v>1.04</v>
      </c>
      <c r="K173" s="26" t="s">
        <v>272</v>
      </c>
      <c r="L173" s="99">
        <v>-10.649819494584801</v>
      </c>
      <c r="M173" s="73">
        <v>23.669467787114801</v>
      </c>
      <c r="O173" s="26" t="s">
        <v>241</v>
      </c>
      <c r="P173" s="99">
        <v>32</v>
      </c>
      <c r="Q173" s="21">
        <v>40</v>
      </c>
      <c r="R173" s="21">
        <v>40</v>
      </c>
      <c r="S173" s="21">
        <v>25.789400000000001</v>
      </c>
      <c r="T173" s="21">
        <v>10.4411</v>
      </c>
      <c r="U173" s="73">
        <v>17.007400000000001</v>
      </c>
      <c r="W173" s="26" t="s">
        <v>241</v>
      </c>
      <c r="X173" s="99">
        <v>3.0700000000000003</v>
      </c>
      <c r="Y173" s="21">
        <v>0.72</v>
      </c>
      <c r="Z173" s="73">
        <v>0.43</v>
      </c>
      <c r="AC173" s="41"/>
    </row>
    <row r="174" spans="1:29" x14ac:dyDescent="0.25">
      <c r="A174" s="26" t="s">
        <v>272</v>
      </c>
      <c r="B174" s="99">
        <v>775.6</v>
      </c>
      <c r="C174" s="21">
        <v>1692.6</v>
      </c>
      <c r="D174" s="73">
        <v>1236.2</v>
      </c>
      <c r="F174" s="26" t="s">
        <v>272</v>
      </c>
      <c r="G174" s="99">
        <v>0.37</v>
      </c>
      <c r="H174" s="21">
        <v>0.27</v>
      </c>
      <c r="I174" s="73">
        <v>0.27999999999999997</v>
      </c>
      <c r="K174" s="26" t="s">
        <v>247</v>
      </c>
      <c r="L174" s="99">
        <v>322.222222222222</v>
      </c>
      <c r="M174" s="73">
        <v>88.224944610973594</v>
      </c>
      <c r="O174" s="26" t="s">
        <v>272</v>
      </c>
      <c r="P174" s="99">
        <v>11.2</v>
      </c>
      <c r="Q174" s="21">
        <v>12.6736</v>
      </c>
      <c r="R174" s="21">
        <v>14</v>
      </c>
      <c r="S174" s="21">
        <v>5.1025999999999998</v>
      </c>
      <c r="T174" s="21">
        <v>4.1485000000000003</v>
      </c>
      <c r="U174" s="73">
        <v>4.5785</v>
      </c>
      <c r="W174" s="26" t="s">
        <v>272</v>
      </c>
      <c r="X174" s="99">
        <v>0.1</v>
      </c>
      <c r="Y174" s="21">
        <v>0.55999999999999994</v>
      </c>
      <c r="Z174" s="73">
        <v>0.32</v>
      </c>
      <c r="AC174" s="41"/>
    </row>
    <row r="175" spans="1:29" x14ac:dyDescent="0.25">
      <c r="A175" s="26" t="s">
        <v>247</v>
      </c>
      <c r="B175" s="99">
        <v>655.20000000000005</v>
      </c>
      <c r="C175" s="21">
        <v>4761.38</v>
      </c>
      <c r="D175" s="73">
        <v>3755.05</v>
      </c>
      <c r="F175" s="26" t="s">
        <v>247</v>
      </c>
      <c r="G175" s="99">
        <v>0.31</v>
      </c>
      <c r="H175" s="21">
        <v>0.77</v>
      </c>
      <c r="I175" s="73">
        <v>0.85000000000000009</v>
      </c>
      <c r="K175" s="26" t="s">
        <v>244</v>
      </c>
      <c r="L175" s="99">
        <v>117.57877280265301</v>
      </c>
      <c r="M175" s="73">
        <v>121.56421299921701</v>
      </c>
      <c r="O175" s="26" t="s">
        <v>247</v>
      </c>
      <c r="P175" s="99">
        <v>10.4</v>
      </c>
      <c r="Q175" s="21">
        <v>11.994899999999999</v>
      </c>
      <c r="R175" s="21">
        <v>13</v>
      </c>
      <c r="S175" s="21">
        <v>4.3105000000000002</v>
      </c>
      <c r="T175" s="21">
        <v>11.67</v>
      </c>
      <c r="U175" s="73">
        <v>13.907500000000001</v>
      </c>
      <c r="W175" s="26" t="s">
        <v>247</v>
      </c>
      <c r="X175" s="99">
        <v>0</v>
      </c>
      <c r="Y175" s="21">
        <v>1.01</v>
      </c>
      <c r="Z175" s="73">
        <v>0.31</v>
      </c>
      <c r="AC175" s="41"/>
    </row>
    <row r="176" spans="1:29" x14ac:dyDescent="0.25">
      <c r="A176" s="26" t="s">
        <v>244</v>
      </c>
      <c r="B176" s="99">
        <v>1809</v>
      </c>
      <c r="C176" s="21">
        <v>5468.4</v>
      </c>
      <c r="D176" s="73">
        <v>3395.25</v>
      </c>
      <c r="F176" s="26" t="s">
        <v>244</v>
      </c>
      <c r="G176" s="99">
        <v>0.86</v>
      </c>
      <c r="H176" s="21">
        <v>0.88</v>
      </c>
      <c r="I176" s="73">
        <v>0.77</v>
      </c>
      <c r="K176" s="26" t="s">
        <v>227</v>
      </c>
      <c r="L176" s="99">
        <v>-26.775689528923603</v>
      </c>
      <c r="M176" s="73">
        <v>14.2850220477783</v>
      </c>
      <c r="O176" s="26" t="s">
        <v>244</v>
      </c>
      <c r="P176" s="99">
        <v>12</v>
      </c>
      <c r="Q176" s="21">
        <v>14.2372</v>
      </c>
      <c r="R176" s="21">
        <v>15</v>
      </c>
      <c r="S176" s="21">
        <v>11.901300000000001</v>
      </c>
      <c r="T176" s="21">
        <v>13.402900000000001</v>
      </c>
      <c r="U176" s="73">
        <v>12.574999999999999</v>
      </c>
      <c r="W176" s="26" t="s">
        <v>244</v>
      </c>
      <c r="X176" s="99">
        <v>0.33999999999999997</v>
      </c>
      <c r="Y176" s="21">
        <v>0.9900000000000001</v>
      </c>
      <c r="Z176" s="73">
        <v>1.1100000000000001</v>
      </c>
      <c r="AC176" s="41"/>
    </row>
    <row r="177" spans="1:29" x14ac:dyDescent="0.25">
      <c r="A177" s="26" t="s">
        <v>227</v>
      </c>
      <c r="B177" s="99">
        <v>3933.12</v>
      </c>
      <c r="C177" s="21">
        <v>7832.88</v>
      </c>
      <c r="D177" s="73">
        <v>5660.4</v>
      </c>
      <c r="F177" s="26" t="s">
        <v>227</v>
      </c>
      <c r="G177" s="99">
        <v>1.8900000000000001</v>
      </c>
      <c r="H177" s="21">
        <v>1.26</v>
      </c>
      <c r="I177" s="73">
        <v>1.28</v>
      </c>
      <c r="K177" s="26" t="s">
        <v>228</v>
      </c>
      <c r="L177" s="99">
        <v>38.480915542484503</v>
      </c>
      <c r="M177" s="73">
        <v>25.227290567152899</v>
      </c>
      <c r="O177" s="26" t="s">
        <v>227</v>
      </c>
      <c r="P177" s="99">
        <v>19.2</v>
      </c>
      <c r="Q177" s="21">
        <v>21.456800000000001</v>
      </c>
      <c r="R177" s="21">
        <v>24</v>
      </c>
      <c r="S177" s="21">
        <v>25.875699999999998</v>
      </c>
      <c r="T177" s="21">
        <v>19.1982</v>
      </c>
      <c r="U177" s="73">
        <v>20.964400000000001</v>
      </c>
      <c r="W177" s="26" t="s">
        <v>227</v>
      </c>
      <c r="X177" s="99">
        <v>2.44</v>
      </c>
      <c r="Y177" s="21">
        <v>2.8000000000000003</v>
      </c>
      <c r="Z177" s="73">
        <v>1.6500000000000001</v>
      </c>
      <c r="AC177" s="41"/>
    </row>
    <row r="178" spans="1:29" x14ac:dyDescent="0.25">
      <c r="A178" s="26" t="s">
        <v>228</v>
      </c>
      <c r="B178" s="99">
        <v>3128.2</v>
      </c>
      <c r="C178" s="21">
        <v>8663.42</v>
      </c>
      <c r="D178" s="73">
        <v>5424.17</v>
      </c>
      <c r="F178" s="26" t="s">
        <v>228</v>
      </c>
      <c r="G178" s="99">
        <v>1.5</v>
      </c>
      <c r="H178" s="21">
        <v>1.4000000000000001</v>
      </c>
      <c r="I178" s="73">
        <v>1.23</v>
      </c>
      <c r="K178" s="26" t="s">
        <v>223</v>
      </c>
      <c r="L178" s="99">
        <v>8.3530573537940604</v>
      </c>
      <c r="M178" s="73">
        <v>-6.3012363962313893</v>
      </c>
      <c r="O178" s="26" t="s">
        <v>228</v>
      </c>
      <c r="P178" s="99">
        <v>13.9</v>
      </c>
      <c r="Q178" s="21">
        <v>16.461400000000001</v>
      </c>
      <c r="R178" s="21">
        <v>17.45</v>
      </c>
      <c r="S178" s="21">
        <v>20.580200000000001</v>
      </c>
      <c r="T178" s="21">
        <v>21.233799999999999</v>
      </c>
      <c r="U178" s="73">
        <v>20.089500000000001</v>
      </c>
      <c r="W178" s="26" t="s">
        <v>228</v>
      </c>
      <c r="X178" s="99">
        <v>2.0500000000000003</v>
      </c>
      <c r="Y178" s="21">
        <v>1.78</v>
      </c>
      <c r="Z178" s="73">
        <v>1.44</v>
      </c>
      <c r="AC178" s="41"/>
    </row>
    <row r="179" spans="1:29" x14ac:dyDescent="0.25">
      <c r="A179" s="26" t="s">
        <v>223</v>
      </c>
      <c r="B179" s="99">
        <v>5103.76</v>
      </c>
      <c r="C179" s="21">
        <v>10661.93</v>
      </c>
      <c r="D179" s="73">
        <v>4808.4799999999996</v>
      </c>
      <c r="F179" s="26" t="s">
        <v>223</v>
      </c>
      <c r="G179" s="99">
        <v>2.4500000000000002</v>
      </c>
      <c r="H179" s="21">
        <v>1.72</v>
      </c>
      <c r="I179" s="73">
        <v>1.0900000000000001</v>
      </c>
      <c r="K179" s="26" t="s">
        <v>239</v>
      </c>
      <c r="L179" s="99">
        <v>57.230648535564796</v>
      </c>
      <c r="M179" s="73">
        <v>-6.7020920101479295E-2</v>
      </c>
      <c r="O179" s="26" t="s">
        <v>223</v>
      </c>
      <c r="P179" s="99">
        <v>26.2</v>
      </c>
      <c r="Q179" s="21">
        <v>30.587499999999999</v>
      </c>
      <c r="R179" s="21">
        <v>32.799999999999997</v>
      </c>
      <c r="S179" s="21">
        <v>33.577300000000001</v>
      </c>
      <c r="T179" s="21">
        <v>26.132100000000001</v>
      </c>
      <c r="U179" s="73">
        <v>17.809100000000001</v>
      </c>
      <c r="W179" s="26" t="s">
        <v>223</v>
      </c>
      <c r="X179" s="99">
        <v>2.33</v>
      </c>
      <c r="Y179" s="21">
        <v>0.25</v>
      </c>
      <c r="Z179" s="73">
        <v>1.39</v>
      </c>
      <c r="AC179" s="41"/>
    </row>
    <row r="180" spans="1:29" ht="15.75" thickBot="1" x14ac:dyDescent="0.3">
      <c r="A180" s="27" t="s">
        <v>239</v>
      </c>
      <c r="B180" s="99">
        <v>1606.08</v>
      </c>
      <c r="C180" s="21">
        <v>6911.94</v>
      </c>
      <c r="D180" s="73">
        <v>4383.75</v>
      </c>
      <c r="F180" s="27" t="s">
        <v>239</v>
      </c>
      <c r="G180" s="99">
        <v>0.77</v>
      </c>
      <c r="H180" s="21">
        <v>1.1199999999999999</v>
      </c>
      <c r="I180" s="73">
        <v>0.9900000000000001</v>
      </c>
      <c r="K180" s="27" t="s">
        <v>243</v>
      </c>
      <c r="L180" s="99">
        <v>1770.6140350877199</v>
      </c>
      <c r="M180" s="73">
        <v>93.025641025641008</v>
      </c>
      <c r="O180" s="27" t="s">
        <v>239</v>
      </c>
      <c r="P180" s="99">
        <v>16.494499999999999</v>
      </c>
      <c r="Q180" s="21">
        <v>19.854500000000002</v>
      </c>
      <c r="R180" s="21">
        <v>21</v>
      </c>
      <c r="S180" s="21">
        <v>10.5663</v>
      </c>
      <c r="T180" s="21">
        <v>16.940999999999999</v>
      </c>
      <c r="U180" s="73">
        <v>16.2361</v>
      </c>
      <c r="W180" s="27" t="s">
        <v>239</v>
      </c>
      <c r="X180" s="99">
        <v>1.1400000000000001</v>
      </c>
      <c r="Y180" s="21">
        <v>1.24</v>
      </c>
      <c r="Z180" s="73">
        <v>0.95</v>
      </c>
      <c r="AC180" s="41"/>
    </row>
    <row r="181" spans="1:29" x14ac:dyDescent="0.25">
      <c r="A181" s="19" t="s">
        <v>243</v>
      </c>
      <c r="B181" s="99">
        <v>346.56</v>
      </c>
      <c r="C181" s="21">
        <v>8335.2999999999993</v>
      </c>
      <c r="D181" s="73">
        <v>3575.8</v>
      </c>
      <c r="F181" s="19" t="s">
        <v>243</v>
      </c>
      <c r="G181" s="99">
        <v>0.16</v>
      </c>
      <c r="H181" s="21">
        <v>1.35</v>
      </c>
      <c r="I181" s="73">
        <v>0.80999999999999994</v>
      </c>
      <c r="K181" s="19" t="s">
        <v>28</v>
      </c>
      <c r="L181" s="99">
        <v>112.563915266618</v>
      </c>
      <c r="M181" s="73">
        <v>58.998871406758305</v>
      </c>
      <c r="O181" s="19" t="s">
        <v>243</v>
      </c>
      <c r="P181" s="99">
        <v>30.4</v>
      </c>
      <c r="Q181" s="21">
        <v>37.5169</v>
      </c>
      <c r="R181" s="21">
        <v>38</v>
      </c>
      <c r="S181" s="21">
        <v>2.2799999999999998</v>
      </c>
      <c r="T181" s="21">
        <v>20.429600000000001</v>
      </c>
      <c r="U181" s="73">
        <v>13.2437</v>
      </c>
      <c r="W181" s="19" t="s">
        <v>243</v>
      </c>
      <c r="X181" s="99">
        <v>0.1</v>
      </c>
      <c r="Y181" s="21">
        <v>1.25</v>
      </c>
      <c r="Z181" s="73">
        <v>0.24</v>
      </c>
      <c r="AC181" s="41"/>
    </row>
    <row r="182" spans="1:29" x14ac:dyDescent="0.25">
      <c r="A182" s="26" t="s">
        <v>28</v>
      </c>
      <c r="B182" s="99">
        <v>9035.4</v>
      </c>
      <c r="C182" s="21">
        <v>35775.300000000003</v>
      </c>
      <c r="D182" s="73">
        <v>26345</v>
      </c>
      <c r="F182" s="26" t="s">
        <v>28</v>
      </c>
      <c r="G182" s="99">
        <v>4.34</v>
      </c>
      <c r="H182" s="21">
        <v>5.79</v>
      </c>
      <c r="I182" s="73">
        <v>5.9700000000000006</v>
      </c>
      <c r="K182" s="26" t="s">
        <v>256</v>
      </c>
      <c r="L182" s="99">
        <v>-33.364839319470704</v>
      </c>
      <c r="M182" s="73">
        <v>340.14962593516202</v>
      </c>
      <c r="O182" s="26" t="s">
        <v>28</v>
      </c>
      <c r="P182" s="99">
        <v>44</v>
      </c>
      <c r="Q182" s="21">
        <v>50.421500000000002</v>
      </c>
      <c r="R182" s="21">
        <v>55</v>
      </c>
      <c r="S182" s="21">
        <v>59.443399999999997</v>
      </c>
      <c r="T182" s="21">
        <v>87.6845</v>
      </c>
      <c r="U182" s="73">
        <v>97.573999999999998</v>
      </c>
      <c r="W182" s="26" t="s">
        <v>28</v>
      </c>
      <c r="X182" s="99">
        <v>6.1899999999999995</v>
      </c>
      <c r="Y182" s="21">
        <v>5.18</v>
      </c>
      <c r="Z182" s="73">
        <v>6.41</v>
      </c>
      <c r="AC182" s="41"/>
    </row>
    <row r="183" spans="1:29" x14ac:dyDescent="0.25">
      <c r="A183" s="26" t="s">
        <v>256</v>
      </c>
      <c r="B183" s="99">
        <v>2063.1</v>
      </c>
      <c r="C183" s="21">
        <v>2156.6999999999998</v>
      </c>
      <c r="D183" s="73">
        <v>3441.75</v>
      </c>
      <c r="F183" s="26" t="s">
        <v>256</v>
      </c>
      <c r="G183" s="99">
        <v>0.9900000000000001</v>
      </c>
      <c r="H183" s="21">
        <v>0.33999999999999997</v>
      </c>
      <c r="I183" s="73">
        <v>0.77999999999999992</v>
      </c>
      <c r="K183" s="26" t="s">
        <v>254</v>
      </c>
      <c r="L183" s="99">
        <v>210.03358522250201</v>
      </c>
      <c r="M183" s="73">
        <v>34.483653583462399</v>
      </c>
      <c r="O183" s="26" t="s">
        <v>256</v>
      </c>
      <c r="P183" s="99">
        <v>15.6</v>
      </c>
      <c r="Q183" s="21">
        <v>18.399100000000001</v>
      </c>
      <c r="R183" s="21">
        <v>19.5</v>
      </c>
      <c r="S183" s="21">
        <v>13.573</v>
      </c>
      <c r="T183" s="21">
        <v>5.2859999999999996</v>
      </c>
      <c r="U183" s="73">
        <v>12.747199999999999</v>
      </c>
      <c r="W183" s="26" t="s">
        <v>256</v>
      </c>
      <c r="X183" s="99">
        <v>0.06</v>
      </c>
      <c r="Y183" s="21">
        <v>0.3</v>
      </c>
      <c r="Z183" s="73">
        <v>0.03</v>
      </c>
      <c r="AC183" s="41"/>
    </row>
    <row r="184" spans="1:29" x14ac:dyDescent="0.25">
      <c r="A184" s="26" t="s">
        <v>254</v>
      </c>
      <c r="B184" s="99">
        <v>738.42</v>
      </c>
      <c r="C184" s="21">
        <v>4485.55</v>
      </c>
      <c r="D184" s="73">
        <v>2953.53</v>
      </c>
      <c r="F184" s="26" t="s">
        <v>254</v>
      </c>
      <c r="G184" s="99">
        <v>0.35000000000000003</v>
      </c>
      <c r="H184" s="21">
        <v>0.72</v>
      </c>
      <c r="I184" s="73">
        <v>0.67</v>
      </c>
      <c r="K184" s="26" t="s">
        <v>270</v>
      </c>
      <c r="L184" s="99">
        <v>762.5</v>
      </c>
      <c r="M184" s="73">
        <v>-80.67741935483869</v>
      </c>
      <c r="O184" s="26" t="s">
        <v>254</v>
      </c>
      <c r="P184" s="99">
        <v>6.2</v>
      </c>
      <c r="Q184" s="21">
        <v>7.5678999999999998</v>
      </c>
      <c r="R184" s="21">
        <v>7.75</v>
      </c>
      <c r="S184" s="21">
        <v>4.8579999999999997</v>
      </c>
      <c r="T184" s="21">
        <v>10.9939</v>
      </c>
      <c r="U184" s="73">
        <v>10.939</v>
      </c>
      <c r="W184" s="26" t="s">
        <v>254</v>
      </c>
      <c r="X184" s="99">
        <v>0.03</v>
      </c>
      <c r="Y184" s="21">
        <v>0.67999999999999994</v>
      </c>
      <c r="Z184" s="73">
        <v>0.63</v>
      </c>
      <c r="AC184" s="41"/>
    </row>
    <row r="185" spans="1:29" x14ac:dyDescent="0.25">
      <c r="A185" s="26" t="s">
        <v>270</v>
      </c>
      <c r="B185" s="99">
        <v>300</v>
      </c>
      <c r="C185" s="21">
        <v>3517.5</v>
      </c>
      <c r="D185" s="73">
        <v>179.7</v>
      </c>
      <c r="F185" s="26" t="s">
        <v>270</v>
      </c>
      <c r="G185" s="99">
        <v>0.13999999999999999</v>
      </c>
      <c r="H185" s="21">
        <v>0.57000000000000006</v>
      </c>
      <c r="I185" s="73">
        <v>0.04</v>
      </c>
      <c r="K185" s="26" t="s">
        <v>269</v>
      </c>
      <c r="L185" s="99">
        <v>2250.5263157894701</v>
      </c>
      <c r="M185" s="73">
        <v>-26.489028213166101</v>
      </c>
      <c r="O185" s="26" t="s">
        <v>270</v>
      </c>
      <c r="P185" s="99">
        <v>12</v>
      </c>
      <c r="Q185" s="21">
        <v>14.5312</v>
      </c>
      <c r="R185" s="21">
        <v>15</v>
      </c>
      <c r="S185" s="21">
        <v>1.9736</v>
      </c>
      <c r="T185" s="21">
        <v>8.6212999999999997</v>
      </c>
      <c r="U185" s="73">
        <v>0.66549999999999998</v>
      </c>
      <c r="W185" s="26" t="s">
        <v>270</v>
      </c>
      <c r="X185" s="99">
        <v>0</v>
      </c>
      <c r="Y185" s="21">
        <v>0.49</v>
      </c>
      <c r="Z185" s="73">
        <v>0</v>
      </c>
      <c r="AC185" s="41"/>
    </row>
    <row r="186" spans="1:29" x14ac:dyDescent="0.25">
      <c r="A186" s="26" t="s">
        <v>269</v>
      </c>
      <c r="B186" s="99">
        <v>91.2</v>
      </c>
      <c r="C186" s="21">
        <v>3355.88</v>
      </c>
      <c r="D186" s="73">
        <v>891.1</v>
      </c>
      <c r="F186" s="26" t="s">
        <v>269</v>
      </c>
      <c r="G186" s="99">
        <v>0.04</v>
      </c>
      <c r="H186" s="21">
        <v>0.54</v>
      </c>
      <c r="I186" s="73">
        <v>0.2</v>
      </c>
      <c r="K186" s="26" t="s">
        <v>215</v>
      </c>
      <c r="L186" s="99">
        <v>37.303782674861502</v>
      </c>
      <c r="M186" s="73">
        <v>-5.74396479192285</v>
      </c>
      <c r="O186" s="26" t="s">
        <v>269</v>
      </c>
      <c r="P186" s="99">
        <v>7.6</v>
      </c>
      <c r="Q186" s="21">
        <v>9.3544999999999998</v>
      </c>
      <c r="R186" s="21">
        <v>9.5</v>
      </c>
      <c r="S186" s="21">
        <v>0.6</v>
      </c>
      <c r="T186" s="21">
        <v>8.2250999999999994</v>
      </c>
      <c r="U186" s="73">
        <v>3.3003</v>
      </c>
      <c r="W186" s="26" t="s">
        <v>269</v>
      </c>
      <c r="X186" s="99">
        <v>0.12</v>
      </c>
      <c r="Y186" s="21">
        <v>0.75</v>
      </c>
      <c r="Z186" s="73">
        <v>0.22999999999999998</v>
      </c>
      <c r="AC186" s="41"/>
    </row>
    <row r="187" spans="1:29" x14ac:dyDescent="0.25">
      <c r="A187" s="26" t="s">
        <v>215</v>
      </c>
      <c r="B187" s="99">
        <v>4757.4799999999996</v>
      </c>
      <c r="C187" s="21">
        <v>13948.68</v>
      </c>
      <c r="D187" s="73">
        <v>6990.48</v>
      </c>
      <c r="F187" s="26" t="s">
        <v>215</v>
      </c>
      <c r="G187" s="99">
        <v>2.2800000000000002</v>
      </c>
      <c r="H187" s="21">
        <v>2.2599999999999998</v>
      </c>
      <c r="I187" s="73">
        <v>1.58</v>
      </c>
      <c r="K187" s="26" t="s">
        <v>260</v>
      </c>
      <c r="L187" s="99">
        <v>-11.173184357541901</v>
      </c>
      <c r="M187" s="73">
        <v>166.398158803222</v>
      </c>
      <c r="O187" s="26" t="s">
        <v>215</v>
      </c>
      <c r="P187" s="99">
        <v>36.4</v>
      </c>
      <c r="Q187" s="21">
        <v>42.4709</v>
      </c>
      <c r="R187" s="21">
        <v>45.6</v>
      </c>
      <c r="S187" s="21">
        <v>31.299199999999999</v>
      </c>
      <c r="T187" s="21">
        <v>34.187899999999999</v>
      </c>
      <c r="U187" s="73">
        <v>25.890599999999999</v>
      </c>
      <c r="W187" s="26" t="s">
        <v>215</v>
      </c>
      <c r="X187" s="99">
        <v>0.85000000000000009</v>
      </c>
      <c r="Y187" s="21">
        <v>1.6</v>
      </c>
      <c r="Z187" s="73">
        <v>1.2</v>
      </c>
      <c r="AC187" s="41"/>
    </row>
    <row r="188" spans="1:29" x14ac:dyDescent="0.25">
      <c r="A188" s="26" t="s">
        <v>260</v>
      </c>
      <c r="B188" s="99">
        <v>1002.4</v>
      </c>
      <c r="C188" s="21">
        <v>2107</v>
      </c>
      <c r="D188" s="73">
        <v>3241</v>
      </c>
      <c r="F188" s="26" t="s">
        <v>260</v>
      </c>
      <c r="G188" s="99">
        <v>0.48</v>
      </c>
      <c r="H188" s="21">
        <v>0.33999999999999997</v>
      </c>
      <c r="I188" s="73">
        <v>0.73</v>
      </c>
      <c r="K188" s="26" t="s">
        <v>232</v>
      </c>
      <c r="L188" s="99">
        <v>210.520442006319</v>
      </c>
      <c r="M188" s="73">
        <v>-59.369215434999298</v>
      </c>
      <c r="O188" s="26" t="s">
        <v>260</v>
      </c>
      <c r="P188" s="99">
        <v>11.2</v>
      </c>
      <c r="Q188" s="21">
        <v>13.099399999999999</v>
      </c>
      <c r="R188" s="21">
        <v>14</v>
      </c>
      <c r="S188" s="21">
        <v>6.5946999999999996</v>
      </c>
      <c r="T188" s="21">
        <v>5.1642000000000001</v>
      </c>
      <c r="U188" s="73">
        <v>12.0037</v>
      </c>
      <c r="W188" s="26" t="s">
        <v>260</v>
      </c>
      <c r="X188" s="99">
        <v>0.03</v>
      </c>
      <c r="Y188" s="21">
        <v>0.32</v>
      </c>
      <c r="Z188" s="73">
        <v>0.64</v>
      </c>
      <c r="AC188" s="41"/>
    </row>
    <row r="189" spans="1:29" x14ac:dyDescent="0.25">
      <c r="A189" s="26" t="s">
        <v>232</v>
      </c>
      <c r="B189" s="99">
        <v>1272.3800000000001</v>
      </c>
      <c r="C189" s="21">
        <v>10974</v>
      </c>
      <c r="D189" s="73">
        <v>2853.5</v>
      </c>
      <c r="F189" s="26" t="s">
        <v>232</v>
      </c>
      <c r="G189" s="99">
        <v>0.61</v>
      </c>
      <c r="H189" s="21">
        <v>1.77</v>
      </c>
      <c r="I189" s="73">
        <v>0.64</v>
      </c>
      <c r="K189" s="26" t="s">
        <v>249</v>
      </c>
      <c r="L189" s="99">
        <v>87.596599690881007</v>
      </c>
      <c r="M189" s="73">
        <v>88.583815028901697</v>
      </c>
      <c r="O189" s="26" t="s">
        <v>232</v>
      </c>
      <c r="P189" s="99">
        <v>35.1</v>
      </c>
      <c r="Q189" s="21">
        <v>42.207599999999999</v>
      </c>
      <c r="R189" s="21">
        <v>43.9</v>
      </c>
      <c r="S189" s="21">
        <v>8.3709000000000007</v>
      </c>
      <c r="T189" s="21">
        <v>26.896999999999998</v>
      </c>
      <c r="U189" s="73">
        <v>10.5685</v>
      </c>
      <c r="W189" s="26" t="s">
        <v>232</v>
      </c>
      <c r="X189" s="99">
        <v>0.72</v>
      </c>
      <c r="Y189" s="21">
        <v>0</v>
      </c>
      <c r="Z189" s="73">
        <v>0</v>
      </c>
      <c r="AC189" s="41"/>
    </row>
    <row r="190" spans="1:29" x14ac:dyDescent="0.25">
      <c r="A190" s="26" t="s">
        <v>249</v>
      </c>
      <c r="B190" s="99">
        <v>1294</v>
      </c>
      <c r="C190" s="21">
        <v>4157.5</v>
      </c>
      <c r="D190" s="73">
        <v>3262.5</v>
      </c>
      <c r="F190" s="26" t="s">
        <v>249</v>
      </c>
      <c r="G190" s="99">
        <v>0.62</v>
      </c>
      <c r="H190" s="21">
        <v>0.67</v>
      </c>
      <c r="I190" s="73">
        <v>0.74</v>
      </c>
      <c r="K190" s="26" t="s">
        <v>251</v>
      </c>
      <c r="L190" s="99">
        <v>740.37037037036998</v>
      </c>
      <c r="M190" s="73">
        <v>24.968632371392697</v>
      </c>
      <c r="O190" s="26" t="s">
        <v>249</v>
      </c>
      <c r="P190" s="99">
        <v>10</v>
      </c>
      <c r="Q190" s="21">
        <v>11.7402</v>
      </c>
      <c r="R190" s="21">
        <v>12.5</v>
      </c>
      <c r="S190" s="21">
        <v>8.5130999999999997</v>
      </c>
      <c r="T190" s="21">
        <v>10.1899</v>
      </c>
      <c r="U190" s="73">
        <v>12.083299999999999</v>
      </c>
      <c r="W190" s="26" t="s">
        <v>249</v>
      </c>
      <c r="X190" s="99">
        <v>0.19</v>
      </c>
      <c r="Y190" s="21">
        <v>0.86999999999999988</v>
      </c>
      <c r="Z190" s="73">
        <v>0.85000000000000009</v>
      </c>
      <c r="AC190" s="41"/>
    </row>
    <row r="191" spans="1:29" x14ac:dyDescent="0.25">
      <c r="A191" s="26" t="s">
        <v>251</v>
      </c>
      <c r="B191" s="99">
        <v>378</v>
      </c>
      <c r="C191" s="21">
        <v>5408.2</v>
      </c>
      <c r="D191" s="73">
        <v>2788.8</v>
      </c>
      <c r="F191" s="26" t="s">
        <v>251</v>
      </c>
      <c r="G191" s="99">
        <v>0.18</v>
      </c>
      <c r="H191" s="21">
        <v>0.86999999999999988</v>
      </c>
      <c r="I191" s="73">
        <v>0.63</v>
      </c>
      <c r="K191" s="26" t="s">
        <v>218</v>
      </c>
      <c r="L191" s="99">
        <v>-53.217821782178198</v>
      </c>
      <c r="M191" s="73">
        <v>104.685714285714</v>
      </c>
      <c r="O191" s="26" t="s">
        <v>251</v>
      </c>
      <c r="P191" s="99">
        <v>10.8216</v>
      </c>
      <c r="Q191" s="21">
        <v>13.317</v>
      </c>
      <c r="R191" s="21">
        <v>14</v>
      </c>
      <c r="S191" s="21">
        <v>2.4868000000000001</v>
      </c>
      <c r="T191" s="21">
        <v>13.2553</v>
      </c>
      <c r="U191" s="73">
        <v>10.328799999999999</v>
      </c>
      <c r="W191" s="26" t="s">
        <v>251</v>
      </c>
      <c r="X191" s="99">
        <v>0.12</v>
      </c>
      <c r="Y191" s="21">
        <v>1.44</v>
      </c>
      <c r="Z191" s="73">
        <v>0.47000000000000003</v>
      </c>
      <c r="AC191" s="41"/>
    </row>
    <row r="192" spans="1:29" x14ac:dyDescent="0.25">
      <c r="A192" s="26" t="s">
        <v>218</v>
      </c>
      <c r="B192" s="99">
        <v>6544.8</v>
      </c>
      <c r="C192" s="21">
        <v>7314.3</v>
      </c>
      <c r="D192" s="73">
        <v>8704.26</v>
      </c>
      <c r="F192" s="26" t="s">
        <v>218</v>
      </c>
      <c r="G192" s="99">
        <v>3.1399999999999997</v>
      </c>
      <c r="H192" s="21">
        <v>1.18</v>
      </c>
      <c r="I192" s="73">
        <v>1.97</v>
      </c>
      <c r="K192" s="26" t="s">
        <v>248</v>
      </c>
      <c r="L192" s="99">
        <v>661.29807692307702</v>
      </c>
      <c r="M192" s="73">
        <v>62.155745489078797</v>
      </c>
      <c r="O192" s="26" t="s">
        <v>218</v>
      </c>
      <c r="P192" s="99">
        <v>64.8</v>
      </c>
      <c r="Q192" s="21">
        <v>81</v>
      </c>
      <c r="R192" s="21">
        <v>81</v>
      </c>
      <c r="S192" s="21">
        <v>43.0578</v>
      </c>
      <c r="T192" s="21">
        <v>17.927199999999999</v>
      </c>
      <c r="U192" s="73">
        <v>32.238</v>
      </c>
      <c r="W192" s="26" t="s">
        <v>218</v>
      </c>
      <c r="X192" s="99">
        <v>1.77</v>
      </c>
      <c r="Y192" s="21">
        <v>1.1100000000000001</v>
      </c>
      <c r="Z192" s="73">
        <v>0.98</v>
      </c>
      <c r="AC192" s="41"/>
    </row>
    <row r="193" spans="1:29" x14ac:dyDescent="0.25">
      <c r="A193" s="26" t="s">
        <v>248</v>
      </c>
      <c r="B193" s="99">
        <v>416</v>
      </c>
      <c r="C193" s="21">
        <v>5273</v>
      </c>
      <c r="D193" s="73">
        <v>3415</v>
      </c>
      <c r="F193" s="26" t="s">
        <v>248</v>
      </c>
      <c r="G193" s="99">
        <v>0.19</v>
      </c>
      <c r="H193" s="21">
        <v>0.85000000000000009</v>
      </c>
      <c r="I193" s="73">
        <v>0.77</v>
      </c>
      <c r="K193" s="26" t="s">
        <v>234</v>
      </c>
      <c r="L193" s="99">
        <v>0</v>
      </c>
      <c r="M193" s="73">
        <v>15.375</v>
      </c>
      <c r="O193" s="26" t="s">
        <v>248</v>
      </c>
      <c r="P193" s="99">
        <v>8</v>
      </c>
      <c r="Q193" s="21">
        <v>9.3213000000000008</v>
      </c>
      <c r="R193" s="21">
        <v>10</v>
      </c>
      <c r="S193" s="21">
        <v>2.7368000000000001</v>
      </c>
      <c r="T193" s="21">
        <v>12.923999999999999</v>
      </c>
      <c r="U193" s="73">
        <v>12.648099999999999</v>
      </c>
      <c r="W193" s="26" t="s">
        <v>248</v>
      </c>
      <c r="X193" s="99">
        <v>0.13</v>
      </c>
      <c r="Y193" s="21">
        <v>0.9900000000000001</v>
      </c>
      <c r="Z193" s="73">
        <v>0.32</v>
      </c>
      <c r="AC193" s="41"/>
    </row>
    <row r="194" spans="1:29" x14ac:dyDescent="0.25">
      <c r="A194" s="26" t="s">
        <v>234</v>
      </c>
      <c r="B194" s="99">
        <v>0</v>
      </c>
      <c r="C194" s="21">
        <v>9091.5</v>
      </c>
      <c r="D194" s="73">
        <v>5261.1</v>
      </c>
      <c r="F194" s="26" t="s">
        <v>234</v>
      </c>
      <c r="G194" s="99">
        <v>0</v>
      </c>
      <c r="H194" s="21">
        <v>1.47</v>
      </c>
      <c r="I194" s="73">
        <v>1.1900000000000002</v>
      </c>
      <c r="K194" s="26" t="s">
        <v>261</v>
      </c>
      <c r="L194" s="99">
        <v>114.69676848162899</v>
      </c>
      <c r="M194" s="73">
        <v>178.12672176308499</v>
      </c>
      <c r="O194" s="26" t="s">
        <v>234</v>
      </c>
      <c r="P194" s="99">
        <v>0</v>
      </c>
      <c r="Q194" s="21">
        <v>26.6143</v>
      </c>
      <c r="R194" s="21">
        <v>28.5</v>
      </c>
      <c r="S194" s="21">
        <v>0</v>
      </c>
      <c r="T194" s="21">
        <v>22.283000000000001</v>
      </c>
      <c r="U194" s="73">
        <v>19.485499999999998</v>
      </c>
      <c r="W194" s="26" t="s">
        <v>234</v>
      </c>
      <c r="X194" s="99">
        <v>0</v>
      </c>
      <c r="Y194" s="21">
        <v>3.5000000000000004</v>
      </c>
      <c r="Z194" s="73">
        <v>2.19</v>
      </c>
      <c r="AC194" s="41"/>
    </row>
    <row r="195" spans="1:29" x14ac:dyDescent="0.25">
      <c r="A195" s="26" t="s">
        <v>261</v>
      </c>
      <c r="B195" s="99">
        <v>1084.32</v>
      </c>
      <c r="C195" s="21">
        <v>2981.4</v>
      </c>
      <c r="D195" s="73">
        <v>1817.28</v>
      </c>
      <c r="F195" s="26" t="s">
        <v>261</v>
      </c>
      <c r="G195" s="99">
        <v>0.52</v>
      </c>
      <c r="H195" s="21">
        <v>0.48</v>
      </c>
      <c r="I195" s="73">
        <v>0.41000000000000003</v>
      </c>
      <c r="K195" s="26" t="s">
        <v>236</v>
      </c>
      <c r="L195" s="99">
        <v>-30.515414258188798</v>
      </c>
      <c r="M195" s="73">
        <v>72.950268817204304</v>
      </c>
      <c r="O195" s="26" t="s">
        <v>261</v>
      </c>
      <c r="P195" s="99">
        <v>9.6</v>
      </c>
      <c r="Q195" s="21">
        <v>11.4468</v>
      </c>
      <c r="R195" s="21">
        <v>12</v>
      </c>
      <c r="S195" s="21">
        <v>7.1336000000000004</v>
      </c>
      <c r="T195" s="21">
        <v>7.3072999999999997</v>
      </c>
      <c r="U195" s="73">
        <v>6.7305999999999999</v>
      </c>
      <c r="W195" s="26" t="s">
        <v>261</v>
      </c>
      <c r="X195" s="99">
        <v>0.26</v>
      </c>
      <c r="Y195" s="21">
        <v>0.22999999999999998</v>
      </c>
      <c r="Z195" s="73">
        <v>0.38999999999999996</v>
      </c>
      <c r="AC195" s="41"/>
    </row>
    <row r="196" spans="1:29" x14ac:dyDescent="0.25">
      <c r="A196" s="26" t="s">
        <v>236</v>
      </c>
      <c r="B196" s="99">
        <v>3736.8</v>
      </c>
      <c r="C196" s="21">
        <v>5274.9</v>
      </c>
      <c r="D196" s="73">
        <v>4632.3</v>
      </c>
      <c r="F196" s="26" t="s">
        <v>236</v>
      </c>
      <c r="G196" s="99">
        <v>1.79</v>
      </c>
      <c r="H196" s="21">
        <v>0.85000000000000009</v>
      </c>
      <c r="I196" s="73">
        <v>1.05</v>
      </c>
      <c r="K196" s="26" t="s">
        <v>29</v>
      </c>
      <c r="L196" s="99">
        <v>32.827072758037204</v>
      </c>
      <c r="M196" s="73">
        <v>80.061428090516401</v>
      </c>
      <c r="O196" s="26" t="s">
        <v>236</v>
      </c>
      <c r="P196" s="99">
        <v>14.4</v>
      </c>
      <c r="Q196" s="21">
        <v>16.9283</v>
      </c>
      <c r="R196" s="21">
        <v>18</v>
      </c>
      <c r="S196" s="21">
        <v>24.584199999999999</v>
      </c>
      <c r="T196" s="21">
        <v>12.928599999999999</v>
      </c>
      <c r="U196" s="73">
        <v>17.156600000000001</v>
      </c>
      <c r="W196" s="26" t="s">
        <v>236</v>
      </c>
      <c r="X196" s="99">
        <v>1.1400000000000001</v>
      </c>
      <c r="Y196" s="21">
        <v>1.4000000000000001</v>
      </c>
      <c r="Z196" s="73">
        <v>0.33999999999999997</v>
      </c>
      <c r="AC196" s="41"/>
    </row>
    <row r="197" spans="1:29" x14ac:dyDescent="0.25">
      <c r="A197" s="26" t="s">
        <v>29</v>
      </c>
      <c r="B197" s="99">
        <v>9603.75</v>
      </c>
      <c r="C197" s="21">
        <v>21638.31</v>
      </c>
      <c r="D197" s="73">
        <v>15992.93</v>
      </c>
      <c r="F197" s="26" t="s">
        <v>29</v>
      </c>
      <c r="G197" s="99">
        <v>4.6100000000000003</v>
      </c>
      <c r="H197" s="21">
        <v>3.5000000000000004</v>
      </c>
      <c r="I197" s="73">
        <v>3.62</v>
      </c>
      <c r="K197" s="26" t="s">
        <v>263</v>
      </c>
      <c r="L197" s="99">
        <v>87.816538184238297</v>
      </c>
      <c r="M197" s="73">
        <v>52.635118941777705</v>
      </c>
      <c r="O197" s="26" t="s">
        <v>29</v>
      </c>
      <c r="P197" s="99">
        <v>39.4</v>
      </c>
      <c r="Q197" s="21">
        <v>47.040599999999998</v>
      </c>
      <c r="R197" s="21">
        <v>49.3</v>
      </c>
      <c r="S197" s="21">
        <v>63.182499999999997</v>
      </c>
      <c r="T197" s="21">
        <v>53.034999999999997</v>
      </c>
      <c r="U197" s="73">
        <v>59.232999999999997</v>
      </c>
      <c r="W197" s="26" t="s">
        <v>29</v>
      </c>
      <c r="X197" s="99">
        <v>1.35</v>
      </c>
      <c r="Y197" s="21">
        <v>2.5</v>
      </c>
      <c r="Z197" s="73">
        <v>4.49</v>
      </c>
      <c r="AC197" s="41"/>
    </row>
    <row r="198" spans="1:29" x14ac:dyDescent="0.25">
      <c r="A198" s="26" t="s">
        <v>263</v>
      </c>
      <c r="B198" s="99">
        <v>901.55</v>
      </c>
      <c r="C198" s="21">
        <v>2986.75</v>
      </c>
      <c r="D198" s="73">
        <v>1974.32</v>
      </c>
      <c r="F198" s="26" t="s">
        <v>263</v>
      </c>
      <c r="G198" s="99">
        <v>0.43</v>
      </c>
      <c r="H198" s="21">
        <v>0.48</v>
      </c>
      <c r="I198" s="73">
        <v>0.44</v>
      </c>
      <c r="K198" s="26" t="s">
        <v>30</v>
      </c>
      <c r="L198" s="99">
        <v>95.810218366235006</v>
      </c>
      <c r="M198" s="73">
        <v>195.55171040139601</v>
      </c>
      <c r="O198" s="26" t="s">
        <v>263</v>
      </c>
      <c r="P198" s="99">
        <v>7.3</v>
      </c>
      <c r="Q198" s="21">
        <v>8.5196000000000005</v>
      </c>
      <c r="R198" s="21">
        <v>9.1999999999999993</v>
      </c>
      <c r="S198" s="21">
        <v>5.9311999999999996</v>
      </c>
      <c r="T198" s="21">
        <v>7.3204000000000002</v>
      </c>
      <c r="U198" s="73">
        <v>7.3121999999999998</v>
      </c>
      <c r="W198" s="26" t="s">
        <v>263</v>
      </c>
      <c r="X198" s="99">
        <v>0.02</v>
      </c>
      <c r="Y198" s="21">
        <v>0.54</v>
      </c>
      <c r="Z198" s="73">
        <v>0.22999999999999998</v>
      </c>
      <c r="AC198" s="41"/>
    </row>
    <row r="199" spans="1:29" x14ac:dyDescent="0.25">
      <c r="A199" s="26" t="s">
        <v>30</v>
      </c>
      <c r="B199" s="99">
        <v>11929.5</v>
      </c>
      <c r="C199" s="21">
        <v>34755.919999999998</v>
      </c>
      <c r="D199" s="73">
        <v>33683.26</v>
      </c>
      <c r="F199" s="26" t="s">
        <v>30</v>
      </c>
      <c r="G199" s="99">
        <v>5.7299999999999995</v>
      </c>
      <c r="H199" s="21">
        <v>5.63</v>
      </c>
      <c r="I199" s="73">
        <v>7.64</v>
      </c>
      <c r="K199" s="26" t="s">
        <v>255</v>
      </c>
      <c r="L199" s="99">
        <v>49.244425200259798</v>
      </c>
      <c r="M199" s="73">
        <v>-91.0882296466974</v>
      </c>
      <c r="O199" s="26" t="s">
        <v>30</v>
      </c>
      <c r="P199" s="99">
        <v>99</v>
      </c>
      <c r="Q199" s="21">
        <v>118.6694</v>
      </c>
      <c r="R199" s="21">
        <v>123.79</v>
      </c>
      <c r="S199" s="21">
        <v>78.483500000000006</v>
      </c>
      <c r="T199" s="21">
        <v>85.186000000000007</v>
      </c>
      <c r="U199" s="73">
        <v>124.75279999999999</v>
      </c>
      <c r="W199" s="26" t="s">
        <v>30</v>
      </c>
      <c r="X199" s="99">
        <v>1.35</v>
      </c>
      <c r="Y199" s="21">
        <v>3.4799999999999995</v>
      </c>
      <c r="Z199" s="73">
        <v>19.489999999999998</v>
      </c>
      <c r="AC199" s="41"/>
    </row>
    <row r="200" spans="1:29" x14ac:dyDescent="0.25">
      <c r="A200" s="26" t="s">
        <v>255</v>
      </c>
      <c r="B200" s="99">
        <v>1385.7</v>
      </c>
      <c r="C200" s="21">
        <v>6234.48</v>
      </c>
      <c r="D200" s="73">
        <v>371.3</v>
      </c>
      <c r="F200" s="26" t="s">
        <v>255</v>
      </c>
      <c r="G200" s="99">
        <v>0.66</v>
      </c>
      <c r="H200" s="21">
        <v>1.01</v>
      </c>
      <c r="I200" s="73">
        <v>0.08</v>
      </c>
      <c r="K200" s="26" t="s">
        <v>266</v>
      </c>
      <c r="L200" s="99">
        <v>95.215819209039594</v>
      </c>
      <c r="M200" s="73">
        <v>-54.762019181260904</v>
      </c>
      <c r="O200" s="26" t="s">
        <v>255</v>
      </c>
      <c r="P200" s="99">
        <v>18.600000000000001</v>
      </c>
      <c r="Q200" s="21">
        <v>22.017199999999999</v>
      </c>
      <c r="R200" s="21">
        <v>23.25</v>
      </c>
      <c r="S200" s="21">
        <v>9.1164000000000005</v>
      </c>
      <c r="T200" s="21">
        <v>15.2805</v>
      </c>
      <c r="U200" s="73">
        <v>1.3751</v>
      </c>
      <c r="W200" s="26" t="s">
        <v>255</v>
      </c>
      <c r="X200" s="99">
        <v>1.0699999999999998</v>
      </c>
      <c r="Y200" s="21">
        <v>0.79</v>
      </c>
      <c r="Z200" s="73">
        <v>0.4</v>
      </c>
      <c r="AC200" s="41"/>
    </row>
    <row r="201" spans="1:29" x14ac:dyDescent="0.25">
      <c r="A201" s="26" t="s">
        <v>266</v>
      </c>
      <c r="B201" s="99">
        <v>885</v>
      </c>
      <c r="C201" s="21">
        <v>3184.29</v>
      </c>
      <c r="D201" s="73">
        <v>658.95</v>
      </c>
      <c r="F201" s="26" t="s">
        <v>266</v>
      </c>
      <c r="G201" s="99">
        <v>0.42</v>
      </c>
      <c r="H201" s="21">
        <v>0.51</v>
      </c>
      <c r="I201" s="73">
        <v>0.13999999999999999</v>
      </c>
      <c r="K201" s="26" t="s">
        <v>267</v>
      </c>
      <c r="L201" s="99">
        <v>8.3333333333333304</v>
      </c>
      <c r="M201" s="73">
        <v>5.9399877526025602</v>
      </c>
      <c r="O201" s="26" t="s">
        <v>266</v>
      </c>
      <c r="P201" s="99">
        <v>5.9</v>
      </c>
      <c r="Q201" s="21">
        <v>6.9134000000000002</v>
      </c>
      <c r="R201" s="21">
        <v>7.45</v>
      </c>
      <c r="S201" s="21">
        <v>5.8223000000000003</v>
      </c>
      <c r="T201" s="21">
        <v>7.8045999999999998</v>
      </c>
      <c r="U201" s="73">
        <v>2.4405000000000001</v>
      </c>
      <c r="W201" s="26" t="s">
        <v>266</v>
      </c>
      <c r="X201" s="99">
        <v>0.12</v>
      </c>
      <c r="Y201" s="21">
        <v>0.54999999999999993</v>
      </c>
      <c r="Z201" s="73">
        <v>0.47000000000000003</v>
      </c>
      <c r="AC201" s="41"/>
    </row>
    <row r="202" spans="1:29" x14ac:dyDescent="0.25">
      <c r="A202" s="26" t="s">
        <v>267</v>
      </c>
      <c r="B202" s="99">
        <v>756</v>
      </c>
      <c r="C202" s="21">
        <v>2288.6999999999998</v>
      </c>
      <c r="D202" s="73">
        <v>1557</v>
      </c>
      <c r="F202" s="26" t="s">
        <v>267</v>
      </c>
      <c r="G202" s="99">
        <v>0.36</v>
      </c>
      <c r="H202" s="21">
        <v>0.37</v>
      </c>
      <c r="I202" s="73">
        <v>0.35000000000000003</v>
      </c>
      <c r="K202" s="26" t="s">
        <v>219</v>
      </c>
      <c r="L202" s="99">
        <v>1082.3369565217399</v>
      </c>
      <c r="M202" s="73">
        <v>362.666365892172</v>
      </c>
      <c r="O202" s="26" t="s">
        <v>267</v>
      </c>
      <c r="P202" s="99">
        <v>7.2</v>
      </c>
      <c r="Q202" s="21">
        <v>8.3351000000000006</v>
      </c>
      <c r="R202" s="21">
        <v>9</v>
      </c>
      <c r="S202" s="21">
        <v>4.9736000000000002</v>
      </c>
      <c r="T202" s="21">
        <v>5.6094999999999997</v>
      </c>
      <c r="U202" s="73">
        <v>5.7666000000000004</v>
      </c>
      <c r="W202" s="26" t="s">
        <v>267</v>
      </c>
      <c r="X202" s="99">
        <v>0</v>
      </c>
      <c r="Y202" s="21">
        <v>0.25</v>
      </c>
      <c r="Z202" s="73">
        <v>0.45999999999999996</v>
      </c>
      <c r="AC202" s="41"/>
    </row>
    <row r="203" spans="1:29" x14ac:dyDescent="0.25">
      <c r="A203" s="26" t="s">
        <v>219</v>
      </c>
      <c r="B203" s="99">
        <v>552</v>
      </c>
      <c r="C203" s="21">
        <v>9186.2999999999993</v>
      </c>
      <c r="D203" s="73">
        <v>12306</v>
      </c>
      <c r="F203" s="26" t="s">
        <v>219</v>
      </c>
      <c r="G203" s="99">
        <v>0.26</v>
      </c>
      <c r="H203" s="21">
        <v>1.48</v>
      </c>
      <c r="I203" s="73">
        <v>2.79</v>
      </c>
      <c r="K203" s="26" t="s">
        <v>273</v>
      </c>
      <c r="L203" s="99">
        <v>258.55330634278005</v>
      </c>
      <c r="M203" s="73">
        <v>5.7692307692307701</v>
      </c>
      <c r="O203" s="26" t="s">
        <v>219</v>
      </c>
      <c r="P203" s="99">
        <v>24</v>
      </c>
      <c r="Q203" s="21">
        <v>29.148099999999999</v>
      </c>
      <c r="R203" s="21">
        <v>30</v>
      </c>
      <c r="S203" s="21">
        <v>3.6315</v>
      </c>
      <c r="T203" s="21">
        <v>22.5154</v>
      </c>
      <c r="U203" s="73">
        <v>45.5777</v>
      </c>
      <c r="W203" s="26" t="s">
        <v>219</v>
      </c>
      <c r="X203" s="99">
        <v>0.26</v>
      </c>
      <c r="Y203" s="21">
        <v>0.62</v>
      </c>
      <c r="Z203" s="73">
        <v>0.38999999999999996</v>
      </c>
      <c r="AC203" s="41"/>
    </row>
    <row r="204" spans="1:29" x14ac:dyDescent="0.25">
      <c r="A204" s="26" t="s">
        <v>273</v>
      </c>
      <c r="B204" s="99">
        <v>370.5</v>
      </c>
      <c r="C204" s="21">
        <v>2173.44</v>
      </c>
      <c r="D204" s="73">
        <v>893.75</v>
      </c>
      <c r="F204" s="26" t="s">
        <v>273</v>
      </c>
      <c r="G204" s="99">
        <v>0.16999999999999998</v>
      </c>
      <c r="H204" s="21">
        <v>0.35000000000000003</v>
      </c>
      <c r="I204" s="73">
        <v>0.2</v>
      </c>
      <c r="K204" s="26" t="s">
        <v>229</v>
      </c>
      <c r="L204" s="99">
        <v>2.5216960227442398</v>
      </c>
      <c r="M204" s="73">
        <v>86.173650137899998</v>
      </c>
      <c r="O204" s="26" t="s">
        <v>273</v>
      </c>
      <c r="P204" s="99">
        <v>13</v>
      </c>
      <c r="Q204" s="21">
        <v>14.8416</v>
      </c>
      <c r="R204" s="21">
        <v>16.25</v>
      </c>
      <c r="S204" s="21">
        <v>2.4375</v>
      </c>
      <c r="T204" s="21">
        <v>5.327</v>
      </c>
      <c r="U204" s="73">
        <v>3.3100999999999998</v>
      </c>
      <c r="W204" s="26" t="s">
        <v>273</v>
      </c>
      <c r="X204" s="99">
        <v>0.1</v>
      </c>
      <c r="Y204" s="21">
        <v>0.12</v>
      </c>
      <c r="Z204" s="73">
        <v>0</v>
      </c>
      <c r="AC204" s="41"/>
    </row>
    <row r="205" spans="1:29" x14ac:dyDescent="0.25">
      <c r="A205" s="26" t="s">
        <v>229</v>
      </c>
      <c r="B205" s="99">
        <v>3348.54</v>
      </c>
      <c r="C205" s="21">
        <v>6899.26</v>
      </c>
      <c r="D205" s="73">
        <v>6453.3</v>
      </c>
      <c r="F205" s="26" t="s">
        <v>229</v>
      </c>
      <c r="G205" s="99">
        <v>1.6</v>
      </c>
      <c r="H205" s="21">
        <v>1.1100000000000001</v>
      </c>
      <c r="I205" s="73">
        <v>1.46</v>
      </c>
      <c r="K205" s="26" t="s">
        <v>220</v>
      </c>
      <c r="L205" s="99">
        <v>6.3279568215143707</v>
      </c>
      <c r="M205" s="73">
        <v>130.10745748491399</v>
      </c>
      <c r="O205" s="26" t="s">
        <v>229</v>
      </c>
      <c r="P205" s="99">
        <v>35.1</v>
      </c>
      <c r="Q205" s="21">
        <v>39.243899999999996</v>
      </c>
      <c r="R205" s="21">
        <v>43.9</v>
      </c>
      <c r="S205" s="21">
        <v>22.029800000000002</v>
      </c>
      <c r="T205" s="21">
        <v>16.9099</v>
      </c>
      <c r="U205" s="73">
        <v>23.9011</v>
      </c>
      <c r="W205" s="26" t="s">
        <v>229</v>
      </c>
      <c r="X205" s="99">
        <v>2.62</v>
      </c>
      <c r="Y205" s="21">
        <v>1.25</v>
      </c>
      <c r="Z205" s="73">
        <v>0</v>
      </c>
      <c r="AC205" s="41"/>
    </row>
    <row r="206" spans="1:29" ht="15.75" thickBot="1" x14ac:dyDescent="0.3">
      <c r="A206" s="26" t="s">
        <v>220</v>
      </c>
      <c r="B206" s="99">
        <v>3205.3</v>
      </c>
      <c r="C206" s="21">
        <v>8056.48</v>
      </c>
      <c r="D206" s="73">
        <v>10696.2</v>
      </c>
      <c r="F206" s="26" t="s">
        <v>220</v>
      </c>
      <c r="G206" s="99">
        <v>1.54</v>
      </c>
      <c r="H206" s="21">
        <v>1.3</v>
      </c>
      <c r="I206" s="73">
        <v>2.42</v>
      </c>
      <c r="K206" s="27" t="s">
        <v>271</v>
      </c>
      <c r="L206" s="100">
        <v>1778.90625</v>
      </c>
      <c r="M206" s="74">
        <v>-15.676141257536599</v>
      </c>
      <c r="O206" s="26" t="s">
        <v>220</v>
      </c>
      <c r="P206" s="99">
        <v>26.6</v>
      </c>
      <c r="Q206" s="21">
        <v>30.504799999999999</v>
      </c>
      <c r="R206" s="21">
        <v>33.25</v>
      </c>
      <c r="S206" s="21">
        <v>21.087499999999999</v>
      </c>
      <c r="T206" s="21">
        <v>19.746200000000002</v>
      </c>
      <c r="U206" s="73">
        <v>39.615499999999997</v>
      </c>
      <c r="W206" s="26" t="s">
        <v>220</v>
      </c>
      <c r="X206" s="99">
        <v>0.51</v>
      </c>
      <c r="Y206" s="21">
        <v>1.24</v>
      </c>
      <c r="Z206" s="73">
        <v>1.51</v>
      </c>
      <c r="AC206" s="41"/>
    </row>
    <row r="207" spans="1:29" ht="15.75" thickBot="1" x14ac:dyDescent="0.3">
      <c r="A207" s="27" t="s">
        <v>271</v>
      </c>
      <c r="B207" s="100">
        <v>97.28</v>
      </c>
      <c r="C207" s="88">
        <v>2930.75</v>
      </c>
      <c r="D207" s="74">
        <v>930.05</v>
      </c>
      <c r="F207" s="27" t="s">
        <v>271</v>
      </c>
      <c r="G207" s="100">
        <v>0.04</v>
      </c>
      <c r="H207" s="88">
        <v>0.47000000000000003</v>
      </c>
      <c r="I207" s="74">
        <v>0.21</v>
      </c>
      <c r="O207" s="27" t="s">
        <v>271</v>
      </c>
      <c r="P207" s="100">
        <v>7.6</v>
      </c>
      <c r="Q207" s="88">
        <v>8.8912999999999993</v>
      </c>
      <c r="R207" s="88">
        <v>9.5</v>
      </c>
      <c r="S207" s="88">
        <v>0.64</v>
      </c>
      <c r="T207" s="88">
        <v>7.1832000000000003</v>
      </c>
      <c r="U207" s="74">
        <v>3.4445999999999999</v>
      </c>
      <c r="W207" s="27" t="s">
        <v>271</v>
      </c>
      <c r="X207" s="100">
        <v>0.13</v>
      </c>
      <c r="Y207" s="88">
        <v>0.63</v>
      </c>
      <c r="Z207" s="74">
        <v>0.38999999999999996</v>
      </c>
      <c r="AC207" s="41"/>
    </row>
    <row r="208" spans="1:29" ht="15.75" thickBot="1" x14ac:dyDescent="0.3">
      <c r="A208" s="58"/>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8"/>
    </row>
    <row r="209" spans="1:10" ht="15.75" thickBot="1" x14ac:dyDescent="0.3"/>
    <row r="210" spans="1:10" ht="15.75" thickBot="1" x14ac:dyDescent="0.3">
      <c r="A210" s="19"/>
      <c r="B210" s="25" t="s">
        <v>388</v>
      </c>
      <c r="C210" s="25" t="s">
        <v>292</v>
      </c>
      <c r="D210" s="10"/>
      <c r="E210" s="7"/>
      <c r="F210" s="7"/>
      <c r="G210" s="6"/>
      <c r="H210" s="15">
        <v>1</v>
      </c>
      <c r="I210" s="15"/>
      <c r="J210" s="16"/>
    </row>
    <row r="211" spans="1:10" ht="15.75" thickBot="1" x14ac:dyDescent="0.3">
      <c r="A211" s="27"/>
      <c r="B211" s="10" t="s">
        <v>391</v>
      </c>
      <c r="C211" s="7"/>
      <c r="D211" s="7"/>
      <c r="E211" s="7" t="s">
        <v>11</v>
      </c>
      <c r="F211" s="7"/>
      <c r="G211" s="6"/>
      <c r="J211" s="41"/>
    </row>
    <row r="212" spans="1:10" ht="15.75" thickBot="1" x14ac:dyDescent="0.3">
      <c r="A212" s="25" t="s">
        <v>383</v>
      </c>
      <c r="B212" s="10">
        <v>1996</v>
      </c>
      <c r="C212" s="7">
        <v>1997</v>
      </c>
      <c r="D212" s="6">
        <v>1998</v>
      </c>
      <c r="E212" s="10">
        <v>1996</v>
      </c>
      <c r="F212" s="7">
        <v>1997</v>
      </c>
      <c r="G212" s="6">
        <v>1998</v>
      </c>
      <c r="J212" s="41"/>
    </row>
    <row r="213" spans="1:10" x14ac:dyDescent="0.25">
      <c r="A213" s="19" t="s">
        <v>384</v>
      </c>
      <c r="B213" s="127">
        <v>81220.86</v>
      </c>
      <c r="C213" s="128">
        <v>199635.77</v>
      </c>
      <c r="D213" s="128">
        <v>102548.88</v>
      </c>
      <c r="E213" s="128">
        <v>4233.78</v>
      </c>
      <c r="F213" s="128">
        <v>11413.35</v>
      </c>
      <c r="G213" s="129">
        <v>4865.38</v>
      </c>
      <c r="J213" s="41"/>
    </row>
    <row r="214" spans="1:10" x14ac:dyDescent="0.25">
      <c r="A214" s="26" t="s">
        <v>385</v>
      </c>
      <c r="B214" s="130">
        <v>50089.91</v>
      </c>
      <c r="C214" s="149">
        <v>180303.74</v>
      </c>
      <c r="D214" s="149">
        <v>118446.33</v>
      </c>
      <c r="E214" s="149">
        <v>2297.42</v>
      </c>
      <c r="F214" s="149">
        <v>8681.3799999999992</v>
      </c>
      <c r="G214" s="131">
        <v>5206.53</v>
      </c>
      <c r="J214" s="41"/>
    </row>
    <row r="215" spans="1:10" ht="15.75" thickBot="1" x14ac:dyDescent="0.3">
      <c r="A215" s="27" t="s">
        <v>386</v>
      </c>
      <c r="B215" s="130">
        <v>76773.210000000006</v>
      </c>
      <c r="C215" s="149">
        <v>237145.76</v>
      </c>
      <c r="D215" s="149">
        <v>219628.72</v>
      </c>
      <c r="E215" s="149">
        <v>3748.67</v>
      </c>
      <c r="F215" s="149">
        <v>12374.04</v>
      </c>
      <c r="G215" s="131">
        <v>12122.14</v>
      </c>
      <c r="J215" s="41"/>
    </row>
    <row r="216" spans="1:10" ht="15.75" thickBot="1" x14ac:dyDescent="0.3">
      <c r="A216" s="113" t="s">
        <v>354</v>
      </c>
      <c r="B216" s="132">
        <v>208083.98</v>
      </c>
      <c r="C216" s="133">
        <v>617085.27</v>
      </c>
      <c r="D216" s="133">
        <v>440623.93</v>
      </c>
      <c r="E216" s="133">
        <v>10279.870000000001</v>
      </c>
      <c r="F216" s="133">
        <v>32468.77</v>
      </c>
      <c r="G216" s="134">
        <v>22194.05</v>
      </c>
      <c r="J216" s="41"/>
    </row>
    <row r="217" spans="1:10" ht="15.75" thickBot="1" x14ac:dyDescent="0.3">
      <c r="A217" s="20"/>
      <c r="I217" s="178" t="s">
        <v>398</v>
      </c>
      <c r="J217" s="177"/>
    </row>
    <row r="218" spans="1:10" ht="15.75" thickBot="1" x14ac:dyDescent="0.3">
      <c r="A218" s="19"/>
      <c r="B218" s="25" t="s">
        <v>388</v>
      </c>
      <c r="C218" s="25" t="s">
        <v>292</v>
      </c>
      <c r="D218" s="10"/>
      <c r="E218" s="7"/>
      <c r="F218" s="7"/>
      <c r="G218" s="6"/>
      <c r="I218" s="178"/>
      <c r="J218" s="177"/>
    </row>
    <row r="219" spans="1:10" ht="15.75" thickBot="1" x14ac:dyDescent="0.3">
      <c r="A219" s="27"/>
      <c r="B219" s="10" t="s">
        <v>396</v>
      </c>
      <c r="C219" s="7"/>
      <c r="D219" s="7"/>
      <c r="E219" s="7" t="s">
        <v>397</v>
      </c>
      <c r="F219" s="7"/>
      <c r="G219" s="6"/>
      <c r="I219" s="178"/>
      <c r="J219" s="177"/>
    </row>
    <row r="220" spans="1:10" ht="15.75" thickBot="1" x14ac:dyDescent="0.3">
      <c r="A220" s="25" t="s">
        <v>383</v>
      </c>
      <c r="B220" s="10">
        <v>1996</v>
      </c>
      <c r="C220" s="7">
        <v>1997</v>
      </c>
      <c r="D220" s="6">
        <v>1998</v>
      </c>
      <c r="E220" s="10">
        <v>1996</v>
      </c>
      <c r="F220" s="7">
        <v>1997</v>
      </c>
      <c r="G220" s="6">
        <v>1998</v>
      </c>
      <c r="I220" s="178"/>
      <c r="J220" s="177"/>
    </row>
    <row r="221" spans="1:10" x14ac:dyDescent="0.25">
      <c r="A221" s="19" t="s">
        <v>384</v>
      </c>
      <c r="B221" s="101">
        <v>94.83</v>
      </c>
      <c r="C221" s="102">
        <v>95.56</v>
      </c>
      <c r="D221" s="102">
        <v>90.67</v>
      </c>
      <c r="E221" s="102">
        <v>41.18</v>
      </c>
      <c r="F221" s="102">
        <v>70.62</v>
      </c>
      <c r="G221" s="103">
        <v>21.92</v>
      </c>
      <c r="I221" s="178"/>
      <c r="J221" s="177"/>
    </row>
    <row r="222" spans="1:10" x14ac:dyDescent="0.25">
      <c r="A222" s="26" t="s">
        <v>385</v>
      </c>
      <c r="B222" s="104">
        <v>94.740000000000009</v>
      </c>
      <c r="C222" s="119">
        <v>95.884999999999991</v>
      </c>
      <c r="D222" s="119">
        <v>89.74</v>
      </c>
      <c r="E222" s="119">
        <v>22.34</v>
      </c>
      <c r="F222" s="119">
        <v>52.42</v>
      </c>
      <c r="G222" s="105">
        <v>23.45</v>
      </c>
      <c r="I222" s="178"/>
      <c r="J222" s="177"/>
    </row>
    <row r="223" spans="1:10" ht="15.75" thickBot="1" x14ac:dyDescent="0.3">
      <c r="A223" s="27" t="s">
        <v>386</v>
      </c>
      <c r="B223" s="106">
        <v>96.43</v>
      </c>
      <c r="C223" s="107">
        <v>92.825000000000003</v>
      </c>
      <c r="D223" s="107">
        <v>88.03</v>
      </c>
      <c r="E223" s="107">
        <v>36.46</v>
      </c>
      <c r="F223" s="107">
        <v>76.930000000000007</v>
      </c>
      <c r="G223" s="108">
        <v>54.61</v>
      </c>
      <c r="J223" s="41"/>
    </row>
    <row r="224" spans="1:10" ht="15.75" thickBot="1" x14ac:dyDescent="0.3">
      <c r="A224" s="20"/>
      <c r="J224" s="41"/>
    </row>
    <row r="225" spans="1:10" ht="15.75" thickBot="1" x14ac:dyDescent="0.3">
      <c r="A225" s="19"/>
      <c r="B225" s="25" t="s">
        <v>388</v>
      </c>
      <c r="C225" s="25" t="s">
        <v>292</v>
      </c>
      <c r="D225" s="10"/>
      <c r="E225" s="7"/>
      <c r="F225" s="7"/>
      <c r="G225" s="6"/>
      <c r="J225" s="41"/>
    </row>
    <row r="226" spans="1:10" ht="15.75" thickBot="1" x14ac:dyDescent="0.3">
      <c r="A226" s="27"/>
      <c r="B226" s="10" t="s">
        <v>389</v>
      </c>
      <c r="C226" s="7"/>
      <c r="D226" s="7"/>
      <c r="E226" s="7" t="s">
        <v>380</v>
      </c>
      <c r="F226" s="7"/>
      <c r="G226" s="6"/>
      <c r="J226" s="41"/>
    </row>
    <row r="227" spans="1:10" ht="15.75" thickBot="1" x14ac:dyDescent="0.3">
      <c r="A227" s="25" t="s">
        <v>383</v>
      </c>
      <c r="B227" s="10">
        <v>1996</v>
      </c>
      <c r="C227" s="7">
        <v>1997</v>
      </c>
      <c r="D227" s="6">
        <v>1998</v>
      </c>
      <c r="E227" s="10">
        <v>1996</v>
      </c>
      <c r="F227" s="7">
        <v>1997</v>
      </c>
      <c r="G227" s="6">
        <v>1998</v>
      </c>
      <c r="J227" s="41"/>
    </row>
    <row r="228" spans="1:10" x14ac:dyDescent="0.25">
      <c r="A228" s="19" t="s">
        <v>384</v>
      </c>
      <c r="B228" s="101">
        <v>8.17</v>
      </c>
      <c r="C228" s="102">
        <v>7.835</v>
      </c>
      <c r="D228" s="102">
        <v>6.61</v>
      </c>
      <c r="E228" s="102">
        <v>72.996200000000002</v>
      </c>
      <c r="F228" s="102">
        <v>93.648300000000006</v>
      </c>
      <c r="G228" s="103">
        <v>64.871700000000004</v>
      </c>
      <c r="J228" s="41"/>
    </row>
    <row r="229" spans="1:10" x14ac:dyDescent="0.25">
      <c r="A229" s="26" t="s">
        <v>385</v>
      </c>
      <c r="B229" s="104">
        <v>8.26</v>
      </c>
      <c r="C229" s="119">
        <v>8.4949999999999992</v>
      </c>
      <c r="D229" s="119">
        <v>8.69</v>
      </c>
      <c r="E229" s="119">
        <v>60.458399999999997</v>
      </c>
      <c r="F229" s="119">
        <v>64.063000000000002</v>
      </c>
      <c r="G229" s="105">
        <v>66.750299999999996</v>
      </c>
      <c r="J229" s="41"/>
    </row>
    <row r="230" spans="1:10" ht="15.75" thickBot="1" x14ac:dyDescent="0.3">
      <c r="A230" s="27" t="s">
        <v>386</v>
      </c>
      <c r="B230" s="106">
        <v>7.93</v>
      </c>
      <c r="C230" s="107">
        <v>10.17</v>
      </c>
      <c r="D230" s="107">
        <v>8.52</v>
      </c>
      <c r="E230" s="107">
        <v>66.9405</v>
      </c>
      <c r="F230" s="107">
        <v>80.841499999999996</v>
      </c>
      <c r="G230" s="108">
        <v>103.608</v>
      </c>
      <c r="J230" s="41"/>
    </row>
    <row r="231" spans="1:10" ht="15.75" thickBot="1" x14ac:dyDescent="0.3">
      <c r="A231" s="20"/>
      <c r="J231" s="41"/>
    </row>
    <row r="232" spans="1:10" ht="15.75" thickBot="1" x14ac:dyDescent="0.3">
      <c r="A232" s="19"/>
      <c r="B232" s="25" t="s">
        <v>388</v>
      </c>
      <c r="C232" s="25" t="s">
        <v>292</v>
      </c>
      <c r="D232" s="10"/>
      <c r="E232" s="7"/>
      <c r="F232" s="7"/>
      <c r="G232" s="6"/>
      <c r="J232" s="41"/>
    </row>
    <row r="233" spans="1:10" ht="15.75" thickBot="1" x14ac:dyDescent="0.3">
      <c r="A233" s="27"/>
      <c r="B233" s="10" t="s">
        <v>390</v>
      </c>
      <c r="C233" s="7"/>
      <c r="D233" s="7"/>
      <c r="E233" s="7" t="s">
        <v>2</v>
      </c>
      <c r="F233" s="7"/>
      <c r="G233" s="6"/>
      <c r="J233" s="41"/>
    </row>
    <row r="234" spans="1:10" ht="15.75" thickBot="1" x14ac:dyDescent="0.3">
      <c r="A234" s="25" t="s">
        <v>383</v>
      </c>
      <c r="B234" s="10">
        <v>1996</v>
      </c>
      <c r="C234" s="7">
        <v>1997</v>
      </c>
      <c r="D234" s="6">
        <v>1998</v>
      </c>
      <c r="E234" s="10">
        <v>1996</v>
      </c>
      <c r="F234" s="7">
        <v>1997</v>
      </c>
      <c r="G234" s="6">
        <v>1998</v>
      </c>
      <c r="J234" s="41"/>
    </row>
    <row r="235" spans="1:10" x14ac:dyDescent="0.25">
      <c r="A235" s="19" t="s">
        <v>384</v>
      </c>
      <c r="B235" s="101">
        <v>3680</v>
      </c>
      <c r="C235" s="102">
        <v>7874</v>
      </c>
      <c r="D235" s="102">
        <v>3899</v>
      </c>
      <c r="E235" s="102">
        <v>58</v>
      </c>
      <c r="F235" s="102">
        <v>122</v>
      </c>
      <c r="G235" s="103">
        <v>75</v>
      </c>
      <c r="J235" s="41"/>
    </row>
    <row r="236" spans="1:10" x14ac:dyDescent="0.25">
      <c r="A236" s="26" t="s">
        <v>385</v>
      </c>
      <c r="B236" s="104">
        <v>2554</v>
      </c>
      <c r="C236" s="119">
        <v>8362</v>
      </c>
      <c r="D236" s="119">
        <v>5003</v>
      </c>
      <c r="E236" s="119">
        <v>38</v>
      </c>
      <c r="F236" s="119">
        <v>133</v>
      </c>
      <c r="G236" s="105">
        <v>78</v>
      </c>
      <c r="J236" s="41"/>
    </row>
    <row r="237" spans="1:10" ht="15.75" thickBot="1" x14ac:dyDescent="0.3">
      <c r="A237" s="27" t="s">
        <v>386</v>
      </c>
      <c r="B237" s="104">
        <v>3347</v>
      </c>
      <c r="C237" s="119">
        <v>9253</v>
      </c>
      <c r="D237" s="119">
        <v>7345</v>
      </c>
      <c r="E237" s="119">
        <v>56</v>
      </c>
      <c r="F237" s="119">
        <v>153</v>
      </c>
      <c r="G237" s="105">
        <v>117</v>
      </c>
      <c r="J237" s="41"/>
    </row>
    <row r="238" spans="1:10" ht="15.75" thickBot="1" x14ac:dyDescent="0.3">
      <c r="A238" s="113" t="s">
        <v>354</v>
      </c>
      <c r="B238" s="106">
        <v>9581</v>
      </c>
      <c r="C238" s="107">
        <v>25489</v>
      </c>
      <c r="D238" s="107">
        <v>16247</v>
      </c>
      <c r="E238" s="107">
        <v>152</v>
      </c>
      <c r="F238" s="107">
        <v>408</v>
      </c>
      <c r="G238" s="108">
        <v>270</v>
      </c>
      <c r="J238" s="41"/>
    </row>
    <row r="239" spans="1:10" ht="15.75" thickBot="1" x14ac:dyDescent="0.3">
      <c r="A239" s="20"/>
      <c r="D239" s="119"/>
      <c r="E239" s="119"/>
      <c r="F239" s="119"/>
      <c r="G239" s="119"/>
      <c r="J239" s="41"/>
    </row>
    <row r="240" spans="1:10" ht="15.75" thickBot="1" x14ac:dyDescent="0.3">
      <c r="A240" s="25" t="s">
        <v>392</v>
      </c>
      <c r="B240" s="25" t="s">
        <v>292</v>
      </c>
      <c r="C240" s="10"/>
      <c r="D240" s="6"/>
      <c r="F240" t="str" cm="1">
        <f t="array" ref="F240:I244">_xlfn.SWITCH(H210,1,IF(A241:D245="","",A241:D245))</f>
        <v>Shipping_Company</v>
      </c>
      <c r="G240">
        <v>1996</v>
      </c>
      <c r="H240">
        <v>1997</v>
      </c>
      <c r="I240">
        <v>1998</v>
      </c>
      <c r="J240" s="41"/>
    </row>
    <row r="241" spans="1:10" ht="15.75" thickBot="1" x14ac:dyDescent="0.3">
      <c r="A241" s="25" t="s">
        <v>383</v>
      </c>
      <c r="B241" s="10">
        <v>1996</v>
      </c>
      <c r="C241" s="7">
        <v>1997</v>
      </c>
      <c r="D241" s="6">
        <v>1998</v>
      </c>
      <c r="F241" t="str">
        <v>Federal Shipping (# On-Time)</v>
      </c>
      <c r="G241">
        <v>55</v>
      </c>
      <c r="H241">
        <v>117</v>
      </c>
      <c r="I241">
        <v>68</v>
      </c>
      <c r="J241" s="41"/>
    </row>
    <row r="242" spans="1:10" x14ac:dyDescent="0.25">
      <c r="A242" s="19" t="s">
        <v>393</v>
      </c>
      <c r="B242" s="121">
        <v>55</v>
      </c>
      <c r="C242" s="122">
        <v>117</v>
      </c>
      <c r="D242" s="65">
        <v>68</v>
      </c>
      <c r="F242" t="str">
        <v>Speedy Express   (# On-Time)</v>
      </c>
      <c r="G242">
        <v>36</v>
      </c>
      <c r="H242">
        <v>127</v>
      </c>
      <c r="I242">
        <v>70</v>
      </c>
      <c r="J242" s="41"/>
    </row>
    <row r="243" spans="1:10" x14ac:dyDescent="0.25">
      <c r="A243" s="26" t="s">
        <v>395</v>
      </c>
      <c r="B243" s="123">
        <v>36</v>
      </c>
      <c r="C243" s="146">
        <v>127</v>
      </c>
      <c r="D243" s="63">
        <v>70</v>
      </c>
      <c r="F243" t="str">
        <v>United Package (# On- Time)</v>
      </c>
      <c r="G243">
        <v>54</v>
      </c>
      <c r="H243">
        <v>142</v>
      </c>
      <c r="I243">
        <v>103</v>
      </c>
      <c r="J243" s="41"/>
    </row>
    <row r="244" spans="1:10" ht="15.75" thickBot="1" x14ac:dyDescent="0.3">
      <c r="A244" s="27" t="s">
        <v>394</v>
      </c>
      <c r="B244" s="124">
        <v>54</v>
      </c>
      <c r="C244" s="120">
        <v>142</v>
      </c>
      <c r="D244" s="64">
        <v>103</v>
      </c>
      <c r="F244" t="str">
        <v/>
      </c>
      <c r="G244" t="str">
        <v/>
      </c>
      <c r="H244" t="str">
        <v/>
      </c>
      <c r="I244" t="str">
        <v/>
      </c>
      <c r="J244" s="41"/>
    </row>
    <row r="245" spans="1:10" ht="15.75" thickBot="1" x14ac:dyDescent="0.3">
      <c r="A245" s="58"/>
      <c r="B245" s="44"/>
      <c r="C245" s="44"/>
      <c r="D245" s="44"/>
      <c r="E245" s="44"/>
      <c r="F245" s="44"/>
      <c r="G245" s="44"/>
      <c r="H245" s="44"/>
      <c r="I245" s="44"/>
      <c r="J245" s="48"/>
    </row>
  </sheetData>
  <mergeCells count="5">
    <mergeCell ref="A2:E2"/>
    <mergeCell ref="G2:K2"/>
    <mergeCell ref="Q47:Q51"/>
    <mergeCell ref="A128:C128"/>
    <mergeCell ref="I217:J222"/>
  </mergeCells>
  <pageMargins left="0.7" right="0.7" top="0.75" bottom="0.75" header="0.3" footer="0.3"/>
  <drawing r:id="rId18"/>
  <extLst>
    <ext xmlns:x14="http://schemas.microsoft.com/office/spreadsheetml/2009/9/main" uri="{A8765BA9-456A-4dab-B4F3-ACF838C121DE}">
      <x14:slicerList>
        <x14:slicer r:id="rId19"/>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0949D-6042-4C37-B5C1-8191E9B6369F}">
  <sheetPr codeName="Sheet4"/>
  <dimension ref="A1:O42"/>
  <sheetViews>
    <sheetView showGridLines="0" topLeftCell="A19" zoomScaleNormal="100" workbookViewId="0">
      <selection activeCell="Q14" sqref="Q14"/>
    </sheetView>
  </sheetViews>
  <sheetFormatPr defaultRowHeight="15" x14ac:dyDescent="0.25"/>
  <cols>
    <col min="1" max="14" width="9.140625" style="40"/>
    <col min="15" max="15" width="11.140625" style="40" customWidth="1"/>
    <col min="16" max="16384" width="9.140625" style="40"/>
  </cols>
  <sheetData>
    <row r="1" spans="1:15" x14ac:dyDescent="0.25">
      <c r="A1"/>
      <c r="B1"/>
      <c r="C1"/>
      <c r="D1"/>
      <c r="E1"/>
      <c r="F1"/>
      <c r="G1"/>
      <c r="H1"/>
      <c r="I1"/>
      <c r="J1"/>
      <c r="K1"/>
      <c r="L1"/>
      <c r="M1"/>
      <c r="N1"/>
      <c r="O1"/>
    </row>
    <row r="2" spans="1:15" x14ac:dyDescent="0.25">
      <c r="A2"/>
      <c r="B2"/>
      <c r="C2"/>
      <c r="D2"/>
      <c r="E2"/>
      <c r="F2"/>
      <c r="G2"/>
      <c r="H2"/>
      <c r="I2"/>
      <c r="J2"/>
      <c r="K2"/>
      <c r="L2"/>
      <c r="M2"/>
      <c r="N2"/>
      <c r="O2"/>
    </row>
    <row r="3" spans="1:15" x14ac:dyDescent="0.25">
      <c r="A3"/>
      <c r="B3"/>
      <c r="C3"/>
      <c r="D3"/>
      <c r="E3"/>
      <c r="F3"/>
      <c r="G3"/>
      <c r="H3"/>
      <c r="I3"/>
      <c r="J3"/>
      <c r="K3"/>
      <c r="L3"/>
      <c r="M3"/>
      <c r="N3"/>
      <c r="O3"/>
    </row>
    <row r="4" spans="1:15" x14ac:dyDescent="0.25">
      <c r="A4"/>
      <c r="B4"/>
      <c r="C4"/>
      <c r="D4"/>
      <c r="E4"/>
      <c r="F4"/>
      <c r="G4"/>
      <c r="H4"/>
      <c r="I4"/>
      <c r="J4"/>
      <c r="K4"/>
      <c r="L4"/>
      <c r="M4"/>
      <c r="N4"/>
      <c r="O4"/>
    </row>
    <row r="5" spans="1:15" x14ac:dyDescent="0.25">
      <c r="A5"/>
      <c r="B5"/>
      <c r="C5"/>
      <c r="D5"/>
      <c r="E5"/>
      <c r="F5"/>
      <c r="G5"/>
      <c r="H5"/>
      <c r="I5"/>
      <c r="J5"/>
      <c r="K5"/>
      <c r="L5"/>
      <c r="M5"/>
      <c r="N5"/>
      <c r="O5"/>
    </row>
    <row r="6" spans="1:15" x14ac:dyDescent="0.25">
      <c r="A6"/>
      <c r="B6"/>
      <c r="C6"/>
      <c r="D6"/>
      <c r="E6"/>
      <c r="F6"/>
      <c r="G6"/>
      <c r="H6"/>
      <c r="I6"/>
      <c r="J6"/>
      <c r="K6"/>
      <c r="L6"/>
      <c r="M6"/>
      <c r="N6"/>
      <c r="O6"/>
    </row>
    <row r="7" spans="1:15" x14ac:dyDescent="0.25">
      <c r="A7"/>
      <c r="B7"/>
      <c r="C7"/>
      <c r="D7"/>
      <c r="E7"/>
      <c r="F7"/>
      <c r="G7"/>
      <c r="H7"/>
      <c r="I7"/>
      <c r="J7"/>
      <c r="K7"/>
      <c r="L7"/>
      <c r="M7"/>
      <c r="N7"/>
      <c r="O7"/>
    </row>
    <row r="8" spans="1:15" x14ac:dyDescent="0.25">
      <c r="A8"/>
      <c r="B8"/>
      <c r="C8"/>
      <c r="D8"/>
      <c r="E8"/>
      <c r="F8"/>
      <c r="G8"/>
      <c r="H8"/>
      <c r="I8"/>
      <c r="J8"/>
      <c r="K8"/>
      <c r="L8"/>
      <c r="M8"/>
      <c r="N8"/>
      <c r="O8"/>
    </row>
    <row r="9" spans="1:15" x14ac:dyDescent="0.25">
      <c r="A9"/>
      <c r="B9"/>
      <c r="C9"/>
      <c r="D9"/>
      <c r="E9"/>
      <c r="F9"/>
      <c r="G9"/>
      <c r="H9"/>
      <c r="I9"/>
      <c r="J9"/>
      <c r="K9"/>
      <c r="L9"/>
      <c r="M9"/>
      <c r="N9"/>
      <c r="O9"/>
    </row>
    <row r="10" spans="1:15" x14ac:dyDescent="0.25">
      <c r="A10"/>
      <c r="B10"/>
      <c r="C10"/>
      <c r="D10"/>
      <c r="E10"/>
      <c r="F10"/>
      <c r="G10"/>
      <c r="H10"/>
      <c r="I10"/>
      <c r="J10"/>
      <c r="K10"/>
      <c r="L10"/>
      <c r="M10"/>
      <c r="N10"/>
      <c r="O10"/>
    </row>
    <row r="11" spans="1:15" x14ac:dyDescent="0.25">
      <c r="A11"/>
      <c r="B11"/>
      <c r="C11"/>
      <c r="D11"/>
      <c r="E11"/>
      <c r="F11"/>
      <c r="G11"/>
      <c r="H11"/>
      <c r="I11"/>
      <c r="J11"/>
      <c r="K11"/>
      <c r="L11"/>
      <c r="M11"/>
      <c r="N11"/>
      <c r="O11"/>
    </row>
    <row r="12" spans="1:15" x14ac:dyDescent="0.25">
      <c r="A12"/>
      <c r="B12"/>
      <c r="C12"/>
      <c r="D12"/>
      <c r="E12"/>
      <c r="F12"/>
      <c r="G12"/>
      <c r="H12"/>
      <c r="I12"/>
      <c r="J12"/>
      <c r="K12"/>
      <c r="L12"/>
      <c r="M12"/>
      <c r="N12"/>
      <c r="O12"/>
    </row>
    <row r="13" spans="1:15" x14ac:dyDescent="0.25">
      <c r="A13"/>
      <c r="B13"/>
      <c r="C13"/>
      <c r="D13"/>
      <c r="E13"/>
      <c r="F13"/>
      <c r="G13"/>
      <c r="H13"/>
      <c r="I13"/>
      <c r="J13"/>
      <c r="K13"/>
      <c r="L13"/>
      <c r="M13"/>
      <c r="N13"/>
      <c r="O13"/>
    </row>
    <row r="14" spans="1:15" x14ac:dyDescent="0.25">
      <c r="A14"/>
      <c r="B14"/>
      <c r="C14"/>
      <c r="D14"/>
      <c r="E14"/>
      <c r="F14"/>
      <c r="G14"/>
      <c r="H14"/>
      <c r="I14"/>
      <c r="J14"/>
      <c r="K14"/>
      <c r="L14"/>
      <c r="M14"/>
      <c r="N14"/>
      <c r="O14"/>
    </row>
    <row r="15" spans="1:15" x14ac:dyDescent="0.25">
      <c r="A15"/>
      <c r="B15"/>
      <c r="C15"/>
      <c r="D15"/>
      <c r="E15"/>
      <c r="F15"/>
      <c r="G15"/>
      <c r="H15"/>
      <c r="I15"/>
      <c r="J15"/>
      <c r="K15"/>
      <c r="L15"/>
      <c r="M15"/>
      <c r="N15"/>
      <c r="O15"/>
    </row>
    <row r="16" spans="1:15" x14ac:dyDescent="0.25">
      <c r="A16"/>
      <c r="B16"/>
      <c r="C16"/>
      <c r="D16"/>
      <c r="E16"/>
      <c r="F16"/>
      <c r="G16"/>
      <c r="H16"/>
      <c r="I16"/>
      <c r="J16"/>
      <c r="K16"/>
      <c r="L16"/>
      <c r="M16"/>
      <c r="N16"/>
      <c r="O16"/>
    </row>
    <row r="17" spans="1:15" x14ac:dyDescent="0.25">
      <c r="A17"/>
      <c r="B17"/>
      <c r="C17"/>
      <c r="D17"/>
      <c r="E17"/>
      <c r="F17"/>
      <c r="G17"/>
      <c r="H17"/>
      <c r="I17"/>
      <c r="J17"/>
      <c r="K17"/>
      <c r="L17"/>
      <c r="M17"/>
      <c r="N17"/>
      <c r="O17"/>
    </row>
    <row r="18" spans="1:15" x14ac:dyDescent="0.25">
      <c r="A18"/>
      <c r="B18"/>
      <c r="C18"/>
      <c r="D18"/>
      <c r="E18"/>
      <c r="F18"/>
      <c r="G18"/>
      <c r="H18"/>
      <c r="I18"/>
      <c r="J18"/>
      <c r="K18"/>
      <c r="L18"/>
      <c r="M18"/>
      <c r="N18"/>
      <c r="O18"/>
    </row>
    <row r="19" spans="1:15" x14ac:dyDescent="0.25">
      <c r="A19"/>
      <c r="B19"/>
      <c r="C19"/>
      <c r="D19"/>
      <c r="E19"/>
      <c r="F19"/>
      <c r="G19"/>
      <c r="H19"/>
      <c r="I19"/>
      <c r="J19"/>
      <c r="K19"/>
      <c r="L19"/>
      <c r="M19"/>
      <c r="N19"/>
      <c r="O19"/>
    </row>
    <row r="20" spans="1:15" x14ac:dyDescent="0.25">
      <c r="A20"/>
      <c r="B20"/>
      <c r="C20"/>
      <c r="D20"/>
      <c r="E20"/>
      <c r="F20"/>
      <c r="G20"/>
      <c r="H20"/>
      <c r="I20"/>
      <c r="J20"/>
      <c r="K20"/>
      <c r="L20"/>
      <c r="M20"/>
      <c r="N20"/>
      <c r="O20"/>
    </row>
    <row r="21" spans="1:15" x14ac:dyDescent="0.25">
      <c r="A21"/>
      <c r="B21"/>
      <c r="C21"/>
      <c r="D21"/>
      <c r="E21"/>
      <c r="F21"/>
      <c r="G21"/>
      <c r="H21"/>
      <c r="I21"/>
      <c r="J21"/>
      <c r="K21"/>
      <c r="L21"/>
      <c r="M21"/>
      <c r="N21"/>
      <c r="O21"/>
    </row>
    <row r="22" spans="1:15" x14ac:dyDescent="0.25">
      <c r="A22"/>
      <c r="B22"/>
      <c r="C22"/>
      <c r="D22"/>
      <c r="E22"/>
      <c r="F22"/>
      <c r="G22"/>
      <c r="H22"/>
      <c r="I22"/>
      <c r="J22"/>
      <c r="K22"/>
      <c r="L22"/>
      <c r="M22"/>
      <c r="N22"/>
      <c r="O22"/>
    </row>
    <row r="23" spans="1:15" x14ac:dyDescent="0.25">
      <c r="A23"/>
      <c r="B23"/>
      <c r="C23"/>
      <c r="D23"/>
      <c r="E23"/>
      <c r="F23"/>
      <c r="G23"/>
      <c r="H23"/>
      <c r="I23"/>
      <c r="J23"/>
      <c r="K23"/>
      <c r="L23"/>
      <c r="M23"/>
      <c r="N23"/>
      <c r="O23"/>
    </row>
    <row r="24" spans="1:15" x14ac:dyDescent="0.25">
      <c r="A24"/>
      <c r="B24"/>
      <c r="C24"/>
      <c r="D24"/>
      <c r="E24"/>
      <c r="F24"/>
      <c r="G24"/>
      <c r="H24"/>
      <c r="I24"/>
      <c r="J24"/>
      <c r="K24"/>
      <c r="L24"/>
      <c r="M24"/>
      <c r="N24"/>
      <c r="O24"/>
    </row>
    <row r="25" spans="1:15" x14ac:dyDescent="0.25">
      <c r="A25"/>
      <c r="B25"/>
      <c r="C25"/>
      <c r="D25"/>
      <c r="E25"/>
      <c r="F25"/>
      <c r="G25"/>
      <c r="H25"/>
      <c r="I25"/>
      <c r="J25"/>
      <c r="K25"/>
      <c r="L25"/>
      <c r="M25"/>
      <c r="N25"/>
      <c r="O25"/>
    </row>
    <row r="26" spans="1:15" x14ac:dyDescent="0.25">
      <c r="A26"/>
      <c r="B26"/>
      <c r="C26"/>
      <c r="D26"/>
      <c r="E26"/>
      <c r="F26"/>
      <c r="G26"/>
      <c r="H26"/>
      <c r="I26"/>
      <c r="J26"/>
      <c r="K26"/>
      <c r="L26"/>
      <c r="M26"/>
      <c r="N26"/>
      <c r="O26"/>
    </row>
    <row r="27" spans="1:15" x14ac:dyDescent="0.25">
      <c r="A27"/>
      <c r="B27"/>
      <c r="C27"/>
      <c r="D27"/>
      <c r="E27"/>
      <c r="F27"/>
      <c r="G27"/>
      <c r="H27"/>
      <c r="I27"/>
      <c r="J27"/>
      <c r="K27"/>
      <c r="L27"/>
      <c r="M27"/>
      <c r="N27"/>
      <c r="O27"/>
    </row>
    <row r="28" spans="1:15" x14ac:dyDescent="0.25">
      <c r="A28"/>
      <c r="B28"/>
      <c r="C28"/>
      <c r="D28"/>
      <c r="E28"/>
      <c r="F28"/>
      <c r="G28"/>
      <c r="H28"/>
      <c r="I28"/>
      <c r="J28"/>
      <c r="K28"/>
      <c r="L28"/>
      <c r="M28"/>
      <c r="N28"/>
      <c r="O28"/>
    </row>
    <row r="29" spans="1:15" x14ac:dyDescent="0.25">
      <c r="A29"/>
      <c r="B29"/>
      <c r="C29"/>
      <c r="D29"/>
      <c r="E29"/>
      <c r="F29"/>
      <c r="G29"/>
      <c r="H29"/>
      <c r="I29"/>
      <c r="J29"/>
      <c r="K29"/>
      <c r="L29"/>
      <c r="M29"/>
      <c r="N29"/>
      <c r="O29"/>
    </row>
    <row r="30" spans="1:15" x14ac:dyDescent="0.25">
      <c r="A30"/>
      <c r="B30"/>
      <c r="C30"/>
      <c r="D30"/>
      <c r="E30"/>
      <c r="F30"/>
      <c r="G30"/>
      <c r="H30"/>
      <c r="I30"/>
      <c r="J30"/>
      <c r="K30"/>
      <c r="L30"/>
      <c r="M30"/>
      <c r="N30"/>
      <c r="O30"/>
    </row>
    <row r="31" spans="1:15" x14ac:dyDescent="0.25">
      <c r="A31"/>
      <c r="B31"/>
      <c r="C31"/>
      <c r="D31"/>
      <c r="E31"/>
      <c r="F31"/>
      <c r="G31"/>
      <c r="H31"/>
      <c r="I31"/>
      <c r="J31"/>
      <c r="K31"/>
      <c r="L31"/>
      <c r="M31"/>
      <c r="N31"/>
      <c r="O31"/>
    </row>
    <row r="32" spans="1:15" x14ac:dyDescent="0.25">
      <c r="A32"/>
      <c r="B32"/>
      <c r="C32"/>
      <c r="D32"/>
      <c r="E32"/>
      <c r="F32"/>
      <c r="G32"/>
      <c r="H32"/>
      <c r="I32"/>
      <c r="J32"/>
      <c r="K32"/>
      <c r="L32"/>
      <c r="M32"/>
      <c r="N32"/>
      <c r="O32"/>
    </row>
    <row r="33" spans="1:15" x14ac:dyDescent="0.25">
      <c r="A33"/>
      <c r="B33"/>
      <c r="C33"/>
      <c r="D33"/>
      <c r="E33"/>
      <c r="F33"/>
      <c r="G33"/>
      <c r="H33"/>
      <c r="I33"/>
      <c r="J33"/>
      <c r="K33"/>
      <c r="L33"/>
      <c r="M33"/>
      <c r="N33"/>
      <c r="O33"/>
    </row>
    <row r="34" spans="1:15" x14ac:dyDescent="0.25">
      <c r="A34"/>
      <c r="B34"/>
      <c r="C34"/>
      <c r="D34"/>
      <c r="E34"/>
      <c r="F34"/>
      <c r="G34"/>
      <c r="H34"/>
      <c r="I34"/>
      <c r="J34"/>
      <c r="K34"/>
      <c r="L34"/>
      <c r="M34"/>
      <c r="N34"/>
      <c r="O34"/>
    </row>
    <row r="35" spans="1:15" x14ac:dyDescent="0.25">
      <c r="A35"/>
      <c r="B35"/>
      <c r="C35"/>
      <c r="D35"/>
      <c r="E35"/>
      <c r="F35"/>
      <c r="G35"/>
      <c r="H35"/>
      <c r="I35"/>
      <c r="J35"/>
      <c r="K35"/>
      <c r="L35"/>
      <c r="M35"/>
      <c r="N35"/>
      <c r="O35"/>
    </row>
    <row r="36" spans="1:15" x14ac:dyDescent="0.25">
      <c r="A36"/>
      <c r="B36"/>
      <c r="C36"/>
      <c r="D36"/>
      <c r="E36"/>
      <c r="F36"/>
      <c r="G36"/>
      <c r="H36"/>
      <c r="I36"/>
      <c r="J36"/>
      <c r="K36"/>
      <c r="L36"/>
      <c r="M36"/>
      <c r="N36"/>
      <c r="O36"/>
    </row>
    <row r="37" spans="1:15" x14ac:dyDescent="0.25">
      <c r="A37"/>
      <c r="B37"/>
      <c r="C37"/>
      <c r="D37"/>
      <c r="E37"/>
      <c r="F37"/>
      <c r="G37"/>
      <c r="H37"/>
      <c r="I37"/>
      <c r="J37"/>
      <c r="K37"/>
      <c r="L37"/>
      <c r="M37"/>
      <c r="N37"/>
      <c r="O37"/>
    </row>
    <row r="38" spans="1:15" x14ac:dyDescent="0.25">
      <c r="A38"/>
      <c r="B38"/>
      <c r="C38"/>
      <c r="D38"/>
      <c r="E38"/>
      <c r="F38"/>
      <c r="G38"/>
      <c r="H38"/>
      <c r="I38"/>
      <c r="J38"/>
      <c r="K38"/>
      <c r="L38"/>
      <c r="M38"/>
      <c r="N38"/>
      <c r="O38"/>
    </row>
    <row r="39" spans="1:15" x14ac:dyDescent="0.25">
      <c r="A39"/>
      <c r="B39"/>
      <c r="C39"/>
      <c r="D39"/>
      <c r="E39"/>
      <c r="F39"/>
      <c r="G39"/>
      <c r="H39"/>
      <c r="I39"/>
      <c r="J39"/>
      <c r="K39"/>
      <c r="L39"/>
      <c r="M39"/>
      <c r="N39"/>
      <c r="O39"/>
    </row>
    <row r="40" spans="1:15" x14ac:dyDescent="0.25">
      <c r="A40"/>
      <c r="B40"/>
      <c r="C40"/>
      <c r="D40"/>
      <c r="E40"/>
      <c r="F40"/>
      <c r="G40"/>
      <c r="H40"/>
      <c r="I40"/>
      <c r="J40"/>
      <c r="K40"/>
      <c r="L40"/>
      <c r="M40"/>
      <c r="N40"/>
      <c r="O40"/>
    </row>
    <row r="41" spans="1:15" x14ac:dyDescent="0.25">
      <c r="A41"/>
      <c r="B41"/>
      <c r="C41"/>
      <c r="D41"/>
      <c r="E41"/>
      <c r="F41"/>
      <c r="G41"/>
      <c r="H41"/>
      <c r="I41"/>
      <c r="J41"/>
      <c r="K41"/>
      <c r="L41"/>
      <c r="M41"/>
      <c r="N41"/>
      <c r="O41"/>
    </row>
    <row r="42" spans="1:15" x14ac:dyDescent="0.25">
      <c r="A42"/>
      <c r="B42"/>
      <c r="C42"/>
      <c r="D42"/>
      <c r="E42"/>
      <c r="F42"/>
      <c r="G42"/>
      <c r="H42"/>
      <c r="I42"/>
      <c r="J42"/>
      <c r="K42"/>
      <c r="L42"/>
      <c r="M42"/>
      <c r="N42"/>
      <c r="O42"/>
    </row>
  </sheetData>
  <pageMargins left="0" right="0" top="0" bottom="0" header="0" footer="0"/>
  <pageSetup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2049" r:id="rId4" name="Option Button 1">
              <controlPr defaultSize="0" autoFill="0" autoLine="0" autoPict="0">
                <anchor moveWithCells="1">
                  <from>
                    <xdr:col>10</xdr:col>
                    <xdr:colOff>381000</xdr:colOff>
                    <xdr:row>3</xdr:row>
                    <xdr:rowOff>57150</xdr:rowOff>
                  </from>
                  <to>
                    <xdr:col>12</xdr:col>
                    <xdr:colOff>323850</xdr:colOff>
                    <xdr:row>4</xdr:row>
                    <xdr:rowOff>180975</xdr:rowOff>
                  </to>
                </anchor>
              </controlPr>
            </control>
          </mc:Choice>
        </mc:AlternateContent>
        <mc:AlternateContent xmlns:mc="http://schemas.openxmlformats.org/markup-compatibility/2006">
          <mc:Choice Requires="x14">
            <control shapeId="2050" r:id="rId5" name="Option Button 2">
              <controlPr defaultSize="0" autoFill="0" autoLine="0" autoPict="0">
                <anchor moveWithCells="1">
                  <from>
                    <xdr:col>10</xdr:col>
                    <xdr:colOff>390525</xdr:colOff>
                    <xdr:row>4</xdr:row>
                    <xdr:rowOff>133350</xdr:rowOff>
                  </from>
                  <to>
                    <xdr:col>12</xdr:col>
                    <xdr:colOff>238125</xdr:colOff>
                    <xdr:row>5</xdr:row>
                    <xdr:rowOff>161925</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40066-799F-4035-8195-87EDB0448C55}">
  <sheetPr codeName="Sheet1"/>
  <dimension ref="A1:N50"/>
  <sheetViews>
    <sheetView showGridLines="0" topLeftCell="A25" zoomScaleNormal="100" workbookViewId="0">
      <selection activeCell="L15" sqref="L15"/>
    </sheetView>
  </sheetViews>
  <sheetFormatPr defaultRowHeight="15" x14ac:dyDescent="0.25"/>
  <cols>
    <col min="1" max="1" width="16.28515625" bestFit="1" customWidth="1"/>
    <col min="2" max="5" width="15.7109375" bestFit="1" customWidth="1"/>
    <col min="6" max="6" width="14.42578125" bestFit="1" customWidth="1"/>
    <col min="7" max="7" width="10.140625" bestFit="1" customWidth="1"/>
    <col min="8" max="8" width="15.7109375" bestFit="1" customWidth="1"/>
    <col min="9" max="9" width="14.42578125" bestFit="1" customWidth="1"/>
    <col min="10" max="10" width="10.140625" bestFit="1" customWidth="1"/>
    <col min="11" max="11" width="12.7109375" bestFit="1" customWidth="1"/>
    <col min="12" max="12" width="9" bestFit="1" customWidth="1"/>
  </cols>
  <sheetData>
    <row r="1" spans="1:10" x14ac:dyDescent="0.25">
      <c r="A1" s="51"/>
      <c r="B1" s="51"/>
      <c r="C1" s="51"/>
      <c r="D1" s="51"/>
      <c r="E1" s="51"/>
      <c r="F1" s="51"/>
      <c r="G1" s="51"/>
      <c r="H1" s="51"/>
      <c r="I1" s="51"/>
      <c r="J1" s="51"/>
    </row>
    <row r="2" spans="1:10" x14ac:dyDescent="0.25">
      <c r="A2" s="51"/>
      <c r="B2" s="51"/>
      <c r="C2" s="51"/>
      <c r="D2" s="51"/>
      <c r="E2" s="51"/>
      <c r="F2" s="51"/>
      <c r="G2" s="51"/>
      <c r="H2" s="51"/>
      <c r="I2" s="51"/>
      <c r="J2" s="51"/>
    </row>
    <row r="3" spans="1:10" x14ac:dyDescent="0.25">
      <c r="A3" s="51"/>
      <c r="B3" s="51"/>
      <c r="C3" s="51"/>
      <c r="D3" s="51"/>
      <c r="E3" s="51"/>
      <c r="F3" s="51"/>
      <c r="G3" s="51"/>
      <c r="H3" s="51"/>
      <c r="I3" s="51"/>
      <c r="J3" s="51"/>
    </row>
    <row r="4" spans="1:10" x14ac:dyDescent="0.25">
      <c r="A4" s="51"/>
      <c r="B4" s="51"/>
      <c r="C4" s="51"/>
      <c r="D4" s="51"/>
      <c r="E4" s="51"/>
      <c r="F4" s="51"/>
      <c r="G4" s="51"/>
      <c r="H4" s="51"/>
      <c r="I4" s="51"/>
      <c r="J4" s="51"/>
    </row>
    <row r="5" spans="1:10" x14ac:dyDescent="0.25">
      <c r="A5" s="51"/>
      <c r="B5" s="51"/>
      <c r="C5" s="51"/>
      <c r="D5" s="51"/>
      <c r="E5" s="51"/>
      <c r="F5" s="51"/>
      <c r="G5" s="51"/>
      <c r="H5" s="51"/>
      <c r="I5" s="51"/>
      <c r="J5" s="51"/>
    </row>
    <row r="6" spans="1:10" x14ac:dyDescent="0.25">
      <c r="A6" s="51"/>
      <c r="B6" s="51"/>
      <c r="C6" s="51"/>
      <c r="D6" s="51"/>
      <c r="E6" s="51"/>
      <c r="F6" s="51"/>
      <c r="G6" s="51"/>
      <c r="H6" s="51"/>
      <c r="I6" s="51"/>
      <c r="J6" s="51"/>
    </row>
    <row r="7" spans="1:10" x14ac:dyDescent="0.25">
      <c r="A7" s="51"/>
      <c r="B7" s="51"/>
      <c r="C7" s="51"/>
      <c r="D7" s="51"/>
      <c r="E7" s="51"/>
      <c r="F7" s="51"/>
      <c r="G7" s="51"/>
      <c r="H7" s="51"/>
      <c r="I7" s="51"/>
      <c r="J7" s="51"/>
    </row>
    <row r="8" spans="1:10" x14ac:dyDescent="0.25">
      <c r="A8" s="51"/>
      <c r="B8" s="51"/>
      <c r="C8" s="51"/>
      <c r="D8" s="51"/>
      <c r="E8" s="51"/>
      <c r="F8" s="51"/>
      <c r="G8" s="51"/>
      <c r="H8" s="51"/>
      <c r="I8" s="51"/>
      <c r="J8" s="51"/>
    </row>
    <row r="9" spans="1:10" x14ac:dyDescent="0.25">
      <c r="A9" s="51"/>
      <c r="B9" s="51"/>
      <c r="C9" s="51"/>
      <c r="D9" s="51"/>
      <c r="E9" s="51"/>
      <c r="F9" s="51"/>
      <c r="G9" s="51"/>
      <c r="H9" s="51"/>
      <c r="I9" s="51"/>
      <c r="J9" s="51"/>
    </row>
    <row r="10" spans="1:10" x14ac:dyDescent="0.25">
      <c r="A10" s="51"/>
      <c r="B10" s="51"/>
      <c r="C10" s="51"/>
      <c r="D10" s="51"/>
      <c r="E10" s="51"/>
      <c r="F10" s="51"/>
      <c r="G10" s="51"/>
      <c r="H10" s="51"/>
      <c r="I10" s="51"/>
      <c r="J10" s="51"/>
    </row>
    <row r="11" spans="1:10" x14ac:dyDescent="0.25">
      <c r="A11" s="51"/>
      <c r="B11" s="51"/>
      <c r="C11" s="51"/>
      <c r="D11" s="51"/>
      <c r="E11" s="51"/>
      <c r="F11" s="51"/>
      <c r="G11" s="51"/>
      <c r="H11" s="51"/>
      <c r="I11" s="51"/>
      <c r="J11" s="51"/>
    </row>
    <row r="12" spans="1:10" x14ac:dyDescent="0.25">
      <c r="A12" s="51"/>
      <c r="B12" s="51"/>
      <c r="C12" s="51"/>
      <c r="D12" s="51"/>
      <c r="E12" s="51"/>
      <c r="F12" s="51"/>
      <c r="G12" s="51"/>
      <c r="H12" s="51"/>
      <c r="I12" s="51"/>
      <c r="J12" s="51"/>
    </row>
    <row r="13" spans="1:10" x14ac:dyDescent="0.25">
      <c r="A13" s="51"/>
      <c r="B13" s="51"/>
      <c r="C13" s="51"/>
      <c r="D13" s="51"/>
      <c r="E13" s="51"/>
      <c r="F13" s="51"/>
      <c r="G13" s="51"/>
      <c r="H13" s="51"/>
      <c r="I13" s="51"/>
      <c r="J13" s="51"/>
    </row>
    <row r="14" spans="1:10" x14ac:dyDescent="0.25">
      <c r="A14" s="51"/>
      <c r="B14" s="51"/>
      <c r="C14" s="51"/>
      <c r="D14" s="51"/>
      <c r="E14" s="51"/>
      <c r="F14" s="51"/>
      <c r="G14" s="51"/>
      <c r="H14" s="51"/>
      <c r="I14" s="51"/>
      <c r="J14" s="51"/>
    </row>
    <row r="15" spans="1:10" ht="26.25" x14ac:dyDescent="0.4">
      <c r="A15" s="179" t="str" cm="1">
        <f t="array" ref="A15">_xlfn.SWITCH(Reports!E5,1,"Net Sales ($)",2,"Net Profit ($)",3,"Growth Rate (%)")</f>
        <v>Net Sales ($)</v>
      </c>
      <c r="B15" s="179"/>
      <c r="C15" s="91"/>
      <c r="D15" s="91"/>
      <c r="E15" s="51"/>
      <c r="F15" s="51"/>
      <c r="G15" s="51"/>
      <c r="H15" s="51"/>
      <c r="I15" s="51"/>
      <c r="J15" s="51"/>
    </row>
    <row r="16" spans="1:10" ht="22.5" customHeight="1" x14ac:dyDescent="0.25">
      <c r="A16" s="116" t="str" cm="1">
        <f t="array" ref="A16:D38">_xlfn.SWITCH(Reports!E5,1,IF(Reports!A4:D26="","",Reports!A4:D26),2,IF(Reports!A29:D51="","",Reports!A29:D51),3,IF(Reports!A54:D75="","",Reports!A54:D75))</f>
        <v>Country</v>
      </c>
      <c r="B16" s="69">
        <v>1996</v>
      </c>
      <c r="C16" s="69">
        <v>1997</v>
      </c>
      <c r="D16" s="69">
        <v>1998</v>
      </c>
      <c r="E16" s="91"/>
      <c r="F16" s="91"/>
      <c r="G16" s="91"/>
      <c r="H16" s="91"/>
      <c r="I16" s="91"/>
      <c r="J16" s="91"/>
    </row>
    <row r="17" spans="1:14" ht="15.75" x14ac:dyDescent="0.25">
      <c r="A17" s="70" t="str">
        <v>Argentina</v>
      </c>
      <c r="B17" s="109">
        <v>0</v>
      </c>
      <c r="C17" s="109">
        <v>1816.6</v>
      </c>
      <c r="D17" s="109">
        <v>6302.5</v>
      </c>
      <c r="E17" s="92"/>
      <c r="F17" s="92"/>
      <c r="G17" s="67"/>
      <c r="H17" s="92"/>
      <c r="I17" s="92"/>
      <c r="J17" s="67"/>
    </row>
    <row r="18" spans="1:14" ht="15.75" x14ac:dyDescent="0.25">
      <c r="A18" s="70" t="str">
        <v>Austria</v>
      </c>
      <c r="B18" s="109">
        <v>25601.34</v>
      </c>
      <c r="C18" s="109">
        <v>57401.86</v>
      </c>
      <c r="D18" s="109">
        <v>45000.65</v>
      </c>
      <c r="E18" s="92"/>
      <c r="F18" s="92"/>
      <c r="G18" s="67"/>
      <c r="H18" s="92"/>
      <c r="I18" s="92"/>
      <c r="J18" s="67"/>
      <c r="N18" s="45"/>
    </row>
    <row r="19" spans="1:14" ht="15.75" x14ac:dyDescent="0.25">
      <c r="A19" s="70" t="str">
        <v>Belgium</v>
      </c>
      <c r="B19" s="109">
        <v>6306.7</v>
      </c>
      <c r="C19" s="109">
        <v>11434.48</v>
      </c>
      <c r="D19" s="109">
        <v>16083.67</v>
      </c>
      <c r="E19" s="92"/>
      <c r="F19" s="92"/>
      <c r="G19" s="67"/>
      <c r="H19" s="92"/>
      <c r="I19" s="92"/>
      <c r="J19" s="67"/>
    </row>
    <row r="20" spans="1:14" ht="15.75" x14ac:dyDescent="0.25">
      <c r="A20" s="70" t="str">
        <v>Brazil</v>
      </c>
      <c r="B20" s="109">
        <v>20148.82</v>
      </c>
      <c r="C20" s="109">
        <v>41941.19</v>
      </c>
      <c r="D20" s="109">
        <v>44835.77</v>
      </c>
      <c r="E20" s="92"/>
      <c r="F20" s="92"/>
      <c r="G20" s="67"/>
      <c r="H20" s="92"/>
      <c r="I20" s="92"/>
      <c r="J20" s="67"/>
    </row>
    <row r="21" spans="1:14" ht="15.75" x14ac:dyDescent="0.25">
      <c r="A21" s="70" t="str">
        <v>Canada</v>
      </c>
      <c r="B21" s="109">
        <v>7372.68</v>
      </c>
      <c r="C21" s="109">
        <v>31298.06</v>
      </c>
      <c r="D21" s="109">
        <v>11525.56</v>
      </c>
      <c r="E21" s="92"/>
      <c r="F21" s="92"/>
      <c r="G21" s="67"/>
      <c r="H21" s="92"/>
      <c r="I21" s="92"/>
      <c r="J21" s="67"/>
    </row>
    <row r="22" spans="1:14" ht="15.75" x14ac:dyDescent="0.25">
      <c r="A22" s="70" t="str">
        <v>Denmark</v>
      </c>
      <c r="B22" s="109">
        <v>2952.4</v>
      </c>
      <c r="C22" s="109">
        <v>25192.54</v>
      </c>
      <c r="D22" s="109">
        <v>4516.09</v>
      </c>
      <c r="E22" s="92"/>
      <c r="F22" s="92"/>
      <c r="G22" s="67"/>
      <c r="H22" s="92"/>
      <c r="I22" s="92"/>
      <c r="J22" s="67"/>
    </row>
    <row r="23" spans="1:14" ht="15.75" x14ac:dyDescent="0.25">
      <c r="A23" s="70" t="str">
        <v>Finland</v>
      </c>
      <c r="B23" s="109">
        <v>3115.76</v>
      </c>
      <c r="C23" s="109">
        <v>13437.29</v>
      </c>
      <c r="D23" s="109">
        <v>2257</v>
      </c>
      <c r="E23" s="92"/>
      <c r="F23" s="92"/>
      <c r="G23" s="67"/>
      <c r="H23" s="92"/>
      <c r="I23" s="92"/>
      <c r="J23" s="67"/>
    </row>
    <row r="24" spans="1:14" ht="15.75" x14ac:dyDescent="0.25">
      <c r="A24" s="70" t="str">
        <v>France</v>
      </c>
      <c r="B24" s="109">
        <v>17372.759999999998</v>
      </c>
      <c r="C24" s="109">
        <v>45263.38</v>
      </c>
      <c r="D24" s="109">
        <v>18722.18</v>
      </c>
      <c r="E24" s="92"/>
      <c r="F24" s="92"/>
      <c r="G24" s="67"/>
      <c r="H24" s="92"/>
      <c r="I24" s="92"/>
      <c r="J24" s="67"/>
    </row>
    <row r="25" spans="1:14" ht="15.75" x14ac:dyDescent="0.25">
      <c r="A25" s="70" t="str">
        <v>Germany</v>
      </c>
      <c r="B25" s="109">
        <v>35407.15</v>
      </c>
      <c r="C25" s="109">
        <v>117320.18</v>
      </c>
      <c r="D25" s="109">
        <v>77557.34</v>
      </c>
      <c r="E25" s="92"/>
      <c r="F25" s="92"/>
      <c r="G25" s="67"/>
      <c r="H25" s="92"/>
      <c r="I25" s="92"/>
      <c r="J25" s="67"/>
    </row>
    <row r="26" spans="1:14" ht="15.75" x14ac:dyDescent="0.25">
      <c r="A26" s="70" t="str">
        <v>Ireland</v>
      </c>
      <c r="B26" s="109">
        <v>9123.3799999999992</v>
      </c>
      <c r="C26" s="109">
        <v>20454.41</v>
      </c>
      <c r="D26" s="109">
        <v>20402.12</v>
      </c>
      <c r="E26" s="92"/>
      <c r="F26" s="92"/>
      <c r="G26" s="67"/>
      <c r="H26" s="92"/>
      <c r="I26" s="92"/>
      <c r="J26" s="67"/>
    </row>
    <row r="27" spans="1:14" ht="15.75" x14ac:dyDescent="0.25">
      <c r="A27" s="70" t="str">
        <v>Italy</v>
      </c>
      <c r="B27" s="109">
        <v>979.94</v>
      </c>
      <c r="C27" s="109">
        <v>7946.42</v>
      </c>
      <c r="D27" s="109">
        <v>6843.8</v>
      </c>
      <c r="E27" s="92"/>
      <c r="F27" s="92"/>
      <c r="G27" s="67"/>
      <c r="H27" s="92"/>
      <c r="I27" s="92"/>
      <c r="J27" s="67"/>
    </row>
    <row r="28" spans="1:14" ht="15.75" x14ac:dyDescent="0.25">
      <c r="A28" s="70" t="str">
        <v>Mexico</v>
      </c>
      <c r="B28" s="109">
        <v>4687.8999999999996</v>
      </c>
      <c r="C28" s="109">
        <v>14349.28</v>
      </c>
      <c r="D28" s="109">
        <v>4544.8999999999996</v>
      </c>
      <c r="E28" s="92"/>
      <c r="F28" s="92"/>
      <c r="G28" s="67"/>
      <c r="H28" s="92"/>
      <c r="I28" s="92"/>
      <c r="J28" s="67"/>
    </row>
    <row r="29" spans="1:14" ht="15.75" x14ac:dyDescent="0.25">
      <c r="A29" s="70" t="str">
        <v>Norway</v>
      </c>
      <c r="B29" s="109">
        <v>1058.4000000000001</v>
      </c>
      <c r="C29" s="109">
        <v>700</v>
      </c>
      <c r="D29" s="109">
        <v>3976.75</v>
      </c>
      <c r="E29" s="92"/>
      <c r="F29" s="92"/>
      <c r="G29" s="67"/>
      <c r="H29" s="92"/>
      <c r="I29" s="92"/>
      <c r="J29" s="67"/>
    </row>
    <row r="30" spans="1:14" ht="15.75" x14ac:dyDescent="0.25">
      <c r="A30" s="70" t="str">
        <v>Poland</v>
      </c>
      <c r="B30" s="109">
        <v>459</v>
      </c>
      <c r="C30" s="109">
        <v>1207.8499999999999</v>
      </c>
      <c r="D30" s="109">
        <v>1865.1</v>
      </c>
      <c r="E30" s="92"/>
      <c r="F30" s="92"/>
      <c r="G30" s="67"/>
      <c r="H30" s="92"/>
      <c r="I30" s="92"/>
      <c r="J30" s="67"/>
    </row>
    <row r="31" spans="1:14" ht="15.75" x14ac:dyDescent="0.25">
      <c r="A31" s="70" t="str">
        <v>Portugal</v>
      </c>
      <c r="B31" s="109">
        <v>2306.14</v>
      </c>
      <c r="C31" s="109">
        <v>6474.53</v>
      </c>
      <c r="D31" s="109">
        <v>2691.7</v>
      </c>
      <c r="E31" s="92"/>
      <c r="F31" s="92"/>
      <c r="G31" s="67"/>
      <c r="H31" s="92"/>
      <c r="I31" s="92"/>
      <c r="J31" s="67"/>
      <c r="L31" s="57"/>
    </row>
    <row r="32" spans="1:14" ht="15.75" x14ac:dyDescent="0.25">
      <c r="A32" s="70" t="str">
        <v>Spain</v>
      </c>
      <c r="B32" s="109">
        <v>2976.2</v>
      </c>
      <c r="C32" s="109">
        <v>6978.4</v>
      </c>
      <c r="D32" s="109">
        <v>8028.6</v>
      </c>
      <c r="E32" s="92"/>
      <c r="F32" s="92"/>
      <c r="G32" s="67"/>
      <c r="H32" s="92"/>
      <c r="I32" s="92"/>
      <c r="J32" s="67"/>
    </row>
    <row r="33" spans="1:12" ht="15.75" x14ac:dyDescent="0.25">
      <c r="A33" s="70" t="str">
        <v>Sweden</v>
      </c>
      <c r="B33" s="109">
        <v>6933.23</v>
      </c>
      <c r="C33" s="109">
        <v>27163.69</v>
      </c>
      <c r="D33" s="109">
        <v>20398.240000000002</v>
      </c>
      <c r="E33" s="92"/>
      <c r="F33" s="92"/>
      <c r="G33" s="67"/>
      <c r="H33" s="92"/>
      <c r="I33" s="92"/>
      <c r="J33" s="67"/>
    </row>
    <row r="34" spans="1:12" ht="15.75" x14ac:dyDescent="0.25">
      <c r="A34" s="70" t="str">
        <v>Switzerland</v>
      </c>
      <c r="B34" s="109">
        <v>4164.72</v>
      </c>
      <c r="C34" s="109">
        <v>18380.82</v>
      </c>
      <c r="D34" s="109">
        <v>9147.1299999999992</v>
      </c>
      <c r="E34" s="92"/>
      <c r="F34" s="92"/>
      <c r="G34" s="67"/>
      <c r="H34" s="92"/>
      <c r="I34" s="92"/>
      <c r="J34" s="67"/>
    </row>
    <row r="35" spans="1:12" ht="15.75" x14ac:dyDescent="0.25">
      <c r="A35" s="70" t="str">
        <v>UK</v>
      </c>
      <c r="B35" s="109">
        <v>9273.68</v>
      </c>
      <c r="C35" s="109">
        <v>27074.1</v>
      </c>
      <c r="D35" s="109">
        <v>22623.54</v>
      </c>
      <c r="E35" s="92"/>
      <c r="F35" s="92"/>
      <c r="G35" s="67"/>
      <c r="H35" s="92"/>
      <c r="I35" s="92"/>
      <c r="J35" s="67"/>
    </row>
    <row r="36" spans="1:12" ht="15.75" x14ac:dyDescent="0.25">
      <c r="A36" s="70" t="str">
        <v>USA</v>
      </c>
      <c r="B36" s="109">
        <v>38105.68</v>
      </c>
      <c r="C36" s="109">
        <v>114845.27</v>
      </c>
      <c r="D36" s="109">
        <v>92633.67</v>
      </c>
      <c r="E36" s="92"/>
      <c r="F36" s="92"/>
      <c r="G36" s="67"/>
      <c r="H36" s="92"/>
      <c r="I36" s="92"/>
      <c r="J36" s="67"/>
    </row>
    <row r="37" spans="1:12" ht="15.75" x14ac:dyDescent="0.25">
      <c r="A37" s="70" t="str">
        <v>Venezuela</v>
      </c>
      <c r="B37" s="109">
        <v>9738.1</v>
      </c>
      <c r="C37" s="109">
        <v>26404.92</v>
      </c>
      <c r="D37" s="109">
        <v>20667.62</v>
      </c>
      <c r="E37" s="93"/>
      <c r="F37" s="93"/>
      <c r="G37" s="67"/>
      <c r="H37" s="93"/>
      <c r="I37" s="93"/>
      <c r="J37" s="67"/>
    </row>
    <row r="38" spans="1:12" ht="21.75" customHeight="1" x14ac:dyDescent="0.25">
      <c r="A38" s="115" t="str">
        <v>Grand Total</v>
      </c>
      <c r="B38" s="68">
        <v>208083.98</v>
      </c>
      <c r="C38" s="68">
        <v>617085.27</v>
      </c>
      <c r="D38" s="68">
        <v>440623.93</v>
      </c>
      <c r="E38" s="68"/>
      <c r="F38" s="68"/>
      <c r="G38" s="94"/>
      <c r="H38" s="68"/>
      <c r="I38" s="68"/>
      <c r="J38" s="66"/>
    </row>
    <row r="39" spans="1:12" ht="15.75" x14ac:dyDescent="0.25">
      <c r="L39" s="50"/>
    </row>
    <row r="40" spans="1:12" ht="15.75" x14ac:dyDescent="0.25">
      <c r="L40" s="50"/>
    </row>
    <row r="41" spans="1:12" ht="15.75" x14ac:dyDescent="0.25">
      <c r="L41" s="50"/>
    </row>
    <row r="42" spans="1:12" ht="15.75" x14ac:dyDescent="0.25">
      <c r="L42" s="50"/>
    </row>
    <row r="43" spans="1:12" ht="15.75" x14ac:dyDescent="0.25">
      <c r="L43" s="50"/>
    </row>
    <row r="44" spans="1:12" ht="15.75" x14ac:dyDescent="0.25">
      <c r="L44" s="50"/>
    </row>
    <row r="45" spans="1:12" ht="15.75" x14ac:dyDescent="0.25">
      <c r="L45" s="50"/>
    </row>
    <row r="46" spans="1:12" ht="15.75" x14ac:dyDescent="0.25">
      <c r="L46" s="50"/>
    </row>
    <row r="47" spans="1:12" ht="15.75" x14ac:dyDescent="0.25">
      <c r="L47" s="50"/>
    </row>
    <row r="48" spans="1:12" ht="15.75" x14ac:dyDescent="0.25">
      <c r="L48" s="50"/>
    </row>
    <row r="49" spans="12:12" ht="15.75" x14ac:dyDescent="0.25">
      <c r="L49" s="50"/>
    </row>
    <row r="50" spans="12:12" ht="15.75" x14ac:dyDescent="0.25">
      <c r="L50" s="50"/>
    </row>
  </sheetData>
  <mergeCells count="1">
    <mergeCell ref="A15:B15"/>
  </mergeCells>
  <conditionalFormatting sqref="B17:B37">
    <cfRule type="dataBar" priority="4">
      <dataBar>
        <cfvo type="min"/>
        <cfvo type="max"/>
        <color rgb="FFBBC8E2"/>
      </dataBar>
      <extLst>
        <ext xmlns:x14="http://schemas.microsoft.com/office/spreadsheetml/2009/9/main" uri="{B025F937-C7B1-47D3-B67F-A62EFF666E3E}">
          <x14:id>{73455A06-6DA6-43AD-A71C-73934A967C18}</x14:id>
        </ext>
      </extLst>
    </cfRule>
  </conditionalFormatting>
  <conditionalFormatting sqref="B17:D37">
    <cfRule type="dataBar" priority="1">
      <dataBar>
        <cfvo type="min"/>
        <cfvo type="max"/>
        <color rgb="FFBBC8E2"/>
      </dataBar>
      <extLst>
        <ext xmlns:x14="http://schemas.microsoft.com/office/spreadsheetml/2009/9/main" uri="{B025F937-C7B1-47D3-B67F-A62EFF666E3E}">
          <x14:id>{1600347E-DE56-4337-A12F-E52071699FCE}</x14:id>
        </ext>
      </extLst>
    </cfRule>
  </conditionalFormatting>
  <conditionalFormatting sqref="C17:C37">
    <cfRule type="dataBar" priority="3">
      <dataBar>
        <cfvo type="min"/>
        <cfvo type="max"/>
        <color rgb="FFBBC8E2"/>
      </dataBar>
      <extLst>
        <ext xmlns:x14="http://schemas.microsoft.com/office/spreadsheetml/2009/9/main" uri="{B025F937-C7B1-47D3-B67F-A62EFF666E3E}">
          <x14:id>{308B110D-1193-472B-A767-D9911379D2D6}</x14:id>
        </ext>
      </extLst>
    </cfRule>
  </conditionalFormatting>
  <conditionalFormatting sqref="D17:D37">
    <cfRule type="dataBar" priority="2">
      <dataBar>
        <cfvo type="min"/>
        <cfvo type="max"/>
        <color rgb="FFBBC8E2"/>
      </dataBar>
      <extLst>
        <ext xmlns:x14="http://schemas.microsoft.com/office/spreadsheetml/2009/9/main" uri="{B025F937-C7B1-47D3-B67F-A62EFF666E3E}">
          <x14:id>{05460E02-6724-4BB6-99B4-088B87786D65}</x14:id>
        </ext>
      </extLst>
    </cfRule>
  </conditionalFormatting>
  <conditionalFormatting sqref="E17:E36">
    <cfRule type="dataBar" priority="28">
      <dataBar>
        <cfvo type="min"/>
        <cfvo type="max"/>
        <color rgb="FFE1F0FF"/>
      </dataBar>
      <extLst>
        <ext xmlns:x14="http://schemas.microsoft.com/office/spreadsheetml/2009/9/main" uri="{B025F937-C7B1-47D3-B67F-A62EFF666E3E}">
          <x14:id>{BDC59860-5F3A-4B24-92B8-920E274A5722}</x14:id>
        </ext>
      </extLst>
    </cfRule>
  </conditionalFormatting>
  <conditionalFormatting sqref="E17:E37">
    <cfRule type="dataBar" priority="8">
      <dataBar>
        <cfvo type="min"/>
        <cfvo type="max"/>
        <color rgb="FFBBC8E2"/>
      </dataBar>
      <extLst>
        <ext xmlns:x14="http://schemas.microsoft.com/office/spreadsheetml/2009/9/main" uri="{B025F937-C7B1-47D3-B67F-A62EFF666E3E}">
          <x14:id>{0778236E-2F5E-4141-8FE4-4993E9438208}</x14:id>
        </ext>
      </extLst>
    </cfRule>
  </conditionalFormatting>
  <conditionalFormatting sqref="E37">
    <cfRule type="dataBar" priority="18">
      <dataBar>
        <cfvo type="min"/>
        <cfvo type="max"/>
        <color rgb="FFE1F0FF"/>
      </dataBar>
      <extLst>
        <ext xmlns:x14="http://schemas.microsoft.com/office/spreadsheetml/2009/9/main" uri="{B025F937-C7B1-47D3-B67F-A62EFF666E3E}">
          <x14:id>{076086CB-CB17-4F05-9A0E-EFEC940CB2C7}</x14:id>
        </ext>
      </extLst>
    </cfRule>
  </conditionalFormatting>
  <conditionalFormatting sqref="F17:F36">
    <cfRule type="dataBar" priority="27">
      <dataBar>
        <cfvo type="min"/>
        <cfvo type="max"/>
        <color rgb="FFE1F0FF"/>
      </dataBar>
      <extLst>
        <ext xmlns:x14="http://schemas.microsoft.com/office/spreadsheetml/2009/9/main" uri="{B025F937-C7B1-47D3-B67F-A62EFF666E3E}">
          <x14:id>{05B64867-7E33-43AD-AF7F-6CBBC1D54528}</x14:id>
        </ext>
      </extLst>
    </cfRule>
  </conditionalFormatting>
  <conditionalFormatting sqref="F17:F37">
    <cfRule type="dataBar" priority="9">
      <dataBar>
        <cfvo type="min"/>
        <cfvo type="max"/>
        <color rgb="FFBBC8E2"/>
      </dataBar>
      <extLst>
        <ext xmlns:x14="http://schemas.microsoft.com/office/spreadsheetml/2009/9/main" uri="{B025F937-C7B1-47D3-B67F-A62EFF666E3E}">
          <x14:id>{47EA74BE-8619-406E-9D88-543345271DC6}</x14:id>
        </ext>
      </extLst>
    </cfRule>
  </conditionalFormatting>
  <conditionalFormatting sqref="F37">
    <cfRule type="dataBar" priority="17">
      <dataBar>
        <cfvo type="min"/>
        <cfvo type="max"/>
        <color rgb="FFE1F0FF"/>
      </dataBar>
      <extLst>
        <ext xmlns:x14="http://schemas.microsoft.com/office/spreadsheetml/2009/9/main" uri="{B025F937-C7B1-47D3-B67F-A62EFF666E3E}">
          <x14:id>{A38D62D8-7C00-4F19-89E9-FF7DD4C1C0B3}</x14:id>
        </ext>
      </extLst>
    </cfRule>
  </conditionalFormatting>
  <conditionalFormatting sqref="G17:G37">
    <cfRule type="dataBar" priority="15">
      <dataBar>
        <cfvo type="min"/>
        <cfvo type="max"/>
        <color rgb="FFBBC8E2"/>
      </dataBar>
      <extLst>
        <ext xmlns:x14="http://schemas.microsoft.com/office/spreadsheetml/2009/9/main" uri="{B025F937-C7B1-47D3-B67F-A62EFF666E3E}">
          <x14:id>{5903EF02-DA5E-4E8F-8158-050C010C4CAD}</x14:id>
        </ext>
      </extLst>
    </cfRule>
    <cfRule type="dataBar" priority="23">
      <dataBar>
        <cfvo type="min"/>
        <cfvo type="max"/>
        <color rgb="FFE1F0FF"/>
      </dataBar>
      <extLst>
        <ext xmlns:x14="http://schemas.microsoft.com/office/spreadsheetml/2009/9/main" uri="{B025F937-C7B1-47D3-B67F-A62EFF666E3E}">
          <x14:id>{02C1BDC3-1809-4C4F-9861-D70F86132474}</x14:id>
        </ext>
      </extLst>
    </cfRule>
    <cfRule type="dataBar" priority="24">
      <dataBar>
        <cfvo type="min"/>
        <cfvo type="max"/>
        <color rgb="FFE1F0FF"/>
      </dataBar>
      <extLst>
        <ext xmlns:x14="http://schemas.microsoft.com/office/spreadsheetml/2009/9/main" uri="{B025F937-C7B1-47D3-B67F-A62EFF666E3E}">
          <x14:id>{C8866DD4-F90F-42B9-8A3F-7F5047CBE30E}</x14:id>
        </ext>
      </extLst>
    </cfRule>
    <cfRule type="dataBar" priority="25">
      <dataBar>
        <cfvo type="min"/>
        <cfvo type="max"/>
        <color rgb="FF5E6B91"/>
      </dataBar>
      <extLst>
        <ext xmlns:x14="http://schemas.microsoft.com/office/spreadsheetml/2009/9/main" uri="{B025F937-C7B1-47D3-B67F-A62EFF666E3E}">
          <x14:id>{8CCFF319-C685-4BA2-AA81-5F2CE6E698FB}</x14:id>
        </ext>
      </extLst>
    </cfRule>
    <cfRule type="dataBar" priority="26">
      <dataBar>
        <cfvo type="min"/>
        <cfvo type="max"/>
        <color rgb="FFF9BDC2"/>
      </dataBar>
      <extLst>
        <ext xmlns:x14="http://schemas.microsoft.com/office/spreadsheetml/2009/9/main" uri="{B025F937-C7B1-47D3-B67F-A62EFF666E3E}">
          <x14:id>{00585E32-4B67-4D5B-89A7-9A07F885E7B3}</x14:id>
        </ext>
      </extLst>
    </cfRule>
  </conditionalFormatting>
  <conditionalFormatting sqref="H17:H36">
    <cfRule type="dataBar" priority="22">
      <dataBar>
        <cfvo type="min"/>
        <cfvo type="max"/>
        <color rgb="FFE1F0FF"/>
      </dataBar>
      <extLst>
        <ext xmlns:x14="http://schemas.microsoft.com/office/spreadsheetml/2009/9/main" uri="{B025F937-C7B1-47D3-B67F-A62EFF666E3E}">
          <x14:id>{C1B93AE6-F2DA-4211-9588-6AB13245948A}</x14:id>
        </ext>
      </extLst>
    </cfRule>
  </conditionalFormatting>
  <conditionalFormatting sqref="H17:H37">
    <cfRule type="dataBar" priority="10">
      <dataBar>
        <cfvo type="min"/>
        <cfvo type="max"/>
        <color rgb="FFBBC8E2"/>
      </dataBar>
      <extLst>
        <ext xmlns:x14="http://schemas.microsoft.com/office/spreadsheetml/2009/9/main" uri="{B025F937-C7B1-47D3-B67F-A62EFF666E3E}">
          <x14:id>{21B70037-B53F-4A72-9A85-D308B8714060}</x14:id>
        </ext>
      </extLst>
    </cfRule>
    <cfRule type="dataBar" priority="11">
      <dataBar>
        <cfvo type="min"/>
        <cfvo type="max"/>
        <color rgb="FFBBC8E2"/>
      </dataBar>
      <extLst>
        <ext xmlns:x14="http://schemas.microsoft.com/office/spreadsheetml/2009/9/main" uri="{B025F937-C7B1-47D3-B67F-A62EFF666E3E}">
          <x14:id>{23C3EADD-704E-49F5-A60B-4346685CEADC}</x14:id>
        </ext>
      </extLst>
    </cfRule>
  </conditionalFormatting>
  <conditionalFormatting sqref="H37:I37">
    <cfRule type="dataBar" priority="16">
      <dataBar>
        <cfvo type="min"/>
        <cfvo type="max"/>
        <color rgb="FFE1F0FF"/>
      </dataBar>
      <extLst>
        <ext xmlns:x14="http://schemas.microsoft.com/office/spreadsheetml/2009/9/main" uri="{B025F937-C7B1-47D3-B67F-A62EFF666E3E}">
          <x14:id>{3B3A6D71-92B2-4726-8F4E-194536724BB0}</x14:id>
        </ext>
      </extLst>
    </cfRule>
  </conditionalFormatting>
  <conditionalFormatting sqref="I17:I36">
    <cfRule type="dataBar" priority="21">
      <dataBar>
        <cfvo type="min"/>
        <cfvo type="max"/>
        <color rgb="FFE1F0FF"/>
      </dataBar>
      <extLst>
        <ext xmlns:x14="http://schemas.microsoft.com/office/spreadsheetml/2009/9/main" uri="{B025F937-C7B1-47D3-B67F-A62EFF666E3E}">
          <x14:id>{E18332D8-B2E9-4077-8485-E9C85DD4F212}</x14:id>
        </ext>
      </extLst>
    </cfRule>
  </conditionalFormatting>
  <conditionalFormatting sqref="I17:I37">
    <cfRule type="dataBar" priority="12">
      <dataBar>
        <cfvo type="min"/>
        <cfvo type="max"/>
        <color rgb="FFBBC8E2"/>
      </dataBar>
      <extLst>
        <ext xmlns:x14="http://schemas.microsoft.com/office/spreadsheetml/2009/9/main" uri="{B025F937-C7B1-47D3-B67F-A62EFF666E3E}">
          <x14:id>{287573DC-810F-4765-B364-450C89C9A183}</x14:id>
        </ext>
      </extLst>
    </cfRule>
  </conditionalFormatting>
  <conditionalFormatting sqref="J17:J37">
    <cfRule type="dataBar" priority="14">
      <dataBar>
        <cfvo type="min"/>
        <cfvo type="max"/>
        <color rgb="FFBBC8E2"/>
      </dataBar>
      <extLst>
        <ext xmlns:x14="http://schemas.microsoft.com/office/spreadsheetml/2009/9/main" uri="{B025F937-C7B1-47D3-B67F-A62EFF666E3E}">
          <x14:id>{EB9D8FBB-CF97-4D71-BD12-4FAE4A7E8D83}</x14:id>
        </ext>
      </extLst>
    </cfRule>
    <cfRule type="dataBar" priority="20">
      <dataBar>
        <cfvo type="min"/>
        <cfvo type="max"/>
        <color rgb="FFE1F0FF"/>
      </dataBar>
      <extLst>
        <ext xmlns:x14="http://schemas.microsoft.com/office/spreadsheetml/2009/9/main" uri="{B025F937-C7B1-47D3-B67F-A62EFF666E3E}">
          <x14:id>{600BA0DB-05FD-4775-A712-021AC30E79CF}</x14:id>
        </ext>
      </extLst>
    </cfRule>
  </conditionalFormatting>
  <pageMargins left="0" right="0" top="0" bottom="0" header="0" footer="0"/>
  <pageSetup paperSize="9"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10275" r:id="rId4" name="Option Button 35">
              <controlPr defaultSize="0" autoFill="0" autoLine="0" autoPict="0">
                <anchor moveWithCells="1">
                  <from>
                    <xdr:col>0</xdr:col>
                    <xdr:colOff>257175</xdr:colOff>
                    <xdr:row>9</xdr:row>
                    <xdr:rowOff>76200</xdr:rowOff>
                  </from>
                  <to>
                    <xdr:col>0</xdr:col>
                    <xdr:colOff>1076325</xdr:colOff>
                    <xdr:row>10</xdr:row>
                    <xdr:rowOff>104775</xdr:rowOff>
                  </to>
                </anchor>
              </controlPr>
            </control>
          </mc:Choice>
        </mc:AlternateContent>
        <mc:AlternateContent xmlns:mc="http://schemas.openxmlformats.org/markup-compatibility/2006">
          <mc:Choice Requires="x14">
            <control shapeId="10276" r:id="rId5" name="Option Button 36">
              <controlPr defaultSize="0" autoFill="0" autoLine="0" autoPict="0">
                <anchor moveWithCells="1">
                  <from>
                    <xdr:col>0</xdr:col>
                    <xdr:colOff>257175</xdr:colOff>
                    <xdr:row>10</xdr:row>
                    <xdr:rowOff>95250</xdr:rowOff>
                  </from>
                  <to>
                    <xdr:col>0</xdr:col>
                    <xdr:colOff>1076325</xdr:colOff>
                    <xdr:row>11</xdr:row>
                    <xdr:rowOff>123825</xdr:rowOff>
                  </to>
                </anchor>
              </controlPr>
            </control>
          </mc:Choice>
        </mc:AlternateContent>
        <mc:AlternateContent xmlns:mc="http://schemas.openxmlformats.org/markup-compatibility/2006">
          <mc:Choice Requires="x14">
            <control shapeId="10277" r:id="rId6" name="Option Button 37">
              <controlPr defaultSize="0" autoFill="0" autoLine="0" autoPict="0">
                <anchor moveWithCells="1">
                  <from>
                    <xdr:col>0</xdr:col>
                    <xdr:colOff>257175</xdr:colOff>
                    <xdr:row>11</xdr:row>
                    <xdr:rowOff>104775</xdr:rowOff>
                  </from>
                  <to>
                    <xdr:col>0</xdr:col>
                    <xdr:colOff>1076325</xdr:colOff>
                    <xdr:row>12</xdr:row>
                    <xdr:rowOff>133350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dataBar" id="{73455A06-6DA6-43AD-A71C-73934A967C18}">
            <x14:dataBar minLength="0" maxLength="100" gradient="0">
              <x14:cfvo type="autoMin"/>
              <x14:cfvo type="autoMax"/>
              <x14:negativeFillColor rgb="FFF9BDC2"/>
              <x14:axisColor theme="0" tint="-0.34998626667073579"/>
            </x14:dataBar>
          </x14:cfRule>
          <xm:sqref>B17:B37</xm:sqref>
        </x14:conditionalFormatting>
        <x14:conditionalFormatting xmlns:xm="http://schemas.microsoft.com/office/excel/2006/main">
          <x14:cfRule type="dataBar" id="{1600347E-DE56-4337-A12F-E52071699FCE}">
            <x14:dataBar minLength="0" maxLength="100" gradient="0">
              <x14:cfvo type="autoMin"/>
              <x14:cfvo type="autoMax"/>
              <x14:negativeFillColor rgb="FFF9BDC2"/>
              <x14:axisColor theme="0" tint="-0.249977111117893"/>
            </x14:dataBar>
          </x14:cfRule>
          <xm:sqref>B17:D37</xm:sqref>
        </x14:conditionalFormatting>
        <x14:conditionalFormatting xmlns:xm="http://schemas.microsoft.com/office/excel/2006/main">
          <x14:cfRule type="dataBar" id="{308B110D-1193-472B-A767-D9911379D2D6}">
            <x14:dataBar minLength="0" maxLength="100" gradient="0">
              <x14:cfvo type="autoMin"/>
              <x14:cfvo type="autoMax"/>
              <x14:negativeFillColor rgb="FFF9BDC2"/>
              <x14:axisColor theme="0" tint="-0.34998626667073579"/>
            </x14:dataBar>
          </x14:cfRule>
          <xm:sqref>C17:C37</xm:sqref>
        </x14:conditionalFormatting>
        <x14:conditionalFormatting xmlns:xm="http://schemas.microsoft.com/office/excel/2006/main">
          <x14:cfRule type="dataBar" id="{05460E02-6724-4BB6-99B4-088B87786D65}">
            <x14:dataBar minLength="0" maxLength="100" gradient="0">
              <x14:cfvo type="autoMin"/>
              <x14:cfvo type="autoMax"/>
              <x14:negativeFillColor rgb="FFF9BDC2"/>
              <x14:axisColor theme="0" tint="-0.34998626667073579"/>
            </x14:dataBar>
          </x14:cfRule>
          <xm:sqref>D17:D37</xm:sqref>
        </x14:conditionalFormatting>
        <x14:conditionalFormatting xmlns:xm="http://schemas.microsoft.com/office/excel/2006/main">
          <x14:cfRule type="dataBar" id="{BDC59860-5F3A-4B24-92B8-920E274A5722}">
            <x14:dataBar minLength="0" maxLength="100" gradient="0">
              <x14:cfvo type="autoMin"/>
              <x14:cfvo type="autoMax"/>
              <x14:negativeFillColor rgb="FFFF0000"/>
              <x14:axisColor rgb="FF000000"/>
            </x14:dataBar>
          </x14:cfRule>
          <xm:sqref>E17:E36</xm:sqref>
        </x14:conditionalFormatting>
        <x14:conditionalFormatting xmlns:xm="http://schemas.microsoft.com/office/excel/2006/main">
          <x14:cfRule type="dataBar" id="{0778236E-2F5E-4141-8FE4-4993E9438208}">
            <x14:dataBar minLength="0" maxLength="100" gradient="0">
              <x14:cfvo type="autoMin"/>
              <x14:cfvo type="autoMax"/>
              <x14:negativeFillColor rgb="FFFF0000"/>
              <x14:axisColor rgb="FF000000"/>
            </x14:dataBar>
          </x14:cfRule>
          <xm:sqref>E17:E37</xm:sqref>
        </x14:conditionalFormatting>
        <x14:conditionalFormatting xmlns:xm="http://schemas.microsoft.com/office/excel/2006/main">
          <x14:cfRule type="dataBar" id="{076086CB-CB17-4F05-9A0E-EFEC940CB2C7}">
            <x14:dataBar minLength="0" maxLength="100" gradient="0">
              <x14:cfvo type="autoMin"/>
              <x14:cfvo type="autoMax"/>
              <x14:negativeFillColor rgb="FFFF0000"/>
              <x14:axisColor rgb="FF000000"/>
            </x14:dataBar>
          </x14:cfRule>
          <xm:sqref>E37</xm:sqref>
        </x14:conditionalFormatting>
        <x14:conditionalFormatting xmlns:xm="http://schemas.microsoft.com/office/excel/2006/main">
          <x14:cfRule type="dataBar" id="{05B64867-7E33-43AD-AF7F-6CBBC1D54528}">
            <x14:dataBar minLength="0" maxLength="100" gradient="0">
              <x14:cfvo type="autoMin"/>
              <x14:cfvo type="autoMax"/>
              <x14:negativeFillColor rgb="FFFF0000"/>
              <x14:axisColor rgb="FF000000"/>
            </x14:dataBar>
          </x14:cfRule>
          <xm:sqref>F17:F36</xm:sqref>
        </x14:conditionalFormatting>
        <x14:conditionalFormatting xmlns:xm="http://schemas.microsoft.com/office/excel/2006/main">
          <x14:cfRule type="dataBar" id="{47EA74BE-8619-406E-9D88-543345271DC6}">
            <x14:dataBar minLength="0" maxLength="100" gradient="0">
              <x14:cfvo type="autoMin"/>
              <x14:cfvo type="autoMax"/>
              <x14:negativeFillColor rgb="FFFF0000"/>
              <x14:axisColor rgb="FF000000"/>
            </x14:dataBar>
          </x14:cfRule>
          <xm:sqref>F17:F37</xm:sqref>
        </x14:conditionalFormatting>
        <x14:conditionalFormatting xmlns:xm="http://schemas.microsoft.com/office/excel/2006/main">
          <x14:cfRule type="dataBar" id="{A38D62D8-7C00-4F19-89E9-FF7DD4C1C0B3}">
            <x14:dataBar minLength="0" maxLength="100" gradient="0">
              <x14:cfvo type="autoMin"/>
              <x14:cfvo type="autoMax"/>
              <x14:negativeFillColor rgb="FFFF0000"/>
              <x14:axisColor rgb="FF000000"/>
            </x14:dataBar>
          </x14:cfRule>
          <xm:sqref>F37</xm:sqref>
        </x14:conditionalFormatting>
        <x14:conditionalFormatting xmlns:xm="http://schemas.microsoft.com/office/excel/2006/main">
          <x14:cfRule type="dataBar" id="{5903EF02-DA5E-4E8F-8158-050C010C4CAD}">
            <x14:dataBar minLength="0" maxLength="100" gradient="0">
              <x14:cfvo type="autoMin"/>
              <x14:cfvo type="autoMax"/>
              <x14:negativeFillColor rgb="FFF9BDC2"/>
              <x14:axisColor theme="0" tint="-0.34998626667073579"/>
            </x14:dataBar>
          </x14:cfRule>
          <x14:cfRule type="dataBar" id="{02C1BDC3-1809-4C4F-9861-D70F86132474}">
            <x14:dataBar minLength="0" maxLength="100" gradient="0">
              <x14:cfvo type="autoMin"/>
              <x14:cfvo type="autoMax"/>
              <x14:negativeFillColor rgb="FFF9BDC2"/>
              <x14:axisColor rgb="FF000000"/>
            </x14:dataBar>
          </x14:cfRule>
          <x14:cfRule type="dataBar" id="{C8866DD4-F90F-42B9-8A3F-7F5047CBE30E}">
            <x14:dataBar minLength="0" maxLength="100" gradient="0">
              <x14:cfvo type="autoMin"/>
              <x14:cfvo type="autoMax"/>
              <x14:negativeFillColor rgb="FFFF0000"/>
              <x14:axisColor rgb="FF000000"/>
            </x14:dataBar>
          </x14:cfRule>
          <x14:cfRule type="dataBar" id="{8CCFF319-C685-4BA2-AA81-5F2CE6E698FB}">
            <x14:dataBar minLength="0" maxLength="100" gradient="0">
              <x14:cfvo type="autoMin"/>
              <x14:cfvo type="autoMax"/>
              <x14:negativeFillColor rgb="FFF9BDC2"/>
              <x14:axisColor rgb="FF000000"/>
            </x14:dataBar>
          </x14:cfRule>
          <x14:cfRule type="dataBar" id="{00585E32-4B67-4D5B-89A7-9A07F885E7B3}">
            <x14:dataBar minLength="0" maxLength="100" gradient="0">
              <x14:cfvo type="autoMin"/>
              <x14:cfvo type="autoMax"/>
              <x14:negativeFillColor rgb="FFFF0000"/>
              <x14:axisColor rgb="FF000000"/>
            </x14:dataBar>
          </x14:cfRule>
          <xm:sqref>G17:G37</xm:sqref>
        </x14:conditionalFormatting>
        <x14:conditionalFormatting xmlns:xm="http://schemas.microsoft.com/office/excel/2006/main">
          <x14:cfRule type="dataBar" id="{C1B93AE6-F2DA-4211-9588-6AB13245948A}">
            <x14:dataBar minLength="0" maxLength="100" gradient="0">
              <x14:cfvo type="autoMin"/>
              <x14:cfvo type="autoMax"/>
              <x14:negativeFillColor rgb="FFFF0000"/>
              <x14:axisColor rgb="FF000000"/>
            </x14:dataBar>
          </x14:cfRule>
          <xm:sqref>H17:H36</xm:sqref>
        </x14:conditionalFormatting>
        <x14:conditionalFormatting xmlns:xm="http://schemas.microsoft.com/office/excel/2006/main">
          <x14:cfRule type="dataBar" id="{21B70037-B53F-4A72-9A85-D308B8714060}">
            <x14:dataBar minLength="0" maxLength="100" gradient="0">
              <x14:cfvo type="autoMin"/>
              <x14:cfvo type="autoMax"/>
              <x14:negativeFillColor rgb="FFFF0000"/>
              <x14:axisColor rgb="FF000000"/>
            </x14:dataBar>
          </x14:cfRule>
          <x14:cfRule type="dataBar" id="{23C3EADD-704E-49F5-A60B-4346685CEADC}">
            <x14:dataBar minLength="0" maxLength="100">
              <x14:cfvo type="autoMin"/>
              <x14:cfvo type="autoMax"/>
              <x14:negativeFillColor rgb="FFFF0000"/>
              <x14:axisColor rgb="FF000000"/>
            </x14:dataBar>
          </x14:cfRule>
          <xm:sqref>H17:H37</xm:sqref>
        </x14:conditionalFormatting>
        <x14:conditionalFormatting xmlns:xm="http://schemas.microsoft.com/office/excel/2006/main">
          <x14:cfRule type="dataBar" id="{3B3A6D71-92B2-4726-8F4E-194536724BB0}">
            <x14:dataBar minLength="0" maxLength="100" gradient="0">
              <x14:cfvo type="autoMin"/>
              <x14:cfvo type="autoMax"/>
              <x14:negativeFillColor rgb="FFFF0000"/>
              <x14:axisColor rgb="FF000000"/>
            </x14:dataBar>
          </x14:cfRule>
          <xm:sqref>H37:I37</xm:sqref>
        </x14:conditionalFormatting>
        <x14:conditionalFormatting xmlns:xm="http://schemas.microsoft.com/office/excel/2006/main">
          <x14:cfRule type="dataBar" id="{E18332D8-B2E9-4077-8485-E9C85DD4F212}">
            <x14:dataBar minLength="0" maxLength="100" gradient="0">
              <x14:cfvo type="autoMin"/>
              <x14:cfvo type="autoMax"/>
              <x14:negativeFillColor rgb="FFFF0000"/>
              <x14:axisColor rgb="FF000000"/>
            </x14:dataBar>
          </x14:cfRule>
          <xm:sqref>I17:I36</xm:sqref>
        </x14:conditionalFormatting>
        <x14:conditionalFormatting xmlns:xm="http://schemas.microsoft.com/office/excel/2006/main">
          <x14:cfRule type="dataBar" id="{287573DC-810F-4765-B364-450C89C9A183}">
            <x14:dataBar minLength="0" maxLength="100" gradient="0">
              <x14:cfvo type="autoMin"/>
              <x14:cfvo type="autoMax"/>
              <x14:negativeFillColor rgb="FFFF0000"/>
              <x14:axisColor rgb="FF000000"/>
            </x14:dataBar>
          </x14:cfRule>
          <xm:sqref>I17:I37</xm:sqref>
        </x14:conditionalFormatting>
        <x14:conditionalFormatting xmlns:xm="http://schemas.microsoft.com/office/excel/2006/main">
          <x14:cfRule type="dataBar" id="{EB9D8FBB-CF97-4D71-BD12-4FAE4A7E8D83}">
            <x14:dataBar minLength="0" maxLength="100" gradient="0">
              <x14:cfvo type="autoMin"/>
              <x14:cfvo type="autoMax"/>
              <x14:negativeFillColor rgb="FFF9BDC2"/>
              <x14:axisColor theme="0" tint="-0.34998626667073579"/>
            </x14:dataBar>
          </x14:cfRule>
          <x14:cfRule type="dataBar" id="{600BA0DB-05FD-4775-A712-021AC30E79CF}">
            <x14:dataBar minLength="0" maxLength="100" gradient="0">
              <x14:cfvo type="autoMin"/>
              <x14:cfvo type="autoMax"/>
              <x14:negativeFillColor rgb="FFF9BDC2"/>
              <x14:axisColor rgb="FF000000"/>
            </x14:dataBar>
          </x14:cfRule>
          <xm:sqref>J17:J37</xm:sqref>
        </x14:conditionalFormatting>
      </x14:conditionalFormattings>
    </ex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F56AA-24F2-491F-9AA0-221D9E809EE0}">
  <sheetPr codeName="Sheet5"/>
  <dimension ref="A1:L41"/>
  <sheetViews>
    <sheetView showGridLines="0" topLeftCell="A25" zoomScaleNormal="100" workbookViewId="0">
      <selection activeCell="J22" sqref="J22"/>
    </sheetView>
  </sheetViews>
  <sheetFormatPr defaultRowHeight="15" x14ac:dyDescent="0.25"/>
  <cols>
    <col min="1" max="1" width="15" customWidth="1"/>
    <col min="2" max="2" width="13.7109375" customWidth="1"/>
    <col min="3" max="3" width="16" customWidth="1"/>
    <col min="4" max="4" width="10" customWidth="1"/>
    <col min="5" max="5" width="17.5703125" customWidth="1"/>
    <col min="6" max="6" width="16" customWidth="1"/>
    <col min="7" max="7" width="10.140625" bestFit="1" customWidth="1"/>
    <col min="8" max="8" width="17.5703125" bestFit="1" customWidth="1"/>
    <col min="9" max="9" width="24" customWidth="1"/>
    <col min="10" max="10" width="10.140625" bestFit="1" customWidth="1"/>
    <col min="11" max="11" width="12.7109375" bestFit="1" customWidth="1"/>
    <col min="12" max="12" width="9" bestFit="1" customWidth="1"/>
  </cols>
  <sheetData>
    <row r="1" spans="1:10" x14ac:dyDescent="0.25">
      <c r="A1" s="51"/>
      <c r="B1" s="51"/>
      <c r="C1" s="51"/>
      <c r="D1" s="51"/>
      <c r="E1" s="51"/>
      <c r="F1" s="51"/>
      <c r="G1" s="51"/>
      <c r="H1" s="51"/>
      <c r="I1" s="51"/>
      <c r="J1" s="51"/>
    </row>
    <row r="2" spans="1:10" x14ac:dyDescent="0.25">
      <c r="A2" s="51"/>
      <c r="B2" s="51"/>
      <c r="C2" s="51"/>
      <c r="D2" s="51"/>
      <c r="E2" s="51"/>
      <c r="F2" s="51"/>
      <c r="G2" s="51"/>
      <c r="H2" s="51"/>
      <c r="I2" s="51"/>
      <c r="J2" s="51"/>
    </row>
    <row r="3" spans="1:10" x14ac:dyDescent="0.25">
      <c r="A3" s="51"/>
      <c r="B3" s="51"/>
      <c r="C3" s="51"/>
      <c r="D3" s="51"/>
      <c r="E3" s="51"/>
      <c r="F3" s="51"/>
      <c r="G3" s="51"/>
      <c r="H3" s="51"/>
      <c r="I3" s="51"/>
    </row>
    <row r="4" spans="1:10" x14ac:dyDescent="0.25">
      <c r="A4" s="51"/>
      <c r="B4" s="51"/>
      <c r="C4" s="51"/>
      <c r="D4" s="51"/>
      <c r="E4" s="51"/>
      <c r="F4" s="51"/>
      <c r="G4" s="51"/>
      <c r="H4" s="51"/>
      <c r="I4" s="51"/>
    </row>
    <row r="5" spans="1:10" x14ac:dyDescent="0.25">
      <c r="A5" s="51"/>
      <c r="B5" s="51"/>
      <c r="C5" s="51"/>
      <c r="D5" s="51"/>
      <c r="E5" s="51"/>
      <c r="F5" s="51"/>
      <c r="G5" s="51"/>
      <c r="H5" s="51"/>
      <c r="I5" s="51"/>
    </row>
    <row r="6" spans="1:10" x14ac:dyDescent="0.25">
      <c r="A6" s="51"/>
      <c r="B6" s="51"/>
      <c r="C6" s="51"/>
      <c r="D6" s="51"/>
      <c r="E6" s="51"/>
      <c r="F6" s="51"/>
      <c r="G6" s="51"/>
      <c r="H6" s="51"/>
      <c r="I6" s="51"/>
    </row>
    <row r="7" spans="1:10" x14ac:dyDescent="0.25">
      <c r="A7" s="51"/>
      <c r="B7" s="51"/>
      <c r="C7" s="51"/>
      <c r="D7" s="51"/>
      <c r="E7" s="51"/>
      <c r="F7" s="51"/>
      <c r="G7" s="51"/>
      <c r="H7" s="51"/>
      <c r="I7" s="51"/>
    </row>
    <row r="8" spans="1:10" x14ac:dyDescent="0.25">
      <c r="A8" s="51"/>
      <c r="B8" s="51"/>
      <c r="C8" s="51"/>
      <c r="D8" s="51"/>
      <c r="E8" s="51"/>
      <c r="F8" s="51"/>
      <c r="G8" s="51"/>
      <c r="H8" s="51"/>
      <c r="I8" s="51"/>
    </row>
    <row r="9" spans="1:10" x14ac:dyDescent="0.25">
      <c r="A9" s="51"/>
      <c r="B9" s="51"/>
      <c r="C9" s="51"/>
      <c r="D9" s="51"/>
      <c r="E9" s="51"/>
      <c r="F9" s="51"/>
      <c r="G9" s="51"/>
      <c r="H9" s="51"/>
      <c r="I9" s="51"/>
    </row>
    <row r="10" spans="1:10" x14ac:dyDescent="0.25">
      <c r="A10" s="51"/>
      <c r="B10" s="51"/>
      <c r="C10" s="51"/>
      <c r="D10" s="51"/>
      <c r="E10" s="51"/>
      <c r="F10" s="51"/>
      <c r="G10" s="51"/>
      <c r="H10" s="51"/>
      <c r="I10" s="51"/>
    </row>
    <row r="11" spans="1:10" x14ac:dyDescent="0.25">
      <c r="A11" s="51"/>
      <c r="B11" s="51"/>
      <c r="C11" s="51"/>
      <c r="D11" s="51"/>
      <c r="E11" s="51"/>
      <c r="F11" s="51"/>
      <c r="G11" s="51"/>
      <c r="H11" s="51"/>
      <c r="I11" s="51"/>
    </row>
    <row r="12" spans="1:10" x14ac:dyDescent="0.25">
      <c r="A12" s="51"/>
      <c r="B12" s="51"/>
      <c r="C12" s="51"/>
      <c r="D12" s="51"/>
      <c r="E12" s="51"/>
      <c r="F12" s="51"/>
      <c r="G12" s="51"/>
      <c r="H12" s="51"/>
      <c r="I12" s="51"/>
    </row>
    <row r="13" spans="1:10" x14ac:dyDescent="0.25">
      <c r="A13" s="51"/>
      <c r="B13" s="51"/>
      <c r="C13" s="51"/>
      <c r="D13" s="51"/>
      <c r="E13" s="51"/>
      <c r="F13" s="51"/>
      <c r="G13" s="51"/>
      <c r="H13" s="51"/>
      <c r="I13" s="51"/>
    </row>
    <row r="14" spans="1:10" x14ac:dyDescent="0.25">
      <c r="A14" s="51"/>
      <c r="B14" s="51"/>
      <c r="C14" s="51"/>
      <c r="D14" s="51"/>
      <c r="E14" s="51"/>
      <c r="F14" s="51"/>
      <c r="G14" s="51"/>
      <c r="H14" s="51"/>
      <c r="I14" s="51"/>
    </row>
    <row r="15" spans="1:10" x14ac:dyDescent="0.25">
      <c r="A15" s="51"/>
      <c r="B15" s="51"/>
      <c r="C15" s="51"/>
      <c r="D15" s="51"/>
      <c r="E15" s="51"/>
      <c r="F15" s="51"/>
      <c r="G15" s="51"/>
      <c r="H15" s="51"/>
      <c r="I15" s="51"/>
    </row>
    <row r="16" spans="1:10" x14ac:dyDescent="0.25">
      <c r="A16" s="51"/>
      <c r="B16" s="51"/>
      <c r="C16" s="51"/>
      <c r="D16" s="51"/>
      <c r="E16" s="51"/>
      <c r="F16" s="51"/>
      <c r="G16" s="51"/>
      <c r="H16" s="51"/>
      <c r="I16" s="51"/>
    </row>
    <row r="17" spans="1:12" ht="15.75" x14ac:dyDescent="0.25">
      <c r="A17" s="51"/>
      <c r="B17" s="51"/>
      <c r="C17" s="51"/>
      <c r="D17" s="51"/>
      <c r="E17" s="51"/>
      <c r="F17" s="51"/>
      <c r="G17" s="51"/>
      <c r="H17" s="51"/>
      <c r="I17" s="51"/>
      <c r="L17" s="50"/>
    </row>
    <row r="18" spans="1:12" ht="15.75" x14ac:dyDescent="0.25">
      <c r="A18" s="51"/>
      <c r="B18" s="51"/>
      <c r="C18" s="51"/>
      <c r="D18" s="51"/>
      <c r="E18" s="51"/>
      <c r="F18" s="51"/>
      <c r="G18" s="51"/>
      <c r="H18" s="51"/>
      <c r="I18" s="51"/>
      <c r="L18" s="50"/>
    </row>
    <row r="19" spans="1:12" ht="15.75" x14ac:dyDescent="0.25">
      <c r="A19" s="51"/>
      <c r="B19" s="51"/>
      <c r="C19" s="51"/>
      <c r="D19" s="51"/>
      <c r="E19" s="51"/>
      <c r="F19" s="51"/>
      <c r="G19" s="51"/>
      <c r="H19" s="51"/>
      <c r="I19" s="51"/>
      <c r="L19" s="50"/>
    </row>
    <row r="20" spans="1:12" ht="15.75" x14ac:dyDescent="0.25">
      <c r="A20" s="51"/>
      <c r="B20" s="51"/>
      <c r="C20" s="51"/>
      <c r="D20" s="51"/>
      <c r="E20" s="51"/>
      <c r="F20" s="51"/>
      <c r="G20" s="51"/>
      <c r="H20" s="51"/>
      <c r="I20" s="51"/>
      <c r="L20" s="50"/>
    </row>
    <row r="21" spans="1:12" ht="15.75" x14ac:dyDescent="0.25">
      <c r="A21" s="51"/>
      <c r="B21" s="51"/>
      <c r="C21" s="51"/>
      <c r="D21" s="51"/>
      <c r="E21" s="51"/>
      <c r="F21" s="51"/>
      <c r="G21" s="51"/>
      <c r="H21" s="51"/>
      <c r="I21" s="51"/>
      <c r="L21" s="50"/>
    </row>
    <row r="22" spans="1:12" ht="15.75" x14ac:dyDescent="0.25">
      <c r="A22" s="51"/>
      <c r="B22" s="51"/>
      <c r="C22" s="51"/>
      <c r="D22" s="51"/>
      <c r="E22" s="51"/>
      <c r="F22" s="51"/>
      <c r="G22" s="51"/>
      <c r="H22" s="51"/>
      <c r="I22" s="51"/>
      <c r="L22" s="50"/>
    </row>
    <row r="23" spans="1:12" ht="15.75" x14ac:dyDescent="0.25">
      <c r="A23" s="51"/>
      <c r="B23" s="51"/>
      <c r="C23" s="51"/>
      <c r="D23" s="51"/>
      <c r="E23" s="51"/>
      <c r="F23" s="51"/>
      <c r="G23" s="51"/>
      <c r="H23" s="51"/>
      <c r="I23" s="51"/>
      <c r="L23" s="50"/>
    </row>
    <row r="24" spans="1:12" ht="15.75" x14ac:dyDescent="0.25">
      <c r="A24" s="51"/>
      <c r="B24" s="51"/>
      <c r="C24" s="51"/>
      <c r="D24" s="51"/>
      <c r="E24" s="51"/>
      <c r="F24" s="51"/>
      <c r="G24" s="51"/>
      <c r="H24" s="51"/>
      <c r="I24" s="51"/>
      <c r="L24" s="50"/>
    </row>
    <row r="25" spans="1:12" ht="15.75" x14ac:dyDescent="0.25">
      <c r="A25" s="51"/>
      <c r="B25" s="51"/>
      <c r="C25" s="51"/>
      <c r="D25" s="51"/>
      <c r="E25" s="51"/>
      <c r="F25" s="51"/>
      <c r="G25" s="51"/>
      <c r="H25" s="51"/>
      <c r="I25" s="51"/>
      <c r="L25" s="50"/>
    </row>
    <row r="26" spans="1:12" ht="15.75" x14ac:dyDescent="0.25">
      <c r="A26" s="51"/>
      <c r="B26" s="51"/>
      <c r="C26" s="51"/>
      <c r="D26" s="51"/>
      <c r="E26" s="51"/>
      <c r="F26" s="51"/>
      <c r="G26" s="51"/>
      <c r="H26" s="51"/>
      <c r="I26" s="51"/>
      <c r="L26" s="50"/>
    </row>
    <row r="27" spans="1:12" ht="15.75" x14ac:dyDescent="0.25">
      <c r="A27" s="51"/>
      <c r="B27" s="51"/>
      <c r="C27" s="51"/>
      <c r="D27" s="51"/>
      <c r="E27" s="51"/>
      <c r="F27" s="51"/>
      <c r="G27" s="51"/>
      <c r="H27" s="51"/>
      <c r="I27" s="51"/>
      <c r="L27" s="50"/>
    </row>
    <row r="28" spans="1:12" ht="15.75" x14ac:dyDescent="0.25">
      <c r="A28" s="51"/>
      <c r="B28" s="51"/>
      <c r="C28" s="51"/>
      <c r="D28" s="51"/>
      <c r="E28" s="51"/>
      <c r="F28" s="51"/>
      <c r="G28" s="51"/>
      <c r="H28" s="51"/>
      <c r="I28" s="51"/>
      <c r="L28" s="50"/>
    </row>
    <row r="29" spans="1:12" x14ac:dyDescent="0.25">
      <c r="A29" s="51"/>
      <c r="B29" s="51"/>
      <c r="C29" s="51"/>
      <c r="D29" s="51"/>
      <c r="E29" s="51"/>
      <c r="F29" s="51"/>
      <c r="G29" s="51"/>
      <c r="H29" s="51"/>
      <c r="I29" s="51"/>
    </row>
    <row r="30" spans="1:12" x14ac:dyDescent="0.25">
      <c r="A30" s="51"/>
      <c r="B30" s="51"/>
      <c r="C30" s="51"/>
      <c r="D30" s="51"/>
      <c r="E30" s="51"/>
      <c r="F30" s="51"/>
      <c r="G30" s="51"/>
      <c r="H30" s="51"/>
      <c r="I30" s="51"/>
    </row>
    <row r="31" spans="1:12" x14ac:dyDescent="0.25">
      <c r="A31" s="51"/>
      <c r="B31" s="51"/>
      <c r="C31" s="51"/>
      <c r="D31" s="51"/>
      <c r="E31" s="51"/>
      <c r="F31" s="51"/>
      <c r="G31" s="51"/>
      <c r="H31" s="51"/>
      <c r="I31" s="51"/>
    </row>
    <row r="32" spans="1:12" x14ac:dyDescent="0.25">
      <c r="A32" s="51"/>
      <c r="B32" s="51"/>
      <c r="C32" s="51"/>
      <c r="D32" s="51"/>
      <c r="E32" s="51"/>
      <c r="F32" s="51"/>
      <c r="G32" s="51"/>
      <c r="H32" s="51"/>
      <c r="I32" s="51"/>
    </row>
    <row r="33" spans="1:9" x14ac:dyDescent="0.25">
      <c r="A33" s="51"/>
      <c r="B33" s="51"/>
      <c r="C33" s="51"/>
      <c r="D33" s="51"/>
      <c r="E33" s="51"/>
      <c r="F33" s="51"/>
      <c r="G33" s="51"/>
      <c r="H33" s="51"/>
      <c r="I33" s="51"/>
    </row>
    <row r="34" spans="1:9" x14ac:dyDescent="0.25">
      <c r="A34" s="51"/>
      <c r="B34" s="51"/>
      <c r="C34" s="51"/>
      <c r="D34" s="51"/>
      <c r="E34" s="51"/>
      <c r="F34" s="51"/>
      <c r="G34" s="51"/>
      <c r="H34" s="51"/>
      <c r="I34" s="51"/>
    </row>
    <row r="35" spans="1:9" x14ac:dyDescent="0.25">
      <c r="A35" s="51"/>
      <c r="B35" s="51"/>
      <c r="C35" s="51"/>
      <c r="D35" s="51"/>
      <c r="E35" s="51"/>
      <c r="F35" s="51"/>
      <c r="G35" s="51"/>
      <c r="H35" s="51"/>
      <c r="I35" s="51"/>
    </row>
    <row r="36" spans="1:9" x14ac:dyDescent="0.25">
      <c r="A36" s="51"/>
      <c r="B36" s="51"/>
      <c r="C36" s="51"/>
      <c r="D36" s="51"/>
      <c r="E36" s="51"/>
      <c r="F36" s="51"/>
      <c r="G36" s="51"/>
      <c r="H36" s="51"/>
      <c r="I36" s="51"/>
    </row>
    <row r="37" spans="1:9" x14ac:dyDescent="0.25">
      <c r="A37" s="51"/>
      <c r="B37" s="51"/>
      <c r="C37" s="51"/>
      <c r="D37" s="51"/>
      <c r="E37" s="51"/>
      <c r="F37" s="51"/>
      <c r="G37" s="51"/>
      <c r="H37" s="51"/>
      <c r="I37" s="51"/>
    </row>
    <row r="38" spans="1:9" x14ac:dyDescent="0.25">
      <c r="A38" s="51"/>
      <c r="B38" s="51"/>
      <c r="C38" s="51"/>
      <c r="D38" s="51"/>
      <c r="E38" s="51"/>
      <c r="F38" s="51"/>
      <c r="G38" s="51"/>
      <c r="H38" s="51"/>
      <c r="I38" s="51"/>
    </row>
    <row r="39" spans="1:9" x14ac:dyDescent="0.25">
      <c r="A39" s="51"/>
      <c r="B39" s="51"/>
      <c r="C39" s="51"/>
      <c r="D39" s="51"/>
      <c r="E39" s="51"/>
      <c r="F39" s="51"/>
      <c r="G39" s="51"/>
      <c r="H39" s="51"/>
      <c r="I39" s="51"/>
    </row>
    <row r="40" spans="1:9" x14ac:dyDescent="0.25">
      <c r="A40" s="51"/>
      <c r="B40" s="51"/>
      <c r="C40" s="51"/>
      <c r="D40" s="51"/>
      <c r="E40" s="51"/>
      <c r="F40" s="51"/>
      <c r="G40" s="51"/>
      <c r="H40" s="51"/>
      <c r="I40" s="51"/>
    </row>
    <row r="41" spans="1:9" x14ac:dyDescent="0.25">
      <c r="A41" s="51"/>
      <c r="B41" s="51"/>
      <c r="C41" s="51"/>
      <c r="D41" s="51"/>
      <c r="E41" s="51"/>
      <c r="F41" s="51"/>
      <c r="G41" s="51"/>
      <c r="H41" s="51"/>
      <c r="I41" s="51"/>
    </row>
  </sheetData>
  <pageMargins left="0" right="0" top="0" bottom="0" header="0" footer="0"/>
  <pageSetup orientation="landscape"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039ED-B02B-4F6E-9945-3A2682999F58}">
  <sheetPr codeName="Sheet8"/>
  <dimension ref="A6:G37"/>
  <sheetViews>
    <sheetView showGridLines="0" topLeftCell="A25" zoomScaleNormal="100" workbookViewId="0">
      <selection activeCell="A37" sqref="A37:G37"/>
    </sheetView>
  </sheetViews>
  <sheetFormatPr defaultRowHeight="15" x14ac:dyDescent="0.25"/>
  <cols>
    <col min="1" max="1" width="21" bestFit="1" customWidth="1"/>
    <col min="2" max="2" width="15.7109375" bestFit="1" customWidth="1"/>
    <col min="3" max="3" width="17.7109375" bestFit="1" customWidth="1"/>
    <col min="4" max="4" width="15.7109375" bestFit="1" customWidth="1"/>
    <col min="5" max="5" width="17.7109375" bestFit="1" customWidth="1"/>
    <col min="6" max="6" width="13.85546875" customWidth="1"/>
    <col min="7" max="7" width="17.7109375" bestFit="1" customWidth="1"/>
    <col min="8" max="8" width="15.7109375" bestFit="1" customWidth="1"/>
    <col min="9" max="9" width="14.42578125" bestFit="1" customWidth="1"/>
    <col min="10" max="10" width="11" bestFit="1" customWidth="1"/>
    <col min="11" max="11" width="14.42578125" bestFit="1" customWidth="1"/>
    <col min="12" max="12" width="16.140625" bestFit="1" customWidth="1"/>
    <col min="13" max="13" width="12.85546875" bestFit="1" customWidth="1"/>
    <col min="14" max="14" width="13.42578125" bestFit="1" customWidth="1"/>
    <col min="15" max="15" width="12.5703125" bestFit="1" customWidth="1"/>
    <col min="16" max="16" width="9.42578125" customWidth="1"/>
  </cols>
  <sheetData>
    <row r="6" spans="1:7" x14ac:dyDescent="0.25">
      <c r="B6" s="118"/>
    </row>
    <row r="9" spans="1:7" ht="55.5" customHeight="1" x14ac:dyDescent="0.25">
      <c r="A9" s="180" t="str" cm="1">
        <f t="array" ref="A9">_xlfn.SWITCH(Reports!AB129,1,"Net Sales ($)",2,"Net Sales (%)",3,"Growth Rate (%)",4,"Selling Price/Order &amp; AVG Selling Price($)",5,"Weighted Average Discount (%)")</f>
        <v>Selling Price/Order &amp; AVG Selling Price($)</v>
      </c>
      <c r="B9" s="180"/>
    </row>
    <row r="10" spans="1:7" ht="21" x14ac:dyDescent="0.25">
      <c r="A10" s="116" t="str" cm="1">
        <f t="array" ref="A10:G11">_xlfn.SWITCH(Reports!AB129,1,IF(Reports!A130:D130="","",Reports!A130:D130),2,IF(Reports!F130:I130="","",Reports!F130:I130),3,IF(Reports!K130:M130="","",Reports!K130:M130),4,IF(Reports!O129:U130="","",Reports!O129:U130),5,IF(Reports!W130:Z130="","",Reports!W130:Z130))</f>
        <v/>
      </c>
      <c r="B10" s="69" t="str">
        <v>AVG SP</v>
      </c>
      <c r="C10" s="69" t="str">
        <v/>
      </c>
      <c r="D10" s="69" t="str">
        <v/>
      </c>
      <c r="E10" s="69" t="str">
        <v>AVG SP/Order</v>
      </c>
      <c r="F10" s="69" t="str">
        <v/>
      </c>
      <c r="G10" s="69" t="str">
        <v/>
      </c>
    </row>
    <row r="11" spans="1:7" ht="21" x14ac:dyDescent="0.25">
      <c r="A11" s="116" t="str">
        <v>Product Name</v>
      </c>
      <c r="B11" s="69">
        <v>1996</v>
      </c>
      <c r="C11" s="69">
        <v>1997</v>
      </c>
      <c r="D11" s="69">
        <v>1998</v>
      </c>
      <c r="E11" s="69">
        <v>1996</v>
      </c>
      <c r="F11" s="69">
        <v>1997</v>
      </c>
      <c r="G11" s="69">
        <v>1998</v>
      </c>
    </row>
    <row r="12" spans="1:7" ht="15.75" x14ac:dyDescent="0.25">
      <c r="A12" s="70" t="str" cm="1">
        <f t="array" ref="A12:G36">_xlfn.SWITCH(Reports!AC129,0,_xlfn.SWITCH(Reports!AB129,1,IF(Reports!A131:D156="","",Reports!A131:D156),2,IF(Reports!F131:I156="","",Reports!F131:I156),3,IF(Reports!K131:M156="","",Reports!K131:M156),4,IF(Reports!O131:U156="","",Reports!O131:U156),5,IF(Reports!W131:Z156="","",Reports!W131:Z156)),1,_xlfn.SWITCH(Reports!AB129,1,IF(Reports!A157:D182="","",Reports!A157:D182),2,IF(Reports!F157:I182="","",Reports!F157:I182),3,IF(Reports!K157:M181="","",Reports!K157:M181),4,IF(Reports!O157:U182="","",Reports!O157:U182),5,IF(Reports!W157:Z182="","",Reports!W157:Z182)),2,_xlfn.SWITCH(Reports!AB129,1,IF(Reports!A183:D207="","",Reports!A183:D207),2,IF(Reports!F183:I207="","",Reports!F183:I207),3,IF(Reports!K182:M206="","",Reports!K182:M206),4,IF(Reports!O183:U207="","",Reports!O183:U207),5,IF(Reports!W183:Z207="","",Reports!W183:Z207)))</f>
        <v>Ravioli Angelo</v>
      </c>
      <c r="B12" s="109">
        <v>15.6</v>
      </c>
      <c r="C12" s="109">
        <v>18.399100000000001</v>
      </c>
      <c r="D12" s="109">
        <v>19.5</v>
      </c>
      <c r="E12" s="109">
        <v>13.573</v>
      </c>
      <c r="F12" s="109">
        <v>5.2859999999999996</v>
      </c>
      <c r="G12" s="109">
        <v>12.747199999999999</v>
      </c>
    </row>
    <row r="13" spans="1:7" ht="15.75" x14ac:dyDescent="0.25">
      <c r="A13" s="70" t="str">
        <v>Rhönbräu Kloste</v>
      </c>
      <c r="B13" s="109">
        <v>6.2</v>
      </c>
      <c r="C13" s="109">
        <v>7.5678999999999998</v>
      </c>
      <c r="D13" s="109">
        <v>7.75</v>
      </c>
      <c r="E13" s="109">
        <v>4.8579999999999997</v>
      </c>
      <c r="F13" s="109">
        <v>10.9939</v>
      </c>
      <c r="G13" s="109">
        <v>10.939</v>
      </c>
    </row>
    <row r="14" spans="1:7" ht="15.75" x14ac:dyDescent="0.25">
      <c r="A14" s="70" t="str">
        <v>Röd Kaviar</v>
      </c>
      <c r="B14" s="109">
        <v>12</v>
      </c>
      <c r="C14" s="109">
        <v>14.5312</v>
      </c>
      <c r="D14" s="109">
        <v>15</v>
      </c>
      <c r="E14" s="109">
        <v>1.9736</v>
      </c>
      <c r="F14" s="109">
        <v>8.6212999999999997</v>
      </c>
      <c r="G14" s="109">
        <v>0.66549999999999998</v>
      </c>
    </row>
    <row r="15" spans="1:7" ht="15.75" x14ac:dyDescent="0.25">
      <c r="A15" s="70" t="str">
        <v>Rogede sild</v>
      </c>
      <c r="B15" s="109">
        <v>7.6</v>
      </c>
      <c r="C15" s="109">
        <v>9.3544999999999998</v>
      </c>
      <c r="D15" s="109">
        <v>9.5</v>
      </c>
      <c r="E15" s="109">
        <v>0.6</v>
      </c>
      <c r="F15" s="109">
        <v>8.2250999999999994</v>
      </c>
      <c r="G15" s="109">
        <v>3.3003</v>
      </c>
    </row>
    <row r="16" spans="1:7" ht="15.75" x14ac:dyDescent="0.25">
      <c r="A16" s="70" t="str">
        <v>Rössle Sauerkra</v>
      </c>
      <c r="B16" s="109">
        <v>36.4</v>
      </c>
      <c r="C16" s="109">
        <v>42.4709</v>
      </c>
      <c r="D16" s="109">
        <v>45.6</v>
      </c>
      <c r="E16" s="109">
        <v>31.299199999999999</v>
      </c>
      <c r="F16" s="109">
        <v>34.187899999999999</v>
      </c>
      <c r="G16" s="109">
        <v>25.890599999999999</v>
      </c>
    </row>
    <row r="17" spans="1:7" ht="15.75" x14ac:dyDescent="0.25">
      <c r="A17" s="70" t="str">
        <v>Sasquatch Ale</v>
      </c>
      <c r="B17" s="109">
        <v>11.2</v>
      </c>
      <c r="C17" s="109">
        <v>13.099399999999999</v>
      </c>
      <c r="D17" s="109">
        <v>14</v>
      </c>
      <c r="E17" s="109">
        <v>6.5946999999999996</v>
      </c>
      <c r="F17" s="109">
        <v>5.1642000000000001</v>
      </c>
      <c r="G17" s="109">
        <v>12.0037</v>
      </c>
    </row>
    <row r="18" spans="1:7" ht="15.75" x14ac:dyDescent="0.25">
      <c r="A18" s="70" t="str">
        <v>Schoggi Schokol</v>
      </c>
      <c r="B18" s="109">
        <v>35.1</v>
      </c>
      <c r="C18" s="109">
        <v>42.207599999999999</v>
      </c>
      <c r="D18" s="109">
        <v>43.9</v>
      </c>
      <c r="E18" s="109">
        <v>8.3709000000000007</v>
      </c>
      <c r="F18" s="109">
        <v>26.896999999999998</v>
      </c>
      <c r="G18" s="109">
        <v>10.5685</v>
      </c>
    </row>
    <row r="19" spans="1:7" ht="15.75" x14ac:dyDescent="0.25">
      <c r="A19" s="70" t="str">
        <v>Scottish Longbr</v>
      </c>
      <c r="B19" s="109">
        <v>10</v>
      </c>
      <c r="C19" s="109">
        <v>11.7402</v>
      </c>
      <c r="D19" s="109">
        <v>12.5</v>
      </c>
      <c r="E19" s="109">
        <v>8.5130999999999997</v>
      </c>
      <c r="F19" s="109">
        <v>10.1899</v>
      </c>
      <c r="G19" s="109">
        <v>12.083299999999999</v>
      </c>
    </row>
    <row r="20" spans="1:7" ht="15.75" x14ac:dyDescent="0.25">
      <c r="A20" s="70" t="str">
        <v>Singaporean Hok</v>
      </c>
      <c r="B20" s="109">
        <v>10.8216</v>
      </c>
      <c r="C20" s="109">
        <v>13.317</v>
      </c>
      <c r="D20" s="109">
        <v>14</v>
      </c>
      <c r="E20" s="109">
        <v>2.4868000000000001</v>
      </c>
      <c r="F20" s="109">
        <v>13.2553</v>
      </c>
      <c r="G20" s="109">
        <v>10.328799999999999</v>
      </c>
    </row>
    <row r="21" spans="1:7" ht="15.75" x14ac:dyDescent="0.25">
      <c r="A21" s="70" t="str">
        <v>Sir Rodney's Ma</v>
      </c>
      <c r="B21" s="109">
        <v>64.8</v>
      </c>
      <c r="C21" s="109">
        <v>81</v>
      </c>
      <c r="D21" s="109">
        <v>81</v>
      </c>
      <c r="E21" s="109">
        <v>43.0578</v>
      </c>
      <c r="F21" s="109">
        <v>17.927199999999999</v>
      </c>
      <c r="G21" s="109">
        <v>32.238</v>
      </c>
    </row>
    <row r="22" spans="1:7" ht="15.75" x14ac:dyDescent="0.25">
      <c r="A22" s="70" t="str">
        <v>Sir Rodney's Sc</v>
      </c>
      <c r="B22" s="109">
        <v>8</v>
      </c>
      <c r="C22" s="109">
        <v>9.3213000000000008</v>
      </c>
      <c r="D22" s="109">
        <v>10</v>
      </c>
      <c r="E22" s="109">
        <v>2.7368000000000001</v>
      </c>
      <c r="F22" s="109">
        <v>12.923999999999999</v>
      </c>
      <c r="G22" s="109">
        <v>12.648099999999999</v>
      </c>
    </row>
    <row r="23" spans="1:7" ht="15.75" x14ac:dyDescent="0.25">
      <c r="A23" s="70" t="str">
        <v>Sirop d'érable</v>
      </c>
      <c r="B23" s="109">
        <v>0</v>
      </c>
      <c r="C23" s="109">
        <v>26.6143</v>
      </c>
      <c r="D23" s="109">
        <v>28.5</v>
      </c>
      <c r="E23" s="109">
        <v>0</v>
      </c>
      <c r="F23" s="109">
        <v>22.283000000000001</v>
      </c>
      <c r="G23" s="109">
        <v>19.485499999999998</v>
      </c>
    </row>
    <row r="24" spans="1:7" ht="15.75" x14ac:dyDescent="0.25">
      <c r="A24" s="70" t="str">
        <v>Spegesild</v>
      </c>
      <c r="B24" s="109">
        <v>9.6</v>
      </c>
      <c r="C24" s="109">
        <v>11.4468</v>
      </c>
      <c r="D24" s="109">
        <v>12</v>
      </c>
      <c r="E24" s="109">
        <v>7.1336000000000004</v>
      </c>
      <c r="F24" s="109">
        <v>7.3072999999999997</v>
      </c>
      <c r="G24" s="109">
        <v>6.7305999999999999</v>
      </c>
    </row>
    <row r="25" spans="1:7" ht="15.75" x14ac:dyDescent="0.25">
      <c r="A25" s="70" t="str">
        <v>Steeleye Stout</v>
      </c>
      <c r="B25" s="109">
        <v>14.4</v>
      </c>
      <c r="C25" s="109">
        <v>16.9283</v>
      </c>
      <c r="D25" s="109">
        <v>18</v>
      </c>
      <c r="E25" s="109">
        <v>24.584199999999999</v>
      </c>
      <c r="F25" s="109">
        <v>12.928599999999999</v>
      </c>
      <c r="G25" s="109">
        <v>17.156600000000001</v>
      </c>
    </row>
    <row r="26" spans="1:7" ht="15.75" x14ac:dyDescent="0.25">
      <c r="A26" s="70" t="str">
        <v>Tarte au sucre</v>
      </c>
      <c r="B26" s="109">
        <v>39.4</v>
      </c>
      <c r="C26" s="109">
        <v>47.040599999999998</v>
      </c>
      <c r="D26" s="109">
        <v>49.3</v>
      </c>
      <c r="E26" s="109">
        <v>63.182499999999997</v>
      </c>
      <c r="F26" s="109">
        <v>53.034999999999997</v>
      </c>
      <c r="G26" s="109">
        <v>59.232999999999997</v>
      </c>
    </row>
    <row r="27" spans="1:7" ht="15.75" x14ac:dyDescent="0.25">
      <c r="A27" s="70" t="str">
        <v>Teatime Chocola</v>
      </c>
      <c r="B27" s="109">
        <v>7.3</v>
      </c>
      <c r="C27" s="109">
        <v>8.5196000000000005</v>
      </c>
      <c r="D27" s="109">
        <v>9.1999999999999993</v>
      </c>
      <c r="E27" s="109">
        <v>5.9311999999999996</v>
      </c>
      <c r="F27" s="109">
        <v>7.3204000000000002</v>
      </c>
      <c r="G27" s="109">
        <v>7.3121999999999998</v>
      </c>
    </row>
    <row r="28" spans="1:7" ht="15.75" x14ac:dyDescent="0.25">
      <c r="A28" s="70" t="str">
        <v>Thüringer Rostb</v>
      </c>
      <c r="B28" s="109">
        <v>99</v>
      </c>
      <c r="C28" s="109">
        <v>118.6694</v>
      </c>
      <c r="D28" s="109">
        <v>123.79</v>
      </c>
      <c r="E28" s="109">
        <v>78.483500000000006</v>
      </c>
      <c r="F28" s="109">
        <v>85.186000000000007</v>
      </c>
      <c r="G28" s="109">
        <v>124.75279999999999</v>
      </c>
    </row>
    <row r="29" spans="1:7" ht="15.75" x14ac:dyDescent="0.25">
      <c r="A29" s="70" t="str">
        <v>Tofu</v>
      </c>
      <c r="B29" s="109">
        <v>18.600000000000001</v>
      </c>
      <c r="C29" s="109">
        <v>22.017199999999999</v>
      </c>
      <c r="D29" s="109">
        <v>23.25</v>
      </c>
      <c r="E29" s="109">
        <v>9.1164000000000005</v>
      </c>
      <c r="F29" s="109">
        <v>15.2805</v>
      </c>
      <c r="G29" s="109">
        <v>1.3751</v>
      </c>
    </row>
    <row r="30" spans="1:7" ht="15.75" x14ac:dyDescent="0.25">
      <c r="A30" s="70" t="str">
        <v>Tourtière</v>
      </c>
      <c r="B30" s="109">
        <v>5.9</v>
      </c>
      <c r="C30" s="109">
        <v>6.9134000000000002</v>
      </c>
      <c r="D30" s="109">
        <v>7.45</v>
      </c>
      <c r="E30" s="109">
        <v>5.8223000000000003</v>
      </c>
      <c r="F30" s="109">
        <v>7.8045999999999998</v>
      </c>
      <c r="G30" s="109">
        <v>2.4405000000000001</v>
      </c>
    </row>
    <row r="31" spans="1:7" ht="15.75" x14ac:dyDescent="0.25">
      <c r="A31" s="70" t="str">
        <v>Tunnbröd</v>
      </c>
      <c r="B31" s="109">
        <v>7.2</v>
      </c>
      <c r="C31" s="109">
        <v>8.3351000000000006</v>
      </c>
      <c r="D31" s="109">
        <v>9</v>
      </c>
      <c r="E31" s="109">
        <v>4.9736000000000002</v>
      </c>
      <c r="F31" s="109">
        <v>5.6094999999999997</v>
      </c>
      <c r="G31" s="109">
        <v>5.7666000000000004</v>
      </c>
    </row>
    <row r="32" spans="1:7" ht="15.75" x14ac:dyDescent="0.25">
      <c r="A32" s="70" t="str">
        <v>Uncle Bob's Org</v>
      </c>
      <c r="B32" s="109">
        <v>24</v>
      </c>
      <c r="C32" s="109">
        <v>29.148099999999999</v>
      </c>
      <c r="D32" s="109">
        <v>30</v>
      </c>
      <c r="E32" s="109">
        <v>3.6315</v>
      </c>
      <c r="F32" s="109">
        <v>22.5154</v>
      </c>
      <c r="G32" s="109">
        <v>45.5777</v>
      </c>
    </row>
    <row r="33" spans="1:7" ht="15.75" x14ac:dyDescent="0.25">
      <c r="A33" s="70" t="str">
        <v>Valkoinen sukla</v>
      </c>
      <c r="B33" s="109">
        <v>13</v>
      </c>
      <c r="C33" s="109">
        <v>14.8416</v>
      </c>
      <c r="D33" s="109">
        <v>16.25</v>
      </c>
      <c r="E33" s="109">
        <v>2.4375</v>
      </c>
      <c r="F33" s="109">
        <v>5.327</v>
      </c>
      <c r="G33" s="109">
        <v>3.3100999999999998</v>
      </c>
    </row>
    <row r="34" spans="1:7" ht="15.75" x14ac:dyDescent="0.25">
      <c r="A34" s="70" t="str">
        <v>Vegie-spread</v>
      </c>
      <c r="B34" s="109">
        <v>35.1</v>
      </c>
      <c r="C34" s="109">
        <v>39.243899999999996</v>
      </c>
      <c r="D34" s="109">
        <v>43.9</v>
      </c>
      <c r="E34" s="109">
        <v>22.029800000000002</v>
      </c>
      <c r="F34" s="109">
        <v>16.9099</v>
      </c>
      <c r="G34" s="109">
        <v>23.9011</v>
      </c>
    </row>
    <row r="35" spans="1:7" ht="15.75" x14ac:dyDescent="0.25">
      <c r="A35" s="70" t="str">
        <v>Wimmers gute Se</v>
      </c>
      <c r="B35" s="109">
        <v>26.6</v>
      </c>
      <c r="C35" s="109">
        <v>30.504799999999999</v>
      </c>
      <c r="D35" s="109">
        <v>33.25</v>
      </c>
      <c r="E35" s="109">
        <v>21.087499999999999</v>
      </c>
      <c r="F35" s="109">
        <v>19.746200000000002</v>
      </c>
      <c r="G35" s="109">
        <v>39.615499999999997</v>
      </c>
    </row>
    <row r="36" spans="1:7" ht="15.75" x14ac:dyDescent="0.25">
      <c r="A36" s="70" t="str">
        <v>Zaanse koeken</v>
      </c>
      <c r="B36" s="109">
        <v>7.6</v>
      </c>
      <c r="C36" s="109">
        <v>8.8912999999999993</v>
      </c>
      <c r="D36" s="109">
        <v>9.5</v>
      </c>
      <c r="E36" s="109">
        <v>0.64</v>
      </c>
      <c r="F36" s="109">
        <v>7.1832000000000003</v>
      </c>
      <c r="G36" s="109">
        <v>3.4445999999999999</v>
      </c>
    </row>
    <row r="37" spans="1:7" ht="15.75" x14ac:dyDescent="0.25">
      <c r="A37" s="70"/>
      <c r="B37" s="109"/>
      <c r="C37" s="109"/>
      <c r="D37" s="109"/>
      <c r="E37" s="109"/>
      <c r="F37" s="109"/>
      <c r="G37" s="109"/>
    </row>
  </sheetData>
  <mergeCells count="1">
    <mergeCell ref="A9:B9"/>
  </mergeCells>
  <conditionalFormatting sqref="B12:B37">
    <cfRule type="dataBar" priority="6">
      <dataBar>
        <cfvo type="min"/>
        <cfvo type="max"/>
        <color rgb="FFBBC8E2"/>
      </dataBar>
      <extLst>
        <ext xmlns:x14="http://schemas.microsoft.com/office/spreadsheetml/2009/9/main" uri="{B025F937-C7B1-47D3-B67F-A62EFF666E3E}">
          <x14:id>{73F29B90-CC5A-4942-9191-AB5FDC957580}</x14:id>
        </ext>
      </extLst>
    </cfRule>
  </conditionalFormatting>
  <conditionalFormatting sqref="C12:C37">
    <cfRule type="dataBar" priority="5">
      <dataBar>
        <cfvo type="min"/>
        <cfvo type="max"/>
        <color rgb="FFBBC8E2"/>
      </dataBar>
      <extLst>
        <ext xmlns:x14="http://schemas.microsoft.com/office/spreadsheetml/2009/9/main" uri="{B025F937-C7B1-47D3-B67F-A62EFF666E3E}">
          <x14:id>{ABE3000B-4C79-48B3-92B5-CF59BFE8604C}</x14:id>
        </ext>
      </extLst>
    </cfRule>
  </conditionalFormatting>
  <conditionalFormatting sqref="D12:D37">
    <cfRule type="dataBar" priority="4">
      <dataBar>
        <cfvo type="min"/>
        <cfvo type="max"/>
        <color rgb="FFBBC8E2"/>
      </dataBar>
      <extLst>
        <ext xmlns:x14="http://schemas.microsoft.com/office/spreadsheetml/2009/9/main" uri="{B025F937-C7B1-47D3-B67F-A62EFF666E3E}">
          <x14:id>{54DB68FE-59C7-4256-8AB6-1A011186F2CF}</x14:id>
        </ext>
      </extLst>
    </cfRule>
  </conditionalFormatting>
  <conditionalFormatting sqref="E12:E37">
    <cfRule type="dataBar" priority="3">
      <dataBar>
        <cfvo type="min"/>
        <cfvo type="max"/>
        <color rgb="FFBBC8E2"/>
      </dataBar>
      <extLst>
        <ext xmlns:x14="http://schemas.microsoft.com/office/spreadsheetml/2009/9/main" uri="{B025F937-C7B1-47D3-B67F-A62EFF666E3E}">
          <x14:id>{9CBE8626-15DD-41A8-A996-F4EA8DFBB1FA}</x14:id>
        </ext>
      </extLst>
    </cfRule>
  </conditionalFormatting>
  <conditionalFormatting sqref="F12:F37">
    <cfRule type="dataBar" priority="2">
      <dataBar>
        <cfvo type="min"/>
        <cfvo type="max"/>
        <color rgb="FFBBC8E2"/>
      </dataBar>
      <extLst>
        <ext xmlns:x14="http://schemas.microsoft.com/office/spreadsheetml/2009/9/main" uri="{B025F937-C7B1-47D3-B67F-A62EFF666E3E}">
          <x14:id>{5D4AF997-165B-49BA-8DB3-E20B0A334E7F}</x14:id>
        </ext>
      </extLst>
    </cfRule>
  </conditionalFormatting>
  <conditionalFormatting sqref="G12:G37">
    <cfRule type="dataBar" priority="1">
      <dataBar>
        <cfvo type="min"/>
        <cfvo type="max"/>
        <color rgb="FFBBC8E2"/>
      </dataBar>
      <extLst>
        <ext xmlns:x14="http://schemas.microsoft.com/office/spreadsheetml/2009/9/main" uri="{B025F937-C7B1-47D3-B67F-A62EFF666E3E}">
          <x14:id>{D8D2FFE2-FA60-4DD5-8941-05CE174B782D}</x14:id>
        </ext>
      </extLst>
    </cfRule>
  </conditionalFormatting>
  <pageMargins left="0" right="0" top="0" bottom="0" header="0" footer="0"/>
  <pageSetup paperSize="9" scale="97" fitToWidth="0" fitToHeight="0"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14337" r:id="rId4" name="Option Button 1">
              <controlPr defaultSize="0" autoFill="0" autoLine="0" autoPict="0">
                <anchor moveWithCells="1">
                  <from>
                    <xdr:col>2</xdr:col>
                    <xdr:colOff>76200</xdr:colOff>
                    <xdr:row>2</xdr:row>
                    <xdr:rowOff>47625</xdr:rowOff>
                  </from>
                  <to>
                    <xdr:col>2</xdr:col>
                    <xdr:colOff>971550</xdr:colOff>
                    <xdr:row>3</xdr:row>
                    <xdr:rowOff>114300</xdr:rowOff>
                  </to>
                </anchor>
              </controlPr>
            </control>
          </mc:Choice>
        </mc:AlternateContent>
        <mc:AlternateContent xmlns:mc="http://schemas.openxmlformats.org/markup-compatibility/2006">
          <mc:Choice Requires="x14">
            <control shapeId="14338" r:id="rId5" name="Option Button 2">
              <controlPr defaultSize="0" autoFill="0" autoLine="0" autoPict="0">
                <anchor moveWithCells="1">
                  <from>
                    <xdr:col>2</xdr:col>
                    <xdr:colOff>66675</xdr:colOff>
                    <xdr:row>3</xdr:row>
                    <xdr:rowOff>133350</xdr:rowOff>
                  </from>
                  <to>
                    <xdr:col>2</xdr:col>
                    <xdr:colOff>962025</xdr:colOff>
                    <xdr:row>5</xdr:row>
                    <xdr:rowOff>9525</xdr:rowOff>
                  </to>
                </anchor>
              </controlPr>
            </control>
          </mc:Choice>
        </mc:AlternateContent>
        <mc:AlternateContent xmlns:mc="http://schemas.openxmlformats.org/markup-compatibility/2006">
          <mc:Choice Requires="x14">
            <control shapeId="14339" r:id="rId6" name="Option Button 3">
              <controlPr defaultSize="0" autoFill="0" autoLine="0" autoPict="0">
                <anchor moveWithCells="1">
                  <from>
                    <xdr:col>2</xdr:col>
                    <xdr:colOff>85725</xdr:colOff>
                    <xdr:row>5</xdr:row>
                    <xdr:rowOff>38100</xdr:rowOff>
                  </from>
                  <to>
                    <xdr:col>2</xdr:col>
                    <xdr:colOff>981075</xdr:colOff>
                    <xdr:row>6</xdr:row>
                    <xdr:rowOff>104775</xdr:rowOff>
                  </to>
                </anchor>
              </controlPr>
            </control>
          </mc:Choice>
        </mc:AlternateContent>
        <mc:AlternateContent xmlns:mc="http://schemas.openxmlformats.org/markup-compatibility/2006">
          <mc:Choice Requires="x14">
            <control shapeId="14340" r:id="rId7" name="Option Button 4">
              <controlPr defaultSize="0" autoFill="0" autoLine="0" autoPict="0">
                <anchor moveWithCells="1">
                  <from>
                    <xdr:col>2</xdr:col>
                    <xdr:colOff>76200</xdr:colOff>
                    <xdr:row>6</xdr:row>
                    <xdr:rowOff>123825</xdr:rowOff>
                  </from>
                  <to>
                    <xdr:col>2</xdr:col>
                    <xdr:colOff>971550</xdr:colOff>
                    <xdr:row>8</xdr:row>
                    <xdr:rowOff>0</xdr:rowOff>
                  </to>
                </anchor>
              </controlPr>
            </control>
          </mc:Choice>
        </mc:AlternateContent>
        <mc:AlternateContent xmlns:mc="http://schemas.openxmlformats.org/markup-compatibility/2006">
          <mc:Choice Requires="x14">
            <control shapeId="14341" r:id="rId8" name="Option Button 5">
              <controlPr defaultSize="0" autoFill="0" autoLine="0" autoPict="0">
                <anchor moveWithCells="1">
                  <from>
                    <xdr:col>2</xdr:col>
                    <xdr:colOff>85725</xdr:colOff>
                    <xdr:row>8</xdr:row>
                    <xdr:rowOff>28575</xdr:rowOff>
                  </from>
                  <to>
                    <xdr:col>2</xdr:col>
                    <xdr:colOff>981075</xdr:colOff>
                    <xdr:row>8</xdr:row>
                    <xdr:rowOff>285750</xdr:rowOff>
                  </to>
                </anchor>
              </controlPr>
            </control>
          </mc:Choice>
        </mc:AlternateContent>
        <mc:AlternateContent xmlns:mc="http://schemas.openxmlformats.org/markup-compatibility/2006">
          <mc:Choice Requires="x14">
            <control shapeId="14342" r:id="rId9" name="Spinner 6">
              <controlPr defaultSize="0" autoPict="0">
                <anchor moveWithCells="1" sizeWithCells="1">
                  <from>
                    <xdr:col>1</xdr:col>
                    <xdr:colOff>685800</xdr:colOff>
                    <xdr:row>5</xdr:row>
                    <xdr:rowOff>152400</xdr:rowOff>
                  </from>
                  <to>
                    <xdr:col>1</xdr:col>
                    <xdr:colOff>904875</xdr:colOff>
                    <xdr:row>7</xdr:row>
                    <xdr:rowOff>133350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dataBar" id="{73F29B90-CC5A-4942-9191-AB5FDC957580}">
            <x14:dataBar minLength="0" maxLength="100" gradient="0">
              <x14:cfvo type="autoMin"/>
              <x14:cfvo type="autoMax"/>
              <x14:negativeFillColor rgb="FFF9BDC2"/>
              <x14:axisColor theme="0" tint="-0.249977111117893"/>
            </x14:dataBar>
          </x14:cfRule>
          <xm:sqref>B12:B37</xm:sqref>
        </x14:conditionalFormatting>
        <x14:conditionalFormatting xmlns:xm="http://schemas.microsoft.com/office/excel/2006/main">
          <x14:cfRule type="dataBar" id="{ABE3000B-4C79-48B3-92B5-CF59BFE8604C}">
            <x14:dataBar minLength="0" maxLength="100" gradient="0">
              <x14:cfvo type="autoMin"/>
              <x14:cfvo type="autoMax"/>
              <x14:negativeFillColor rgb="FFF9BDC2"/>
              <x14:axisColor theme="0" tint="-0.249977111117893"/>
            </x14:dataBar>
          </x14:cfRule>
          <xm:sqref>C12:C37</xm:sqref>
        </x14:conditionalFormatting>
        <x14:conditionalFormatting xmlns:xm="http://schemas.microsoft.com/office/excel/2006/main">
          <x14:cfRule type="dataBar" id="{54DB68FE-59C7-4256-8AB6-1A011186F2CF}">
            <x14:dataBar minLength="0" maxLength="100" gradient="0">
              <x14:cfvo type="autoMin"/>
              <x14:cfvo type="autoMax"/>
              <x14:negativeFillColor rgb="FFF9BDC2"/>
              <x14:axisColor theme="0" tint="-0.249977111117893"/>
            </x14:dataBar>
          </x14:cfRule>
          <xm:sqref>D12:D37</xm:sqref>
        </x14:conditionalFormatting>
        <x14:conditionalFormatting xmlns:xm="http://schemas.microsoft.com/office/excel/2006/main">
          <x14:cfRule type="dataBar" id="{9CBE8626-15DD-41A8-A996-F4EA8DFBB1FA}">
            <x14:dataBar minLength="0" maxLength="100" gradient="0">
              <x14:cfvo type="autoMin"/>
              <x14:cfvo type="autoMax"/>
              <x14:negativeFillColor rgb="FFF9BDC2"/>
              <x14:axisColor theme="0" tint="-0.249977111117893"/>
            </x14:dataBar>
          </x14:cfRule>
          <xm:sqref>E12:E37</xm:sqref>
        </x14:conditionalFormatting>
        <x14:conditionalFormatting xmlns:xm="http://schemas.microsoft.com/office/excel/2006/main">
          <x14:cfRule type="dataBar" id="{5D4AF997-165B-49BA-8DB3-E20B0A334E7F}">
            <x14:dataBar minLength="0" maxLength="100" gradient="0">
              <x14:cfvo type="autoMin"/>
              <x14:cfvo type="autoMax"/>
              <x14:negativeFillColor rgb="FFF9BDC2"/>
              <x14:axisColor rgb="FFF9BDC2"/>
            </x14:dataBar>
          </x14:cfRule>
          <xm:sqref>F12:F37</xm:sqref>
        </x14:conditionalFormatting>
        <x14:conditionalFormatting xmlns:xm="http://schemas.microsoft.com/office/excel/2006/main">
          <x14:cfRule type="dataBar" id="{D8D2FFE2-FA60-4DD5-8941-05CE174B782D}">
            <x14:dataBar minLength="0" maxLength="100" gradient="0">
              <x14:cfvo type="autoMin"/>
              <x14:cfvo type="autoMax"/>
              <x14:negativeFillColor rgb="FFF9BDC2"/>
              <x14:axisColor theme="0" tint="-0.249977111117893"/>
            </x14:dataBar>
          </x14:cfRule>
          <xm:sqref>G12:G37</xm:sqref>
        </x14:conditionalFormatting>
      </x14:conditionalFormattings>
    </ext>
    <ext xmlns:x14="http://schemas.microsoft.com/office/spreadsheetml/2009/9/main" uri="{A8765BA9-456A-4dab-B4F3-ACF838C121DE}">
      <x14:slicerList>
        <x14:slicer r:id="rId10"/>
      </x14:slicerList>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CD6A0-3989-4C6F-BECC-4A41E5813455}">
  <sheetPr codeName="Sheet10"/>
  <dimension ref="A12:J40"/>
  <sheetViews>
    <sheetView showGridLines="0" topLeftCell="A25" zoomScaleNormal="100" workbookViewId="0">
      <selection activeCell="B44" sqref="B44"/>
    </sheetView>
  </sheetViews>
  <sheetFormatPr defaultRowHeight="15" x14ac:dyDescent="0.25"/>
  <cols>
    <col min="1" max="1" width="17.28515625" customWidth="1"/>
    <col min="2" max="2" width="17.7109375" customWidth="1"/>
    <col min="3" max="3" width="15.42578125" customWidth="1"/>
    <col min="4" max="4" width="15.7109375" customWidth="1"/>
    <col min="5" max="5" width="13" bestFit="1" customWidth="1"/>
    <col min="6" max="6" width="13.5703125" bestFit="1" customWidth="1"/>
    <col min="7" max="7" width="12.28515625" customWidth="1"/>
    <col min="8" max="8" width="13" bestFit="1" customWidth="1"/>
    <col min="9" max="9" width="13.5703125" bestFit="1" customWidth="1"/>
    <col min="10" max="10" width="12.42578125" customWidth="1"/>
    <col min="11" max="11" width="14.42578125" bestFit="1" customWidth="1"/>
    <col min="12" max="12" width="16.140625" bestFit="1" customWidth="1"/>
    <col min="13" max="13" width="12.85546875" bestFit="1" customWidth="1"/>
    <col min="14" max="14" width="13.42578125" bestFit="1" customWidth="1"/>
    <col min="15" max="15" width="12.5703125" bestFit="1" customWidth="1"/>
    <col min="16" max="16" width="9.42578125" customWidth="1"/>
  </cols>
  <sheetData>
    <row r="12" spans="1:4" ht="20.25" customHeight="1" x14ac:dyDescent="0.25"/>
    <row r="13" spans="1:4" ht="26.25" x14ac:dyDescent="0.4">
      <c r="A13" s="179" t="str" cm="1">
        <f t="array" ref="A13">_xlfn.SWITCH(Reports!K3,1,"Net Sales ($)",2,"Net Profit ($)",3,"NS (%)")</f>
        <v>Net Sales ($)</v>
      </c>
      <c r="B13" s="179"/>
    </row>
    <row r="14" spans="1:4" ht="21" x14ac:dyDescent="0.25">
      <c r="A14" s="116" t="str" cm="1">
        <f t="array" ref="A14:D23">_xlfn.SWITCH(Reports!K3,1,IF(Reports!G4:J13="","",Reports!G4:J13),2,IF(Reports!G16:J25="","",Reports!G16:J25),3,IF(Reports!G28:J36="","",Reports!G28:J36))</f>
        <v>Category</v>
      </c>
      <c r="B14" s="69">
        <v>1996</v>
      </c>
      <c r="C14" s="69">
        <v>1997</v>
      </c>
      <c r="D14" s="69">
        <v>1998</v>
      </c>
    </row>
    <row r="15" spans="1:4" ht="15.75" x14ac:dyDescent="0.25">
      <c r="A15" s="70" t="str">
        <v>Beverages</v>
      </c>
      <c r="B15" s="109">
        <v>47919</v>
      </c>
      <c r="C15" s="109">
        <v>103924.32</v>
      </c>
      <c r="D15" s="109">
        <v>116024.88</v>
      </c>
    </row>
    <row r="16" spans="1:4" ht="15.75" x14ac:dyDescent="0.25">
      <c r="A16" s="70" t="str">
        <v>Condiments</v>
      </c>
      <c r="B16" s="109">
        <v>17900.38</v>
      </c>
      <c r="C16" s="109">
        <v>55368.61</v>
      </c>
      <c r="D16" s="109">
        <v>32778.120000000003</v>
      </c>
    </row>
    <row r="17" spans="1:10" ht="15.75" x14ac:dyDescent="0.25">
      <c r="A17" s="70" t="str">
        <v>Confections</v>
      </c>
      <c r="B17" s="109">
        <v>29685.56</v>
      </c>
      <c r="C17" s="109">
        <v>82657.75</v>
      </c>
      <c r="D17" s="109">
        <v>55013.95</v>
      </c>
    </row>
    <row r="18" spans="1:10" ht="15.75" x14ac:dyDescent="0.25">
      <c r="A18" s="70" t="str">
        <v>Dairy Products</v>
      </c>
      <c r="B18" s="109">
        <v>40980.449999999997</v>
      </c>
      <c r="C18" s="109">
        <v>115387.66</v>
      </c>
      <c r="D18" s="109">
        <v>78139.210000000006</v>
      </c>
    </row>
    <row r="19" spans="1:10" ht="15.75" x14ac:dyDescent="0.25">
      <c r="A19" s="70" t="str">
        <v>Grains/Cereals</v>
      </c>
      <c r="B19" s="109">
        <v>9507.92</v>
      </c>
      <c r="C19" s="109">
        <v>56871.83</v>
      </c>
      <c r="D19" s="109">
        <v>29364.85</v>
      </c>
    </row>
    <row r="20" spans="1:10" ht="15.75" x14ac:dyDescent="0.25">
      <c r="A20" s="70" t="str">
        <v>Meat/Poultry</v>
      </c>
      <c r="B20" s="109">
        <v>28813.66</v>
      </c>
      <c r="C20" s="109">
        <v>80975.12</v>
      </c>
      <c r="D20" s="109">
        <v>53233.59</v>
      </c>
    </row>
    <row r="21" spans="1:10" ht="15.75" x14ac:dyDescent="0.25">
      <c r="A21" s="70" t="str">
        <v>Produce</v>
      </c>
      <c r="B21" s="109">
        <v>13885.78</v>
      </c>
      <c r="C21" s="109">
        <v>54940.76</v>
      </c>
      <c r="D21" s="109">
        <v>31158.03</v>
      </c>
    </row>
    <row r="22" spans="1:10" ht="15.75" x14ac:dyDescent="0.25">
      <c r="A22" s="70" t="str">
        <v>Seafood</v>
      </c>
      <c r="B22" s="109">
        <v>19391.23</v>
      </c>
      <c r="C22" s="109">
        <v>66959.22</v>
      </c>
      <c r="D22" s="109">
        <v>44911.3</v>
      </c>
    </row>
    <row r="23" spans="1:10" ht="19.5" x14ac:dyDescent="0.25">
      <c r="A23" s="115" t="str">
        <v>Grand Total</v>
      </c>
      <c r="B23" s="68">
        <v>208083.98</v>
      </c>
      <c r="C23" s="68">
        <v>617085.27</v>
      </c>
      <c r="D23" s="68">
        <v>440623.93</v>
      </c>
    </row>
    <row r="25" spans="1:10" ht="23.25" x14ac:dyDescent="0.35">
      <c r="A25" s="181" t="str" cm="1">
        <f t="array" ref="A25">_xlfn.SWITCH(Reports!Q39,0,"1- Beverages (AVG $)",1,"2- Condiments (AVG $)",2,"3- Confections (AVG $)",3,"4- Dairy Products (AVG $)",4,"5- Grains/Cereals (AVG $)",5,"6- Meat/Poultry (AVG $)",6,"7- Produce (AVG $)",7,"8- Seafood (AVG $)")</f>
        <v>3- Confections (AVG $)</v>
      </c>
      <c r="B25" s="181"/>
    </row>
    <row r="26" spans="1:10" ht="18.75" x14ac:dyDescent="0.25">
      <c r="A26" t="str" cm="1">
        <f t="array" ref="A26:J27">_xlfn.SWITCH(Reports!Q39,0,IF(Reports!G39:P40="","",Reports!G39:P40),1,IF(Reports!G39:P40="","",Reports!G39:P40),2,IF(Reports!G39:P40="","",Reports!G39:P40),3,IF(Reports!G39:P40="","",Reports!G39:P40),4,IF(Reports!G39:P40="","",Reports!G39:P40),5,IF(Reports!G39:P40="","",Reports!G39:P40),6,IF(Reports!G39:P40="","",Reports!G39:P40),7,IF(Reports!G39:P40="","",Reports!G39:P40))</f>
        <v/>
      </c>
      <c r="B26" s="69">
        <v>1996</v>
      </c>
      <c r="C26" s="69" t="str">
        <v/>
      </c>
      <c r="D26" s="69" t="str">
        <v/>
      </c>
      <c r="E26" s="69">
        <v>1997</v>
      </c>
      <c r="F26" s="69" t="str">
        <v/>
      </c>
      <c r="G26" s="69" t="str">
        <v/>
      </c>
      <c r="H26" s="69">
        <v>1998</v>
      </c>
      <c r="I26" s="69" t="str">
        <v/>
      </c>
      <c r="J26" s="69" t="str">
        <v/>
      </c>
    </row>
    <row r="27" spans="1:10" ht="17.25" x14ac:dyDescent="0.25">
      <c r="A27" t="str">
        <v/>
      </c>
      <c r="B27" s="117" t="str">
        <v>Avg N.Sales</v>
      </c>
      <c r="C27" s="117" t="str">
        <v>Avg N.Profit</v>
      </c>
      <c r="D27" s="117" t="str">
        <v>Avg Freight</v>
      </c>
      <c r="E27" s="117" t="str">
        <v>Avg N.Sales</v>
      </c>
      <c r="F27" s="117" t="str">
        <v>Avg N.Profit</v>
      </c>
      <c r="G27" s="117" t="str">
        <v>Avg Freight</v>
      </c>
      <c r="H27" s="117" t="str">
        <v>Avg N.Sales</v>
      </c>
      <c r="I27" s="117" t="str">
        <v>Avg N.Profit</v>
      </c>
      <c r="J27" s="117" t="str">
        <v>Avg Freight</v>
      </c>
    </row>
    <row r="28" spans="1:10" ht="15.75" x14ac:dyDescent="0.25">
      <c r="A28" s="70" t="str" cm="1">
        <f t="array" ref="A28:J40">_xlfn.SWITCH(Reports!Q39,0,IF(Reports!G42:P53="","",Reports!G42:P53),1,IF(Reports!G55:P66="","",Reports!G55:P66),2,IF(Reports!G68:P80="","",Reports!G68:P80),3,IF(Reports!G82:P91="","",Reports!G82:P91),4,IF(Reports!G93:P99="","",Reports!G93:P99),5,IF(Reports!G101:P106="","",Reports!G101:P106),6,IF(Reports!G108:P112="","",Reports!G108:P112),7,IF(Reports!G114:P125="","",Reports!G114:P125))</f>
        <v>Chocolade</v>
      </c>
      <c r="B28" s="109">
        <v>0</v>
      </c>
      <c r="C28" s="109">
        <v>0</v>
      </c>
      <c r="D28" s="109">
        <v>0</v>
      </c>
      <c r="E28" s="109">
        <v>256.39999999999998</v>
      </c>
      <c r="F28" s="109">
        <v>17.95</v>
      </c>
      <c r="G28" s="109">
        <v>8.06</v>
      </c>
      <c r="H28" s="109">
        <v>228.12</v>
      </c>
      <c r="I28" s="109">
        <v>15.97</v>
      </c>
      <c r="J28" s="109">
        <v>7.61</v>
      </c>
    </row>
    <row r="29" spans="1:10" ht="15.75" x14ac:dyDescent="0.25">
      <c r="A29" s="70" t="str">
        <v>Gumbär Gummibär</v>
      </c>
      <c r="B29" s="109">
        <v>840.38</v>
      </c>
      <c r="C29" s="109">
        <v>58.83</v>
      </c>
      <c r="D29" s="109">
        <v>7.34</v>
      </c>
      <c r="E29" s="109">
        <v>600.20000000000005</v>
      </c>
      <c r="F29" s="109">
        <v>42.01</v>
      </c>
      <c r="G29" s="109">
        <v>11.04</v>
      </c>
      <c r="H29" s="109">
        <v>620.29</v>
      </c>
      <c r="I29" s="109">
        <v>43.42</v>
      </c>
      <c r="J29" s="109">
        <v>11.93</v>
      </c>
    </row>
    <row r="30" spans="1:10" ht="15.75" x14ac:dyDescent="0.25">
      <c r="A30" s="70" t="str">
        <v>Maxilaku</v>
      </c>
      <c r="B30" s="109">
        <v>480</v>
      </c>
      <c r="C30" s="109">
        <v>33.6</v>
      </c>
      <c r="D30" s="109">
        <v>10.14</v>
      </c>
      <c r="E30" s="109">
        <v>388.35</v>
      </c>
      <c r="F30" s="109">
        <v>27.18</v>
      </c>
      <c r="G30" s="109">
        <v>8.68</v>
      </c>
      <c r="H30" s="109">
        <v>440.22</v>
      </c>
      <c r="I30" s="109">
        <v>30.82</v>
      </c>
      <c r="J30" s="109">
        <v>8.76</v>
      </c>
    </row>
    <row r="31" spans="1:10" ht="15.75" x14ac:dyDescent="0.25">
      <c r="A31" s="70" t="str">
        <v>NuNuCa Nuß-Noug</v>
      </c>
      <c r="B31" s="109">
        <v>193.9</v>
      </c>
      <c r="C31" s="109">
        <v>13.58</v>
      </c>
      <c r="D31" s="109">
        <v>4.8600000000000003</v>
      </c>
      <c r="E31" s="109">
        <v>246.82</v>
      </c>
      <c r="F31" s="109">
        <v>17.28</v>
      </c>
      <c r="G31" s="109">
        <v>5.64</v>
      </c>
      <c r="H31" s="109">
        <v>205.8</v>
      </c>
      <c r="I31" s="109">
        <v>14.41</v>
      </c>
      <c r="J31" s="109">
        <v>4.84</v>
      </c>
    </row>
    <row r="32" spans="1:10" ht="15.75" x14ac:dyDescent="0.25">
      <c r="A32" s="70" t="str">
        <v>Pavlova</v>
      </c>
      <c r="B32" s="109">
        <v>446.89</v>
      </c>
      <c r="C32" s="109">
        <v>31.28</v>
      </c>
      <c r="D32" s="109">
        <v>10.02</v>
      </c>
      <c r="E32" s="109">
        <v>406.61</v>
      </c>
      <c r="F32" s="109">
        <v>28.46</v>
      </c>
      <c r="G32" s="109">
        <v>9.35</v>
      </c>
      <c r="H32" s="109">
        <v>400.37</v>
      </c>
      <c r="I32" s="109">
        <v>28.03</v>
      </c>
      <c r="J32" s="109">
        <v>9.58</v>
      </c>
    </row>
    <row r="33" spans="1:10" ht="15.75" x14ac:dyDescent="0.25">
      <c r="A33" s="70" t="str">
        <v>Schoggi Schokol</v>
      </c>
      <c r="B33" s="109">
        <v>636.19000000000005</v>
      </c>
      <c r="C33" s="109">
        <v>44.54</v>
      </c>
      <c r="D33" s="109">
        <v>10.56</v>
      </c>
      <c r="E33" s="109">
        <v>2041.06</v>
      </c>
      <c r="F33" s="109">
        <v>142.88</v>
      </c>
      <c r="G33" s="109">
        <v>18.739999999999998</v>
      </c>
      <c r="H33" s="109">
        <v>1677.76</v>
      </c>
      <c r="I33" s="109">
        <v>117.44</v>
      </c>
      <c r="J33" s="109">
        <v>15.54</v>
      </c>
    </row>
    <row r="34" spans="1:10" ht="15.75" x14ac:dyDescent="0.25">
      <c r="A34" s="70" t="str">
        <v>Scottish Longbr</v>
      </c>
      <c r="B34" s="109">
        <v>143.78</v>
      </c>
      <c r="C34" s="109">
        <v>10.06</v>
      </c>
      <c r="D34" s="109">
        <v>2.67</v>
      </c>
      <c r="E34" s="109">
        <v>218.06</v>
      </c>
      <c r="F34" s="109">
        <v>15.27</v>
      </c>
      <c r="G34" s="109">
        <v>8.98</v>
      </c>
      <c r="H34" s="109">
        <v>256.29000000000002</v>
      </c>
      <c r="I34" s="109">
        <v>17.940000000000001</v>
      </c>
      <c r="J34" s="109">
        <v>9.48</v>
      </c>
    </row>
    <row r="35" spans="1:10" ht="15.75" x14ac:dyDescent="0.25">
      <c r="A35" s="70" t="str">
        <v>Sir Rodney's Ma</v>
      </c>
      <c r="B35" s="109">
        <v>1308.96</v>
      </c>
      <c r="C35" s="109">
        <v>91.63</v>
      </c>
      <c r="D35" s="109">
        <v>13.62</v>
      </c>
      <c r="E35" s="109">
        <v>1539.9</v>
      </c>
      <c r="F35" s="109">
        <v>107.79</v>
      </c>
      <c r="G35" s="109">
        <v>20.27</v>
      </c>
      <c r="H35" s="109">
        <v>1410.21</v>
      </c>
      <c r="I35" s="109">
        <v>98.72</v>
      </c>
      <c r="J35" s="109">
        <v>15.57</v>
      </c>
    </row>
    <row r="36" spans="1:10" ht="15.75" x14ac:dyDescent="0.25">
      <c r="A36" s="70" t="str">
        <v>Sir Rodney's Sc</v>
      </c>
      <c r="B36" s="109">
        <v>83.2</v>
      </c>
      <c r="C36" s="109">
        <v>5.82</v>
      </c>
      <c r="D36" s="109">
        <v>2.17</v>
      </c>
      <c r="E36" s="109">
        <v>203.18</v>
      </c>
      <c r="F36" s="109">
        <v>14.22</v>
      </c>
      <c r="G36" s="109">
        <v>7.98</v>
      </c>
      <c r="H36" s="109">
        <v>233.44</v>
      </c>
      <c r="I36" s="109">
        <v>16.34</v>
      </c>
      <c r="J36" s="109">
        <v>7.3</v>
      </c>
    </row>
    <row r="37" spans="1:10" ht="15.75" x14ac:dyDescent="0.25">
      <c r="A37" s="70" t="str">
        <v>Tarte au sucre</v>
      </c>
      <c r="B37" s="109">
        <v>873.07</v>
      </c>
      <c r="C37" s="109">
        <v>61.12</v>
      </c>
      <c r="D37" s="109">
        <v>9.9700000000000006</v>
      </c>
      <c r="E37" s="109">
        <v>946.73</v>
      </c>
      <c r="F37" s="109">
        <v>66.27</v>
      </c>
      <c r="G37" s="109">
        <v>12.18</v>
      </c>
      <c r="H37" s="109">
        <v>984.06</v>
      </c>
      <c r="I37" s="109">
        <v>68.88</v>
      </c>
      <c r="J37" s="109">
        <v>14.11</v>
      </c>
    </row>
    <row r="38" spans="1:10" ht="15.75" x14ac:dyDescent="0.25">
      <c r="A38" s="70" t="str">
        <v>Teatime Chocola</v>
      </c>
      <c r="B38" s="109">
        <v>180.31</v>
      </c>
      <c r="C38" s="109">
        <v>12.62</v>
      </c>
      <c r="D38" s="109">
        <v>13.25</v>
      </c>
      <c r="E38" s="109">
        <v>149.55000000000001</v>
      </c>
      <c r="F38" s="109">
        <v>10.47</v>
      </c>
      <c r="G38" s="109">
        <v>6.16</v>
      </c>
      <c r="H38" s="109">
        <v>158.44999999999999</v>
      </c>
      <c r="I38" s="109">
        <v>11.09</v>
      </c>
      <c r="J38" s="109">
        <v>6.18</v>
      </c>
    </row>
    <row r="39" spans="1:10" ht="15.75" x14ac:dyDescent="0.25">
      <c r="A39" s="70" t="str">
        <v>Valkoinen sukla</v>
      </c>
      <c r="B39" s="109">
        <v>185.25</v>
      </c>
      <c r="C39" s="109">
        <v>12.97</v>
      </c>
      <c r="D39" s="109">
        <v>6.42</v>
      </c>
      <c r="E39" s="109">
        <v>363.42</v>
      </c>
      <c r="F39" s="109">
        <v>25.44</v>
      </c>
      <c r="G39" s="109">
        <v>11.11</v>
      </c>
      <c r="H39" s="109">
        <v>343.77</v>
      </c>
      <c r="I39" s="109">
        <v>24.07</v>
      </c>
      <c r="J39" s="109">
        <v>9.85</v>
      </c>
    </row>
    <row r="40" spans="1:10" ht="15.75" x14ac:dyDescent="0.25">
      <c r="A40" s="70" t="str">
        <v>Zaanse koeken</v>
      </c>
      <c r="B40" s="109">
        <v>97.28</v>
      </c>
      <c r="C40" s="109">
        <v>6.81</v>
      </c>
      <c r="D40" s="109">
        <v>4.2699999999999996</v>
      </c>
      <c r="E40" s="109">
        <v>189.25</v>
      </c>
      <c r="F40" s="109">
        <v>13.25</v>
      </c>
      <c r="G40" s="109">
        <v>5.42</v>
      </c>
      <c r="H40" s="109">
        <v>188.48</v>
      </c>
      <c r="I40" s="109">
        <v>13.19</v>
      </c>
      <c r="J40" s="109">
        <v>5.81</v>
      </c>
    </row>
  </sheetData>
  <mergeCells count="2">
    <mergeCell ref="A13:B13"/>
    <mergeCell ref="A25:B25"/>
  </mergeCells>
  <conditionalFormatting sqref="B28:B40 E28:E40 H28:H40">
    <cfRule type="dataBar" priority="3">
      <dataBar>
        <cfvo type="min"/>
        <cfvo type="max"/>
        <color rgb="FFBBC8E2"/>
      </dataBar>
      <extLst>
        <ext xmlns:x14="http://schemas.microsoft.com/office/spreadsheetml/2009/9/main" uri="{B025F937-C7B1-47D3-B67F-A62EFF666E3E}">
          <x14:id>{48AA0E6F-651D-4C53-9FA2-459D0F43715E}</x14:id>
        </ext>
      </extLst>
    </cfRule>
  </conditionalFormatting>
  <conditionalFormatting sqref="B15:D22">
    <cfRule type="dataBar" priority="6">
      <dataBar>
        <cfvo type="min"/>
        <cfvo type="max"/>
        <color rgb="FFBBC8E2"/>
      </dataBar>
      <extLst>
        <ext xmlns:x14="http://schemas.microsoft.com/office/spreadsheetml/2009/9/main" uri="{B025F937-C7B1-47D3-B67F-A62EFF666E3E}">
          <x14:id>{415442E3-74FD-4D05-86B5-188CE5AF38B4}</x14:id>
        </ext>
      </extLst>
    </cfRule>
  </conditionalFormatting>
  <conditionalFormatting sqref="C28:C40 F28:F40 I28:I40">
    <cfRule type="dataBar" priority="2">
      <dataBar>
        <cfvo type="min"/>
        <cfvo type="max"/>
        <color rgb="FFBBC8E2"/>
      </dataBar>
      <extLst>
        <ext xmlns:x14="http://schemas.microsoft.com/office/spreadsheetml/2009/9/main" uri="{B025F937-C7B1-47D3-B67F-A62EFF666E3E}">
          <x14:id>{2CF5B6BD-90E2-4E69-8F86-453E33CAE1D1}</x14:id>
        </ext>
      </extLst>
    </cfRule>
  </conditionalFormatting>
  <conditionalFormatting sqref="D28:D40 G28:G40 J28:J40">
    <cfRule type="dataBar" priority="1">
      <dataBar>
        <cfvo type="min"/>
        <cfvo type="max"/>
        <color rgb="FFBBC8E2"/>
      </dataBar>
      <extLst>
        <ext xmlns:x14="http://schemas.microsoft.com/office/spreadsheetml/2009/9/main" uri="{B025F937-C7B1-47D3-B67F-A62EFF666E3E}">
          <x14:id>{B096E956-991B-4218-BEE5-877189A53786}</x14:id>
        </ext>
      </extLst>
    </cfRule>
  </conditionalFormatting>
  <pageMargins left="0" right="0" top="0" bottom="0" header="0" footer="0"/>
  <pageSetup scale="97" fitToWidth="0" fitToHeight="0"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17409" r:id="rId4" name="Option Button 1">
              <controlPr defaultSize="0" autoFill="0" autoLine="0" autoPict="0">
                <anchor moveWithCells="1">
                  <from>
                    <xdr:col>0</xdr:col>
                    <xdr:colOff>95250</xdr:colOff>
                    <xdr:row>8</xdr:row>
                    <xdr:rowOff>85725</xdr:rowOff>
                  </from>
                  <to>
                    <xdr:col>0</xdr:col>
                    <xdr:colOff>1133475</xdr:colOff>
                    <xdr:row>9</xdr:row>
                    <xdr:rowOff>133350</xdr:rowOff>
                  </to>
                </anchor>
              </controlPr>
            </control>
          </mc:Choice>
        </mc:AlternateContent>
        <mc:AlternateContent xmlns:mc="http://schemas.openxmlformats.org/markup-compatibility/2006">
          <mc:Choice Requires="x14">
            <control shapeId="17410" r:id="rId5" name="Option Button 2">
              <controlPr defaultSize="0" autoFill="0" autoLine="0" autoPict="0">
                <anchor moveWithCells="1">
                  <from>
                    <xdr:col>0</xdr:col>
                    <xdr:colOff>85725</xdr:colOff>
                    <xdr:row>9</xdr:row>
                    <xdr:rowOff>133350</xdr:rowOff>
                  </from>
                  <to>
                    <xdr:col>0</xdr:col>
                    <xdr:colOff>1123950</xdr:colOff>
                    <xdr:row>10</xdr:row>
                    <xdr:rowOff>180975</xdr:rowOff>
                  </to>
                </anchor>
              </controlPr>
            </control>
          </mc:Choice>
        </mc:AlternateContent>
        <mc:AlternateContent xmlns:mc="http://schemas.openxmlformats.org/markup-compatibility/2006">
          <mc:Choice Requires="x14">
            <control shapeId="17411" r:id="rId6" name="Option Button 3">
              <controlPr defaultSize="0" autoFill="0" autoLine="0" autoPict="0">
                <anchor moveWithCells="1">
                  <from>
                    <xdr:col>0</xdr:col>
                    <xdr:colOff>95250</xdr:colOff>
                    <xdr:row>10</xdr:row>
                    <xdr:rowOff>171450</xdr:rowOff>
                  </from>
                  <to>
                    <xdr:col>0</xdr:col>
                    <xdr:colOff>1133475</xdr:colOff>
                    <xdr:row>11</xdr:row>
                    <xdr:rowOff>219075</xdr:rowOff>
                  </to>
                </anchor>
              </controlPr>
            </control>
          </mc:Choice>
        </mc:AlternateContent>
        <mc:AlternateContent xmlns:mc="http://schemas.openxmlformats.org/markup-compatibility/2006">
          <mc:Choice Requires="x14">
            <control shapeId="17413" r:id="rId7" name="Spinner 5">
              <controlPr defaultSize="0" autoPict="0">
                <anchor moveWithCells="1" sizeWithCells="1">
                  <from>
                    <xdr:col>9</xdr:col>
                    <xdr:colOff>600075</xdr:colOff>
                    <xdr:row>23</xdr:row>
                    <xdr:rowOff>180975</xdr:rowOff>
                  </from>
                  <to>
                    <xdr:col>9</xdr:col>
                    <xdr:colOff>781050</xdr:colOff>
                    <xdr:row>26</xdr:row>
                    <xdr:rowOff>28575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dataBar" id="{48AA0E6F-651D-4C53-9FA2-459D0F43715E}">
            <x14:dataBar minLength="0" maxLength="100" gradient="0">
              <x14:cfvo type="autoMin"/>
              <x14:cfvo type="autoMax"/>
              <x14:negativeFillColor rgb="FFF9BDC2"/>
              <x14:axisColor theme="0" tint="-0.249977111117893"/>
            </x14:dataBar>
          </x14:cfRule>
          <xm:sqref>B28:B40 E28:E40 H28:H40</xm:sqref>
        </x14:conditionalFormatting>
        <x14:conditionalFormatting xmlns:xm="http://schemas.microsoft.com/office/excel/2006/main">
          <x14:cfRule type="dataBar" id="{415442E3-74FD-4D05-86B5-188CE5AF38B4}">
            <x14:dataBar minLength="0" maxLength="100" gradient="0">
              <x14:cfvo type="autoMin"/>
              <x14:cfvo type="autoMax"/>
              <x14:negativeFillColor rgb="FFF9BDC2"/>
              <x14:axisColor theme="0" tint="-0.34998626667073579"/>
            </x14:dataBar>
          </x14:cfRule>
          <xm:sqref>B15:D22</xm:sqref>
        </x14:conditionalFormatting>
        <x14:conditionalFormatting xmlns:xm="http://schemas.microsoft.com/office/excel/2006/main">
          <x14:cfRule type="dataBar" id="{2CF5B6BD-90E2-4E69-8F86-453E33CAE1D1}">
            <x14:dataBar minLength="0" maxLength="100" gradient="0">
              <x14:cfvo type="autoMin"/>
              <x14:cfvo type="autoMax"/>
              <x14:negativeFillColor rgb="FFF9BDC2"/>
              <x14:axisColor theme="0" tint="-0.249977111117893"/>
            </x14:dataBar>
          </x14:cfRule>
          <xm:sqref>C28:C40 F28:F40 I28:I40</xm:sqref>
        </x14:conditionalFormatting>
        <x14:conditionalFormatting xmlns:xm="http://schemas.microsoft.com/office/excel/2006/main">
          <x14:cfRule type="dataBar" id="{B096E956-991B-4218-BEE5-877189A53786}">
            <x14:dataBar minLength="0" maxLength="100" gradient="0">
              <x14:cfvo type="autoMin"/>
              <x14:cfvo type="autoMax"/>
              <x14:negativeFillColor rgb="FFF9BDC2"/>
              <x14:axisColor theme="0" tint="-0.249977111117893"/>
            </x14:dataBar>
          </x14:cfRule>
          <xm:sqref>D28:D40 G28:G40 J28:J40</xm:sqref>
        </x14:conditionalFormatting>
      </x14:conditionalFormattings>
    </ext>
    <ext xmlns:x14="http://schemas.microsoft.com/office/spreadsheetml/2009/9/main" uri="{A8765BA9-456A-4dab-B4F3-ACF838C121DE}">
      <x14:slicerList>
        <x14:slicer r:id="rId8"/>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0475C-84EA-4E64-80EE-BBAEE2A60C36}">
  <sheetPr codeName="Sheet6"/>
  <dimension ref="A1"/>
  <sheetViews>
    <sheetView showGridLines="0" topLeftCell="A16" zoomScaleNormal="100" workbookViewId="0">
      <selection activeCell="S8" sqref="S8"/>
    </sheetView>
  </sheetViews>
  <sheetFormatPr defaultRowHeight="15" x14ac:dyDescent="0.25"/>
  <sheetData/>
  <pageMargins left="0" right="0" top="0" bottom="0" header="0" footer="0"/>
  <pageSetup orientation="landscape"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24ED0-04CD-4311-A6B8-01788EF4B1DB}">
  <sheetPr codeName="Sheet7"/>
  <dimension ref="A32:J39"/>
  <sheetViews>
    <sheetView showGridLines="0" tabSelected="1" topLeftCell="A16" zoomScaleNormal="100" workbookViewId="0">
      <selection activeCell="H16" sqref="H16"/>
    </sheetView>
  </sheetViews>
  <sheetFormatPr defaultRowHeight="15" x14ac:dyDescent="0.25"/>
  <cols>
    <col min="1" max="1" width="23.140625" bestFit="1" customWidth="1"/>
    <col min="2" max="7" width="19.140625" customWidth="1"/>
    <col min="8" max="8" width="15.85546875" customWidth="1"/>
  </cols>
  <sheetData>
    <row r="32" spans="1:2" ht="23.25" x14ac:dyDescent="0.35">
      <c r="A32" s="181" t="str" cm="1">
        <f t="array" ref="A32">_xlfn.SWITCH(Reports!H210,1,"Orders &amp; quantities (#)",2,"Net Sales &amp; Shipping Cost ($)",3,"Percentages (%)",4,"Averages")</f>
        <v>Orders &amp; quantities (#)</v>
      </c>
      <c r="B32" s="181"/>
    </row>
    <row r="34" spans="1:10" ht="33" customHeight="1" x14ac:dyDescent="0.25">
      <c r="A34" s="125" t="str" cm="1">
        <f t="array" ref="A34:G39">_xlfn.SWITCH(Reports!H210,1,IF(Reports!A233:G238="","",Reports!A233:G238),2,IF(Reports!A211:G216="","",Reports!A211:G216),3,IF(Reports!A219:G223="","",Reports!A219:G223),4,IF(Reports!A226:G230="","",Reports!A226:G230))</f>
        <v/>
      </c>
      <c r="B34" s="126" t="str">
        <v>Q_Shipped</v>
      </c>
      <c r="C34" s="126" t="str">
        <v/>
      </c>
      <c r="D34" s="126" t="str">
        <v/>
      </c>
      <c r="E34" s="126" t="str">
        <v># Orders</v>
      </c>
      <c r="F34" s="126" t="str">
        <v/>
      </c>
      <c r="G34" s="126" t="str">
        <v/>
      </c>
    </row>
    <row r="35" spans="1:10" s="125" customFormat="1" ht="24" customHeight="1" x14ac:dyDescent="0.25">
      <c r="A35" s="69" t="str">
        <v>Shipping_Company</v>
      </c>
      <c r="B35" s="69">
        <v>1996</v>
      </c>
      <c r="C35" s="69">
        <v>1997</v>
      </c>
      <c r="D35" s="69">
        <v>1998</v>
      </c>
      <c r="E35" s="69">
        <v>1996</v>
      </c>
      <c r="F35" s="69">
        <v>1997</v>
      </c>
      <c r="G35" s="69">
        <v>1998</v>
      </c>
      <c r="H35" s="126"/>
    </row>
    <row r="36" spans="1:10" ht="18.75" x14ac:dyDescent="0.25">
      <c r="A36" s="70" t="str">
        <v>Federal Shipping</v>
      </c>
      <c r="B36" s="135">
        <v>3680</v>
      </c>
      <c r="C36" s="135">
        <v>7874</v>
      </c>
      <c r="D36" s="135">
        <v>3899</v>
      </c>
      <c r="E36" s="135">
        <v>58</v>
      </c>
      <c r="F36" s="135">
        <v>122</v>
      </c>
      <c r="G36" s="135">
        <v>75</v>
      </c>
      <c r="H36" s="69"/>
      <c r="I36" s="69"/>
      <c r="J36" s="69"/>
    </row>
    <row r="37" spans="1:10" ht="15.75" x14ac:dyDescent="0.25">
      <c r="A37" s="70" t="str">
        <v>Speedy Express</v>
      </c>
      <c r="B37" s="135">
        <v>2554</v>
      </c>
      <c r="C37" s="135">
        <v>8362</v>
      </c>
      <c r="D37" s="135">
        <v>5003</v>
      </c>
      <c r="E37" s="135">
        <v>38</v>
      </c>
      <c r="F37" s="135">
        <v>133</v>
      </c>
      <c r="G37" s="135">
        <v>78</v>
      </c>
    </row>
    <row r="38" spans="1:10" ht="15.75" x14ac:dyDescent="0.25">
      <c r="A38" s="70" t="str">
        <v>United Package</v>
      </c>
      <c r="B38" s="135">
        <v>3347</v>
      </c>
      <c r="C38" s="135">
        <v>9253</v>
      </c>
      <c r="D38" s="135">
        <v>7345</v>
      </c>
      <c r="E38" s="135">
        <v>56</v>
      </c>
      <c r="F38" s="135">
        <v>153</v>
      </c>
      <c r="G38" s="135">
        <v>117</v>
      </c>
    </row>
    <row r="39" spans="1:10" ht="19.5" x14ac:dyDescent="0.25">
      <c r="A39" s="115" t="str">
        <v>Grand Total</v>
      </c>
      <c r="B39" s="136">
        <v>9581</v>
      </c>
      <c r="C39" s="136">
        <v>25489</v>
      </c>
      <c r="D39" s="136">
        <v>16247</v>
      </c>
      <c r="E39" s="136">
        <v>152</v>
      </c>
      <c r="F39" s="136">
        <v>408</v>
      </c>
      <c r="G39" s="136">
        <v>270</v>
      </c>
    </row>
  </sheetData>
  <mergeCells count="1">
    <mergeCell ref="A32:B32"/>
  </mergeCells>
  <conditionalFormatting sqref="B36:D38">
    <cfRule type="dataBar" priority="2">
      <dataBar>
        <cfvo type="min"/>
        <cfvo type="max"/>
        <color rgb="FFBBC8E2"/>
      </dataBar>
      <extLst>
        <ext xmlns:x14="http://schemas.microsoft.com/office/spreadsheetml/2009/9/main" uri="{B025F937-C7B1-47D3-B67F-A62EFF666E3E}">
          <x14:id>{C79B9BD9-B77D-4916-86F6-448793E594F5}</x14:id>
        </ext>
      </extLst>
    </cfRule>
  </conditionalFormatting>
  <conditionalFormatting sqref="E36:G38">
    <cfRule type="dataBar" priority="1">
      <dataBar>
        <cfvo type="min"/>
        <cfvo type="max"/>
        <color rgb="FFBBC8E2"/>
      </dataBar>
      <extLst>
        <ext xmlns:x14="http://schemas.microsoft.com/office/spreadsheetml/2009/9/main" uri="{B025F937-C7B1-47D3-B67F-A62EFF666E3E}">
          <x14:id>{2A73C538-929A-44D3-B1BE-B0B3BF53FCE6}</x14:id>
        </ext>
      </extLst>
    </cfRule>
  </conditionalFormatting>
  <pageMargins left="0" right="0" top="0" bottom="0" header="0" footer="0"/>
  <pageSetup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18437" r:id="rId4" name="Option Button 5">
              <controlPr defaultSize="0" autoFill="0" autoLine="0" autoPict="0">
                <anchor moveWithCells="1">
                  <from>
                    <xdr:col>0</xdr:col>
                    <xdr:colOff>47625</xdr:colOff>
                    <xdr:row>25</xdr:row>
                    <xdr:rowOff>47625</xdr:rowOff>
                  </from>
                  <to>
                    <xdr:col>0</xdr:col>
                    <xdr:colOff>1323975</xdr:colOff>
                    <xdr:row>26</xdr:row>
                    <xdr:rowOff>76200</xdr:rowOff>
                  </to>
                </anchor>
              </controlPr>
            </control>
          </mc:Choice>
        </mc:AlternateContent>
        <mc:AlternateContent xmlns:mc="http://schemas.openxmlformats.org/markup-compatibility/2006">
          <mc:Choice Requires="x14">
            <control shapeId="18438" r:id="rId5" name="Option Button 6">
              <controlPr defaultSize="0" autoFill="0" autoLine="0" autoPict="0">
                <anchor moveWithCells="1">
                  <from>
                    <xdr:col>0</xdr:col>
                    <xdr:colOff>57150</xdr:colOff>
                    <xdr:row>26</xdr:row>
                    <xdr:rowOff>104775</xdr:rowOff>
                  </from>
                  <to>
                    <xdr:col>0</xdr:col>
                    <xdr:colOff>1333500</xdr:colOff>
                    <xdr:row>27</xdr:row>
                    <xdr:rowOff>133350</xdr:rowOff>
                  </to>
                </anchor>
              </controlPr>
            </control>
          </mc:Choice>
        </mc:AlternateContent>
        <mc:AlternateContent xmlns:mc="http://schemas.openxmlformats.org/markup-compatibility/2006">
          <mc:Choice Requires="x14">
            <control shapeId="18439" r:id="rId6" name="Option Button 7">
              <controlPr defaultSize="0" autoFill="0" autoLine="0" autoPict="0">
                <anchor moveWithCells="1">
                  <from>
                    <xdr:col>0</xdr:col>
                    <xdr:colOff>66675</xdr:colOff>
                    <xdr:row>27</xdr:row>
                    <xdr:rowOff>161925</xdr:rowOff>
                  </from>
                  <to>
                    <xdr:col>0</xdr:col>
                    <xdr:colOff>1343025</xdr:colOff>
                    <xdr:row>29</xdr:row>
                    <xdr:rowOff>0</xdr:rowOff>
                  </to>
                </anchor>
              </controlPr>
            </control>
          </mc:Choice>
        </mc:AlternateContent>
        <mc:AlternateContent xmlns:mc="http://schemas.openxmlformats.org/markup-compatibility/2006">
          <mc:Choice Requires="x14">
            <control shapeId="18440" r:id="rId7" name="Option Button 8">
              <controlPr defaultSize="0" autoFill="0" autoLine="0" autoPict="0">
                <anchor moveWithCells="1">
                  <from>
                    <xdr:col>0</xdr:col>
                    <xdr:colOff>76200</xdr:colOff>
                    <xdr:row>29</xdr:row>
                    <xdr:rowOff>28575</xdr:rowOff>
                  </from>
                  <to>
                    <xdr:col>0</xdr:col>
                    <xdr:colOff>1352550</xdr:colOff>
                    <xdr:row>30</xdr:row>
                    <xdr:rowOff>57150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dataBar" id="{C79B9BD9-B77D-4916-86F6-448793E594F5}">
            <x14:dataBar minLength="0" maxLength="100" gradient="0">
              <x14:cfvo type="autoMin"/>
              <x14:cfvo type="autoMax"/>
              <x14:negativeFillColor rgb="FFF9BDC2"/>
              <x14:axisColor theme="0" tint="-0.249977111117893"/>
            </x14:dataBar>
          </x14:cfRule>
          <xm:sqref>B36:D38</xm:sqref>
        </x14:conditionalFormatting>
        <x14:conditionalFormatting xmlns:xm="http://schemas.microsoft.com/office/excel/2006/main">
          <x14:cfRule type="dataBar" id="{2A73C538-929A-44D3-B1BE-B0B3BF53FCE6}">
            <x14:dataBar minLength="0" maxLength="100" gradient="0">
              <x14:cfvo type="autoMin"/>
              <x14:cfvo type="autoMax"/>
              <x14:negativeFillColor rgb="FFF9BDC2"/>
              <x14:axisColor theme="0" tint="-0.249977111117893"/>
            </x14:dataBar>
          </x14:cfRule>
          <xm:sqref>E36:G38</xm:sqref>
        </x14:conditionalFormatting>
      </x14:conditionalFormattings>
    </ext>
    <ext xmlns:x14="http://schemas.microsoft.com/office/spreadsheetml/2009/9/main" uri="{A8765BA9-456A-4dab-B4F3-ACF838C121DE}">
      <x14:slicerList>
        <x14:slicer r:id="rId8"/>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_rels/item81.xml.rels><?xml version="1.0" encoding="UTF-8" standalone="yes"?>
<Relationships xmlns="http://schemas.openxmlformats.org/package/2006/relationships"><Relationship Id="rId1" Type="http://schemas.openxmlformats.org/officeDocument/2006/relationships/customXmlProps" Target="itemProps81.xml"/></Relationships>
</file>

<file path=customXml/_rels/item82.xml.rels><?xml version="1.0" encoding="UTF-8" standalone="yes"?>
<Relationships xmlns="http://schemas.openxmlformats.org/package/2006/relationships"><Relationship Id="rId1" Type="http://schemas.openxmlformats.org/officeDocument/2006/relationships/customXmlProps" Target="itemProps82.xml"/></Relationships>
</file>

<file path=customXml/_rels/item83.xml.rels><?xml version="1.0" encoding="UTF-8" standalone="yes"?>
<Relationships xmlns="http://schemas.openxmlformats.org/package/2006/relationships"><Relationship Id="rId1" Type="http://schemas.openxmlformats.org/officeDocument/2006/relationships/customXmlProps" Target="itemProps83.xml"/></Relationships>
</file>

<file path=customXml/_rels/item84.xml.rels><?xml version="1.0" encoding="UTF-8" standalone="yes"?>
<Relationships xmlns="http://schemas.openxmlformats.org/package/2006/relationships"><Relationship Id="rId1" Type="http://schemas.openxmlformats.org/officeDocument/2006/relationships/customXmlProps" Target="itemProps84.xml"/></Relationships>
</file>

<file path=customXml/_rels/item85.xml.rels><?xml version="1.0" encoding="UTF-8" standalone="yes"?>
<Relationships xmlns="http://schemas.openxmlformats.org/package/2006/relationships"><Relationship Id="rId1" Type="http://schemas.openxmlformats.org/officeDocument/2006/relationships/customXmlProps" Target="itemProps85.xml"/></Relationships>
</file>

<file path=customXml/_rels/item86.xml.rels><?xml version="1.0" encoding="UTF-8" standalone="yes"?>
<Relationships xmlns="http://schemas.openxmlformats.org/package/2006/relationships"><Relationship Id="rId1" Type="http://schemas.openxmlformats.org/officeDocument/2006/relationships/customXmlProps" Target="itemProps86.xml"/></Relationships>
</file>

<file path=customXml/_rels/item87.xml.rels><?xml version="1.0" encoding="UTF-8" standalone="yes"?>
<Relationships xmlns="http://schemas.openxmlformats.org/package/2006/relationships"><Relationship Id="rId1" Type="http://schemas.openxmlformats.org/officeDocument/2006/relationships/customXmlProps" Target="itemProps87.xml"/></Relationships>
</file>

<file path=customXml/_rels/item88.xml.rels><?xml version="1.0" encoding="UTF-8" standalone="yes"?>
<Relationships xmlns="http://schemas.openxmlformats.org/package/2006/relationships"><Relationship Id="rId1" Type="http://schemas.openxmlformats.org/officeDocument/2006/relationships/customXmlProps" Target="itemProps88.xml"/></Relationships>
</file>

<file path=customXml/_rels/item89.xml.rels><?xml version="1.0" encoding="UTF-8" standalone="yes"?>
<Relationships xmlns="http://schemas.openxmlformats.org/package/2006/relationships"><Relationship Id="rId1" Type="http://schemas.openxmlformats.org/officeDocument/2006/relationships/customXmlProps" Target="itemProps89.xml"/></Relationships>
</file>

<file path=customXml/_rels/item90.xml.rels><?xml version="1.0" encoding="UTF-8" standalone="yes"?>
<Relationships xmlns="http://schemas.openxmlformats.org/package/2006/relationships"><Relationship Id="rId1" Type="http://schemas.openxmlformats.org/officeDocument/2006/relationships/customXmlProps" Target="itemProps90.xml"/></Relationships>
</file>

<file path=customXml/_rels/item91.xml.rels><?xml version="1.0" encoding="UTF-8" standalone="yes"?>
<Relationships xmlns="http://schemas.openxmlformats.org/package/2006/relationships"><Relationship Id="rId1" Type="http://schemas.openxmlformats.org/officeDocument/2006/relationships/customXmlProps" Target="itemProps91.xml"/></Relationships>
</file>

<file path=customXml/_rels/item92.xml.rels><?xml version="1.0" encoding="UTF-8" standalone="yes"?>
<Relationships xmlns="http://schemas.openxmlformats.org/package/2006/relationships"><Relationship Id="rId1" Type="http://schemas.openxmlformats.org/officeDocument/2006/relationships/customXmlProps" Target="itemProps92.xml"/></Relationships>
</file>

<file path=customXml/_rels/item93.xml.rels><?xml version="1.0" encoding="UTF-8" standalone="yes"?>
<Relationships xmlns="http://schemas.openxmlformats.org/package/2006/relationships"><Relationship Id="rId1" Type="http://schemas.openxmlformats.org/officeDocument/2006/relationships/customXmlProps" Target="itemProps93.xml"/></Relationships>
</file>

<file path=customXml/_rels/item94.xml.rels><?xml version="1.0" encoding="UTF-8" standalone="yes"?>
<Relationships xmlns="http://schemas.openxmlformats.org/package/2006/relationships"><Relationship Id="rId1" Type="http://schemas.openxmlformats.org/officeDocument/2006/relationships/customXmlProps" Target="itemProps94.xml"/></Relationships>
</file>

<file path=customXml/_rels/item95.xml.rels><?xml version="1.0" encoding="UTF-8" standalone="yes"?>
<Relationships xmlns="http://schemas.openxmlformats.org/package/2006/relationships"><Relationship Id="rId1" Type="http://schemas.openxmlformats.org/officeDocument/2006/relationships/customXmlProps" Target="itemProps95.xml"/></Relationships>
</file>

<file path=customXml/_rels/item96.xml.rels><?xml version="1.0" encoding="UTF-8" standalone="yes"?>
<Relationships xmlns="http://schemas.openxmlformats.org/package/2006/relationships"><Relationship Id="rId1" Type="http://schemas.openxmlformats.org/officeDocument/2006/relationships/customXmlProps" Target="itemProps96.xml"/></Relationships>
</file>

<file path=customXml/_rels/item97.xml.rels><?xml version="1.0" encoding="UTF-8" standalone="yes"?>
<Relationships xmlns="http://schemas.openxmlformats.org/package/2006/relationships"><Relationship Id="rId1" Type="http://schemas.openxmlformats.org/officeDocument/2006/relationships/customXmlProps" Target="itemProps97.xml"/></Relationships>
</file>

<file path=customXml/_rels/item98.xml.rels><?xml version="1.0" encoding="UTF-8" standalone="yes"?>
<Relationships xmlns="http://schemas.openxmlformats.org/package/2006/relationships"><Relationship Id="rId1" Type="http://schemas.openxmlformats.org/officeDocument/2006/relationships/customXmlProps" Target="itemProps98.xml"/></Relationships>
</file>

<file path=customXml/_rels/item99.xml.rels><?xml version="1.0" encoding="UTF-8" standalone="yes"?>
<Relationships xmlns="http://schemas.openxmlformats.org/package/2006/relationships"><Relationship Id="rId1" Type="http://schemas.openxmlformats.org/officeDocument/2006/relationships/customXmlProps" Target="itemProps99.xml"/></Relationships>
</file>

<file path=customXml/_rels/item100.xml.rels><?xml version="1.0" encoding="UTF-8" standalone="yes"?>
<Relationships xmlns="http://schemas.openxmlformats.org/package/2006/relationships"><Relationship Id="rId1" Type="http://schemas.openxmlformats.org/officeDocument/2006/relationships/customXmlProps" Target="itemProps100.xml"/></Relationships>
</file>

<file path=customXml/_rels/item101.xml.rels><?xml version="1.0" encoding="UTF-8" standalone="yes"?>
<Relationships xmlns="http://schemas.openxmlformats.org/package/2006/relationships"><Relationship Id="rId1" Type="http://schemas.openxmlformats.org/officeDocument/2006/relationships/customXmlProps" Target="itemProps101.xml"/></Relationships>
</file>

<file path=customXml/_rels/item102.xml.rels><?xml version="1.0" encoding="UTF-8" standalone="yes"?>
<Relationships xmlns="http://schemas.openxmlformats.org/package/2006/relationships"><Relationship Id="rId1" Type="http://schemas.openxmlformats.org/officeDocument/2006/relationships/customXmlProps" Target="itemProps102.xml"/></Relationships>
</file>

<file path=customXml/_rels/item103.xml.rels><?xml version="1.0" encoding="UTF-8" standalone="yes"?>
<Relationships xmlns="http://schemas.openxmlformats.org/package/2006/relationships"><Relationship Id="rId1" Type="http://schemas.openxmlformats.org/officeDocument/2006/relationships/customXmlProps" Target="itemProps103.xml"/></Relationships>
</file>

<file path=customXml/_rels/item104.xml.rels><?xml version="1.0" encoding="UTF-8" standalone="yes"?>
<Relationships xmlns="http://schemas.openxmlformats.org/package/2006/relationships"><Relationship Id="rId1" Type="http://schemas.openxmlformats.org/officeDocument/2006/relationships/customXmlProps" Target="itemProps104.xml"/></Relationships>
</file>

<file path=customXml/_rels/item105.xml.rels><?xml version="1.0" encoding="UTF-8" standalone="yes"?>
<Relationships xmlns="http://schemas.openxmlformats.org/package/2006/relationships"><Relationship Id="rId1" Type="http://schemas.openxmlformats.org/officeDocument/2006/relationships/customXmlProps" Target="itemProps105.xml"/></Relationships>
</file>

<file path=customXml/_rels/item106.xml.rels><?xml version="1.0" encoding="UTF-8" standalone="yes"?>
<Relationships xmlns="http://schemas.openxmlformats.org/package/2006/relationships"><Relationship Id="rId1" Type="http://schemas.openxmlformats.org/officeDocument/2006/relationships/customXmlProps" Target="itemProps106.xml"/></Relationships>
</file>

<file path=customXml/_rels/item107.xml.rels><?xml version="1.0" encoding="UTF-8" standalone="yes"?>
<Relationships xmlns="http://schemas.openxmlformats.org/package/2006/relationships"><Relationship Id="rId1" Type="http://schemas.openxmlformats.org/officeDocument/2006/relationships/customXmlProps" Target="itemProps107.xml"/></Relationships>
</file>

<file path=customXml/_rels/item108.xml.rels><?xml version="1.0" encoding="UTF-8" standalone="yes"?>
<Relationships xmlns="http://schemas.openxmlformats.org/package/2006/relationships"><Relationship Id="rId1" Type="http://schemas.openxmlformats.org/officeDocument/2006/relationships/customXmlProps" Target="itemProps108.xml"/></Relationships>
</file>

<file path=customXml/_rels/item109.xml.rels><?xml version="1.0" encoding="UTF-8" standalone="yes"?>
<Relationships xmlns="http://schemas.openxmlformats.org/package/2006/relationships"><Relationship Id="rId1" Type="http://schemas.openxmlformats.org/officeDocument/2006/relationships/customXmlProps" Target="itemProps109.xml"/></Relationships>
</file>

<file path=customXml/_rels/item110.xml.rels><?xml version="1.0" encoding="UTF-8" standalone="yes"?>
<Relationships xmlns="http://schemas.openxmlformats.org/package/2006/relationships"><Relationship Id="rId1" Type="http://schemas.openxmlformats.org/officeDocument/2006/relationships/customXmlProps" Target="itemProps110.xml"/></Relationships>
</file>

<file path=customXml/_rels/item111.xml.rels><?xml version="1.0" encoding="UTF-8" standalone="yes"?>
<Relationships xmlns="http://schemas.openxmlformats.org/package/2006/relationships"><Relationship Id="rId1" Type="http://schemas.openxmlformats.org/officeDocument/2006/relationships/customXmlProps" Target="itemProps111.xml"/></Relationships>
</file>

<file path=customXml/_rels/item112.xml.rels><?xml version="1.0" encoding="UTF-8" standalone="yes"?>
<Relationships xmlns="http://schemas.openxmlformats.org/package/2006/relationships"><Relationship Id="rId1" Type="http://schemas.openxmlformats.org/officeDocument/2006/relationships/customXmlProps" Target="itemProps112.xml"/></Relationships>
</file>

<file path=customXml/_rels/item113.xml.rels><?xml version="1.0" encoding="UTF-8" standalone="yes"?>
<Relationships xmlns="http://schemas.openxmlformats.org/package/2006/relationships"><Relationship Id="rId1" Type="http://schemas.openxmlformats.org/officeDocument/2006/relationships/customXmlProps" Target="itemProps113.xml"/></Relationships>
</file>

<file path=customXml/_rels/item114.xml.rels><?xml version="1.0" encoding="UTF-8" standalone="yes"?>
<Relationships xmlns="http://schemas.openxmlformats.org/package/2006/relationships"><Relationship Id="rId1" Type="http://schemas.openxmlformats.org/officeDocument/2006/relationships/customXmlProps" Target="itemProps114.xml"/></Relationships>
</file>

<file path=customXml/_rels/item115.xml.rels><?xml version="1.0" encoding="UTF-8" standalone="yes"?>
<Relationships xmlns="http://schemas.openxmlformats.org/package/2006/relationships"><Relationship Id="rId1" Type="http://schemas.openxmlformats.org/officeDocument/2006/relationships/customXmlProps" Target="itemProps115.xml"/></Relationships>
</file>

<file path=customXml/_rels/item116.xml.rels><?xml version="1.0" encoding="UTF-8" standalone="yes"?>
<Relationships xmlns="http://schemas.openxmlformats.org/package/2006/relationships"><Relationship Id="rId1" Type="http://schemas.openxmlformats.org/officeDocument/2006/relationships/customXmlProps" Target="itemProps116.xml"/></Relationships>
</file>

<file path=customXml/_rels/item117.xml.rels><?xml version="1.0" encoding="UTF-8" standalone="yes"?>
<Relationships xmlns="http://schemas.openxmlformats.org/package/2006/relationships"><Relationship Id="rId1" Type="http://schemas.openxmlformats.org/officeDocument/2006/relationships/customXmlProps" Target="itemProps117.xml"/></Relationships>
</file>

<file path=customXml/_rels/item118.xml.rels><?xml version="1.0" encoding="UTF-8" standalone="yes"?>
<Relationships xmlns="http://schemas.openxmlformats.org/package/2006/relationships"><Relationship Id="rId1" Type="http://schemas.openxmlformats.org/officeDocument/2006/relationships/customXmlProps" Target="itemProps118.xml"/></Relationships>
</file>

<file path=customXml/_rels/item119.xml.rels><?xml version="1.0" encoding="UTF-8" standalone="yes"?>
<Relationships xmlns="http://schemas.openxmlformats.org/package/2006/relationships"><Relationship Id="rId1" Type="http://schemas.openxmlformats.org/officeDocument/2006/relationships/customXmlProps" Target="itemProps119.xml"/></Relationships>
</file>

<file path=customXml/_rels/item120.xml.rels><?xml version="1.0" encoding="UTF-8" standalone="yes"?>
<Relationships xmlns="http://schemas.openxmlformats.org/package/2006/relationships"><Relationship Id="rId1" Type="http://schemas.openxmlformats.org/officeDocument/2006/relationships/customXmlProps" Target="itemProps120.xml"/></Relationships>
</file>

<file path=customXml/_rels/item121.xml.rels><?xml version="1.0" encoding="UTF-8" standalone="yes"?>
<Relationships xmlns="http://schemas.openxmlformats.org/package/2006/relationships"><Relationship Id="rId1" Type="http://schemas.openxmlformats.org/officeDocument/2006/relationships/customXmlProps" Target="itemProps121.xml"/></Relationships>
</file>

<file path=customXml/_rels/item122.xml.rels><?xml version="1.0" encoding="UTF-8" standalone="yes"?>
<Relationships xmlns="http://schemas.openxmlformats.org/package/2006/relationships"><Relationship Id="rId1" Type="http://schemas.openxmlformats.org/officeDocument/2006/relationships/customXmlProps" Target="itemProps122.xml"/></Relationships>
</file>

<file path=customXml/_rels/item123.xml.rels><?xml version="1.0" encoding="UTF-8" standalone="yes"?>
<Relationships xmlns="http://schemas.openxmlformats.org/package/2006/relationships"><Relationship Id="rId1" Type="http://schemas.openxmlformats.org/officeDocument/2006/relationships/customXmlProps" Target="itemProps123.xml"/></Relationships>
</file>

<file path=customXml/_rels/item124.xml.rels><?xml version="1.0" encoding="UTF-8" standalone="yes"?>
<Relationships xmlns="http://schemas.openxmlformats.org/package/2006/relationships"><Relationship Id="rId1" Type="http://schemas.openxmlformats.org/officeDocument/2006/relationships/customXmlProps" Target="itemProps124.xml"/></Relationships>
</file>

<file path=customXml/_rels/item125.xml.rels><?xml version="1.0" encoding="UTF-8" standalone="yes"?>
<Relationships xmlns="http://schemas.openxmlformats.org/package/2006/relationships"><Relationship Id="rId1" Type="http://schemas.openxmlformats.org/officeDocument/2006/relationships/customXmlProps" Target="itemProps125.xml"/></Relationships>
</file>

<file path=customXml/_rels/item126.xml.rels><?xml version="1.0" encoding="UTF-8" standalone="yes"?>
<Relationships xmlns="http://schemas.openxmlformats.org/package/2006/relationships"><Relationship Id="rId1" Type="http://schemas.openxmlformats.org/officeDocument/2006/relationships/customXmlProps" Target="itemProps126.xml"/></Relationships>
</file>

<file path=customXml/_rels/item127.xml.rels><?xml version="1.0" encoding="UTF-8" standalone="yes"?>
<Relationships xmlns="http://schemas.openxmlformats.org/package/2006/relationships"><Relationship Id="rId1" Type="http://schemas.openxmlformats.org/officeDocument/2006/relationships/customXmlProps" Target="itemProps127.xml"/></Relationships>
</file>

<file path=customXml/_rels/item128.xml.rels><?xml version="1.0" encoding="UTF-8" standalone="yes"?>
<Relationships xmlns="http://schemas.openxmlformats.org/package/2006/relationships"><Relationship Id="rId1" Type="http://schemas.openxmlformats.org/officeDocument/2006/relationships/customXmlProps" Target="itemProps128.xml"/></Relationships>
</file>

<file path=customXml/_rels/item129.xml.rels><?xml version="1.0" encoding="UTF-8" standalone="yes"?>
<Relationships xmlns="http://schemas.openxmlformats.org/package/2006/relationships"><Relationship Id="rId1" Type="http://schemas.openxmlformats.org/officeDocument/2006/relationships/customXmlProps" Target="itemProps129.xml"/></Relationships>
</file>

<file path=customXml/_rels/item130.xml.rels><?xml version="1.0" encoding="UTF-8" standalone="yes"?>
<Relationships xmlns="http://schemas.openxmlformats.org/package/2006/relationships"><Relationship Id="rId1" Type="http://schemas.openxmlformats.org/officeDocument/2006/relationships/customXmlProps" Target="itemProps130.xml"/></Relationships>
</file>

<file path=customXml/_rels/item131.xml.rels><?xml version="1.0" encoding="UTF-8" standalone="yes"?>
<Relationships xmlns="http://schemas.openxmlformats.org/package/2006/relationships"><Relationship Id="rId1" Type="http://schemas.openxmlformats.org/officeDocument/2006/relationships/customXmlProps" Target="itemProps131.xml"/></Relationships>
</file>

<file path=customXml/_rels/item132.xml.rels><?xml version="1.0" encoding="UTF-8" standalone="yes"?>
<Relationships xmlns="http://schemas.openxmlformats.org/package/2006/relationships"><Relationship Id="rId1" Type="http://schemas.openxmlformats.org/officeDocument/2006/relationships/customXmlProps" Target="itemProps132.xml"/></Relationships>
</file>

<file path=customXml/_rels/item133.xml.rels><?xml version="1.0" encoding="UTF-8" standalone="yes"?>
<Relationships xmlns="http://schemas.openxmlformats.org/package/2006/relationships"><Relationship Id="rId1" Type="http://schemas.openxmlformats.org/officeDocument/2006/relationships/customXmlProps" Target="itemProps133.xml"/></Relationships>
</file>

<file path=customXml/_rels/item134.xml.rels><?xml version="1.0" encoding="UTF-8" standalone="yes"?>
<Relationships xmlns="http://schemas.openxmlformats.org/package/2006/relationships"><Relationship Id="rId1" Type="http://schemas.openxmlformats.org/officeDocument/2006/relationships/customXmlProps" Target="itemProps134.xml"/></Relationships>
</file>

<file path=customXml/_rels/item135.xml.rels><?xml version="1.0" encoding="UTF-8" standalone="yes"?>
<Relationships xmlns="http://schemas.openxmlformats.org/package/2006/relationships"><Relationship Id="rId1" Type="http://schemas.openxmlformats.org/officeDocument/2006/relationships/customXmlProps" Target="itemProps135.xml"/></Relationships>
</file>

<file path=customXml/_rels/item136.xml.rels><?xml version="1.0" encoding="UTF-8" standalone="yes"?>
<Relationships xmlns="http://schemas.openxmlformats.org/package/2006/relationships"><Relationship Id="rId1" Type="http://schemas.openxmlformats.org/officeDocument/2006/relationships/customXmlProps" Target="itemProps136.xml"/></Relationships>
</file>

<file path=customXml/_rels/item137.xml.rels><?xml version="1.0" encoding="UTF-8" standalone="yes"?>
<Relationships xmlns="http://schemas.openxmlformats.org/package/2006/relationships"><Relationship Id="rId1" Type="http://schemas.openxmlformats.org/officeDocument/2006/relationships/customXmlProps" Target="itemProps137.xml"/></Relationships>
</file>

<file path=customXml/_rels/item138.xml.rels><?xml version="1.0" encoding="UTF-8" standalone="yes"?>
<Relationships xmlns="http://schemas.openxmlformats.org/package/2006/relationships"><Relationship Id="rId1" Type="http://schemas.openxmlformats.org/officeDocument/2006/relationships/customXmlProps" Target="itemProps138.xml"/></Relationships>
</file>

<file path=customXml/_rels/item139.xml.rels><?xml version="1.0" encoding="UTF-8" standalone="yes"?>
<Relationships xmlns="http://schemas.openxmlformats.org/package/2006/relationships"><Relationship Id="rId1" Type="http://schemas.openxmlformats.org/officeDocument/2006/relationships/customXmlProps" Target="itemProps139.xml"/></Relationships>
</file>

<file path=customXml/_rels/item140.xml.rels><?xml version="1.0" encoding="UTF-8" standalone="yes"?>
<Relationships xmlns="http://schemas.openxmlformats.org/package/2006/relationships"><Relationship Id="rId1" Type="http://schemas.openxmlformats.org/officeDocument/2006/relationships/customXmlProps" Target="itemProps140.xml"/></Relationships>
</file>

<file path=customXml/_rels/item141.xml.rels><?xml version="1.0" encoding="UTF-8" standalone="yes"?>
<Relationships xmlns="http://schemas.openxmlformats.org/package/2006/relationships"><Relationship Id="rId1" Type="http://schemas.openxmlformats.org/officeDocument/2006/relationships/customXmlProps" Target="itemProps141.xml"/></Relationships>
</file>

<file path=customXml/_rels/item142.xml.rels><?xml version="1.0" encoding="UTF-8" standalone="yes"?>
<Relationships xmlns="http://schemas.openxmlformats.org/package/2006/relationships"><Relationship Id="rId1" Type="http://schemas.openxmlformats.org/officeDocument/2006/relationships/customXmlProps" Target="itemProps142.xml"/></Relationships>
</file>

<file path=customXml/_rels/item143.xml.rels><?xml version="1.0" encoding="UTF-8" standalone="yes"?>
<Relationships xmlns="http://schemas.openxmlformats.org/package/2006/relationships"><Relationship Id="rId1" Type="http://schemas.openxmlformats.org/officeDocument/2006/relationships/customXmlProps" Target="itemProps143.xml"/></Relationships>
</file>

<file path=customXml/_rels/item144.xml.rels><?xml version="1.0" encoding="UTF-8" standalone="yes"?>
<Relationships xmlns="http://schemas.openxmlformats.org/package/2006/relationships"><Relationship Id="rId1" Type="http://schemas.openxmlformats.org/officeDocument/2006/relationships/customXmlProps" Target="itemProps144.xml"/></Relationships>
</file>

<file path=customXml/_rels/item145.xml.rels><?xml version="1.0" encoding="UTF-8" standalone="yes"?>
<Relationships xmlns="http://schemas.openxmlformats.org/package/2006/relationships"><Relationship Id="rId1" Type="http://schemas.openxmlformats.org/officeDocument/2006/relationships/customXmlProps" Target="itemProps145.xml"/></Relationships>
</file>

<file path=customXml/_rels/item146.xml.rels><?xml version="1.0" encoding="UTF-8" standalone="yes"?>
<Relationships xmlns="http://schemas.openxmlformats.org/package/2006/relationships"><Relationship Id="rId1" Type="http://schemas.openxmlformats.org/officeDocument/2006/relationships/customXmlProps" Target="itemProps146.xml"/></Relationships>
</file>

<file path=customXml/_rels/item147.xml.rels><?xml version="1.0" encoding="UTF-8" standalone="yes"?>
<Relationships xmlns="http://schemas.openxmlformats.org/package/2006/relationships"><Relationship Id="rId1" Type="http://schemas.openxmlformats.org/officeDocument/2006/relationships/customXmlProps" Target="itemProps147.xml"/></Relationships>
</file>

<file path=customXml/_rels/item148.xml.rels><?xml version="1.0" encoding="UTF-8" standalone="yes"?>
<Relationships xmlns="http://schemas.openxmlformats.org/package/2006/relationships"><Relationship Id="rId1" Type="http://schemas.openxmlformats.org/officeDocument/2006/relationships/customXmlProps" Target="itemProps148.xml"/></Relationships>
</file>

<file path=customXml/_rels/item149.xml.rels><?xml version="1.0" encoding="UTF-8" standalone="yes"?>
<Relationships xmlns="http://schemas.openxmlformats.org/package/2006/relationships"><Relationship Id="rId1" Type="http://schemas.openxmlformats.org/officeDocument/2006/relationships/customXmlProps" Target="itemProps149.xml"/></Relationships>
</file>

<file path=customXml/_rels/item150.xml.rels><?xml version="1.0" encoding="UTF-8" standalone="yes"?>
<Relationships xmlns="http://schemas.openxmlformats.org/package/2006/relationships"><Relationship Id="rId1" Type="http://schemas.openxmlformats.org/officeDocument/2006/relationships/customXmlProps" Target="itemProps15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79.xml>��
</file>

<file path=customXml/item80.xml>��
</file>

<file path=customXml/item81.xml>��
</file>

<file path=customXml/item82.xml>��
</file>

<file path=customXml/item83.xml>��
</file>

<file path=customXml/item84.xml>��
</file>

<file path=customXml/item85.xml>��
</file>

<file path=customXml/item86.xml>��
</file>

<file path=customXml/item87.xml>��
</file>

<file path=customXml/item88.xml>��
</file>

<file path=customXml/item89.xml>��
</file>

<file path=customXml/item90.xml>��
</file>

<file path=customXml/item91.xml>��
</file>

<file path=customXml/item92.xml>��
</file>

<file path=customXml/item93.xml>��
</file>

<file path=customXml/item94.xml>��
</file>

<file path=customXml/item95.xml>��
</file>

<file path=customXml/item96.xml>��
</file>

<file path=customXml/item97.xml>��
</file>

<file path=customXml/item98.xml>��
</file>

<file path=customXml/item99.xml>��
</file>

<file path=customXml/item100.xml>��
</file>

<file path=customXml/item101.xml>��
</file>

<file path=customXml/item102.xml>��
</file>

<file path=customXml/item103.xml>��
</file>

<file path=customXml/item104.xml>��
</file>

<file path=customXml/item105.xml>��
</file>

<file path=customXml/item106.xml>��
</file>

<file path=customXml/item107.xml>��
</file>

<file path=customXml/item108.xml>��
</file>

<file path=customXml/item109.xml>��
</file>

<file path=customXml/item110.xml>��
</file>

<file path=customXml/item111.xml>��
</file>

<file path=customXml/item112.xml>��
</file>

<file path=customXml/item113.xml>��
</file>

<file path=customXml/item114.xml>��
</file>

<file path=customXml/item115.xml>��
</file>

<file path=customXml/item116.xml>��
</file>

<file path=customXml/item117.xml>��
</file>

<file path=customXml/item118.xml>��
</file>

<file path=customXml/item119.xml>��
</file>

<file path=customXml/item120.xml>��
</file>

<file path=customXml/item121.xml>��
</file>

<file path=customXml/item122.xml>��
</file>

<file path=customXml/item123.xml>��
</file>

<file path=customXml/item124.xml>��
</file>

<file path=customXml/item125.xml>��
</file>

<file path=customXml/item126.xml>��
</file>

<file path=customXml/item127.xml>��
</file>

<file path=customXml/item128.xml>��
</file>

<file path=customXml/item129.xml>��
</file>

<file path=customXml/item130.xml>��
</file>

<file path=customXml/item131.xml>��
</file>

<file path=customXml/item132.xml>��
</file>

<file path=customXml/item133.xml>��
</file>

<file path=customXml/item134.xml>��
</file>

<file path=customXml/item135.xml>��
</file>

<file path=customXml/item136.xml>��
</file>

<file path=customXml/item137.xml>��
</file>

<file path=customXml/item138.xml>��
</file>

<file path=customXml/item139.xml>��
</file>

<file path=customXml/item140.xml>��
</file>

<file path=customXml/item141.xml>��
</file>

<file path=customXml/item142.xml>��
</file>

<file path=customXml/item143.xml>��
</file>

<file path=customXml/item144.xml>��
</file>

<file path=customXml/item145.xml>��
</file>

<file path=customXml/item146.xml>��
</file>

<file path=customXml/item147.xml>��
</file>

<file path=customXml/item148.xml>��
</file>

<file path=customXml/item149.xml>��
</file>

<file path=customXml/item150.xml>��
</file>

<file path=customXml/itemProps1.xml><?xml version="1.0" encoding="utf-8"?>
<ds:datastoreItem xmlns:ds="http://schemas.openxmlformats.org/officeDocument/2006/customXml" ds:itemID="{1DB37B87-F620-4D53-94EE-971E1760AE73}">
  <ds:schemaRefs/>
</ds:datastoreItem>
</file>

<file path=customXml/itemProps2.xml><?xml version="1.0" encoding="utf-8"?>
<ds:datastoreItem xmlns:ds="http://schemas.openxmlformats.org/officeDocument/2006/customXml" ds:itemID="{0FE41FBC-CAE5-4380-B026-607001EC9535}">
  <ds:schemaRefs/>
</ds:datastoreItem>
</file>

<file path=customXml/itemProps3.xml><?xml version="1.0" encoding="utf-8"?>
<ds:datastoreItem xmlns:ds="http://schemas.openxmlformats.org/officeDocument/2006/customXml" ds:itemID="{E1A38DB0-4787-4009-9313-D6BAB6A2DAA2}">
  <ds:schemaRefs/>
</ds:datastoreItem>
</file>

<file path=customXml/itemProps4.xml><?xml version="1.0" encoding="utf-8"?>
<ds:datastoreItem xmlns:ds="http://schemas.openxmlformats.org/officeDocument/2006/customXml" ds:itemID="{B730E8EF-DFA2-4676-B40F-2C44581215A3}">
  <ds:schemaRefs/>
</ds:datastoreItem>
</file>

<file path=customXml/itemProps5.xml><?xml version="1.0" encoding="utf-8"?>
<ds:datastoreItem xmlns:ds="http://schemas.openxmlformats.org/officeDocument/2006/customXml" ds:itemID="{CE198CB8-F0F5-4D56-90B9-8D0568AFD1BD}">
  <ds:schemaRefs/>
</ds:datastoreItem>
</file>

<file path=customXml/itemProps6.xml><?xml version="1.0" encoding="utf-8"?>
<ds:datastoreItem xmlns:ds="http://schemas.openxmlformats.org/officeDocument/2006/customXml" ds:itemID="{273E8621-FAE4-4349-91AD-A383B691AD77}">
  <ds:schemaRefs/>
</ds:datastoreItem>
</file>

<file path=customXml/itemProps7.xml><?xml version="1.0" encoding="utf-8"?>
<ds:datastoreItem xmlns:ds="http://schemas.openxmlformats.org/officeDocument/2006/customXml" ds:itemID="{11FE3D33-06AF-4C06-86F3-97ECC5430F71}">
  <ds:schemaRefs/>
</ds:datastoreItem>
</file>

<file path=customXml/itemProps8.xml><?xml version="1.0" encoding="utf-8"?>
<ds:datastoreItem xmlns:ds="http://schemas.openxmlformats.org/officeDocument/2006/customXml" ds:itemID="{17345831-66A7-4778-8011-48E6A481BDA5}">
  <ds:schemaRefs/>
</ds:datastoreItem>
</file>

<file path=customXml/itemProps9.xml><?xml version="1.0" encoding="utf-8"?>
<ds:datastoreItem xmlns:ds="http://schemas.openxmlformats.org/officeDocument/2006/customXml" ds:itemID="{FAB6C69D-51DB-40AA-AB23-7FF459D4FD46}">
  <ds:schemaRefs/>
</ds:datastoreItem>
</file>

<file path=customXml/itemProps10.xml><?xml version="1.0" encoding="utf-8"?>
<ds:datastoreItem xmlns:ds="http://schemas.openxmlformats.org/officeDocument/2006/customXml" ds:itemID="{FB1E4F06-4282-44A2-82E6-608E7D79E2C9}">
  <ds:schemaRefs/>
</ds:datastoreItem>
</file>

<file path=customXml/itemProps11.xml><?xml version="1.0" encoding="utf-8"?>
<ds:datastoreItem xmlns:ds="http://schemas.openxmlformats.org/officeDocument/2006/customXml" ds:itemID="{003281A9-6D1E-43DF-B9B1-676A980590D5}">
  <ds:schemaRefs>
    <ds:schemaRef ds:uri="http://schemas.microsoft.com/DataMashup"/>
  </ds:schemaRefs>
</ds:datastoreItem>
</file>

<file path=customXml/itemProps12.xml><?xml version="1.0" encoding="utf-8"?>
<ds:datastoreItem xmlns:ds="http://schemas.openxmlformats.org/officeDocument/2006/customXml" ds:itemID="{35D0BD91-30D8-462A-BFEC-899D29E27C1C}">
  <ds:schemaRefs/>
</ds:datastoreItem>
</file>

<file path=customXml/itemProps13.xml><?xml version="1.0" encoding="utf-8"?>
<ds:datastoreItem xmlns:ds="http://schemas.openxmlformats.org/officeDocument/2006/customXml" ds:itemID="{9B2907A9-4BB9-4057-94AC-75CEF3860CAE}">
  <ds:schemaRefs/>
</ds:datastoreItem>
</file>

<file path=customXml/itemProps14.xml><?xml version="1.0" encoding="utf-8"?>
<ds:datastoreItem xmlns:ds="http://schemas.openxmlformats.org/officeDocument/2006/customXml" ds:itemID="{4DDDFA0F-8908-4502-BB9C-EF75F9B583CF}">
  <ds:schemaRefs/>
</ds:datastoreItem>
</file>

<file path=customXml/itemProps15.xml><?xml version="1.0" encoding="utf-8"?>
<ds:datastoreItem xmlns:ds="http://schemas.openxmlformats.org/officeDocument/2006/customXml" ds:itemID="{2C36BCCE-C9F8-4369-B063-BCC0B0AE87B4}">
  <ds:schemaRefs/>
</ds:datastoreItem>
</file>

<file path=customXml/itemProps16.xml><?xml version="1.0" encoding="utf-8"?>
<ds:datastoreItem xmlns:ds="http://schemas.openxmlformats.org/officeDocument/2006/customXml" ds:itemID="{E6CAD418-179A-4FB3-B770-F80E631545D8}">
  <ds:schemaRefs/>
</ds:datastoreItem>
</file>

<file path=customXml/itemProps17.xml><?xml version="1.0" encoding="utf-8"?>
<ds:datastoreItem xmlns:ds="http://schemas.openxmlformats.org/officeDocument/2006/customXml" ds:itemID="{A8DA11EB-D816-4908-8307-F59B609A4572}">
  <ds:schemaRefs/>
</ds:datastoreItem>
</file>

<file path=customXml/itemProps18.xml><?xml version="1.0" encoding="utf-8"?>
<ds:datastoreItem xmlns:ds="http://schemas.openxmlformats.org/officeDocument/2006/customXml" ds:itemID="{68445C6E-9160-476E-ADE9-F285956D5988}">
  <ds:schemaRefs/>
</ds:datastoreItem>
</file>

<file path=customXml/itemProps19.xml><?xml version="1.0" encoding="utf-8"?>
<ds:datastoreItem xmlns:ds="http://schemas.openxmlformats.org/officeDocument/2006/customXml" ds:itemID="{734266C5-A4A6-44AE-88CE-90F5596FFE68}">
  <ds:schemaRefs/>
</ds:datastoreItem>
</file>

<file path=customXml/itemProps20.xml><?xml version="1.0" encoding="utf-8"?>
<ds:datastoreItem xmlns:ds="http://schemas.openxmlformats.org/officeDocument/2006/customXml" ds:itemID="{1CCC94FC-CEE3-4A0A-9AFC-B674BAD99824}">
  <ds:schemaRefs/>
</ds:datastoreItem>
</file>

<file path=customXml/itemProps21.xml><?xml version="1.0" encoding="utf-8"?>
<ds:datastoreItem xmlns:ds="http://schemas.openxmlformats.org/officeDocument/2006/customXml" ds:itemID="{4BC9DD0A-AE41-4DFE-B527-8358895B58C1}">
  <ds:schemaRefs/>
</ds:datastoreItem>
</file>

<file path=customXml/itemProps22.xml><?xml version="1.0" encoding="utf-8"?>
<ds:datastoreItem xmlns:ds="http://schemas.openxmlformats.org/officeDocument/2006/customXml" ds:itemID="{F54B9962-2AB4-4E4F-835C-C633D04484EE}">
  <ds:schemaRefs/>
</ds:datastoreItem>
</file>

<file path=customXml/itemProps23.xml><?xml version="1.0" encoding="utf-8"?>
<ds:datastoreItem xmlns:ds="http://schemas.openxmlformats.org/officeDocument/2006/customXml" ds:itemID="{EED43711-0EE2-406B-BFC2-BA9A53968490}">
  <ds:schemaRefs/>
</ds:datastoreItem>
</file>

<file path=customXml/itemProps24.xml><?xml version="1.0" encoding="utf-8"?>
<ds:datastoreItem xmlns:ds="http://schemas.openxmlformats.org/officeDocument/2006/customXml" ds:itemID="{250DB065-D9AD-460E-815D-0321FB8E2827}">
  <ds:schemaRefs/>
</ds:datastoreItem>
</file>

<file path=customXml/itemProps25.xml><?xml version="1.0" encoding="utf-8"?>
<ds:datastoreItem xmlns:ds="http://schemas.openxmlformats.org/officeDocument/2006/customXml" ds:itemID="{126A22BB-9285-454D-BC8B-C298DFF5190E}">
  <ds:schemaRefs/>
</ds:datastoreItem>
</file>

<file path=customXml/itemProps26.xml><?xml version="1.0" encoding="utf-8"?>
<ds:datastoreItem xmlns:ds="http://schemas.openxmlformats.org/officeDocument/2006/customXml" ds:itemID="{C50EA910-72F0-44E5-843C-708299B1BF11}">
  <ds:schemaRefs/>
</ds:datastoreItem>
</file>

<file path=customXml/itemProps27.xml><?xml version="1.0" encoding="utf-8"?>
<ds:datastoreItem xmlns:ds="http://schemas.openxmlformats.org/officeDocument/2006/customXml" ds:itemID="{39F95A76-67DA-4449-9213-4238EBDEAEC2}">
  <ds:schemaRefs/>
</ds:datastoreItem>
</file>

<file path=customXml/itemProps28.xml><?xml version="1.0" encoding="utf-8"?>
<ds:datastoreItem xmlns:ds="http://schemas.openxmlformats.org/officeDocument/2006/customXml" ds:itemID="{6FCB7083-66FC-42A7-9143-6E14B0FCC1A7}">
  <ds:schemaRefs/>
</ds:datastoreItem>
</file>

<file path=customXml/itemProps29.xml><?xml version="1.0" encoding="utf-8"?>
<ds:datastoreItem xmlns:ds="http://schemas.openxmlformats.org/officeDocument/2006/customXml" ds:itemID="{65E8F4E6-B9DE-4EC7-B6FA-1D357CE254FD}">
  <ds:schemaRefs/>
</ds:datastoreItem>
</file>

<file path=customXml/itemProps30.xml><?xml version="1.0" encoding="utf-8"?>
<ds:datastoreItem xmlns:ds="http://schemas.openxmlformats.org/officeDocument/2006/customXml" ds:itemID="{4DA16ABC-7881-4760-ADB8-DF05C7951341}">
  <ds:schemaRefs/>
</ds:datastoreItem>
</file>

<file path=customXml/itemProps31.xml><?xml version="1.0" encoding="utf-8"?>
<ds:datastoreItem xmlns:ds="http://schemas.openxmlformats.org/officeDocument/2006/customXml" ds:itemID="{1D9DCFD4-FDD4-46BB-AC28-1A517698B982}">
  <ds:schemaRefs/>
</ds:datastoreItem>
</file>

<file path=customXml/itemProps32.xml><?xml version="1.0" encoding="utf-8"?>
<ds:datastoreItem xmlns:ds="http://schemas.openxmlformats.org/officeDocument/2006/customXml" ds:itemID="{210F2A2E-E5E7-4948-B9B9-AEDB0E01E9CE}">
  <ds:schemaRefs/>
</ds:datastoreItem>
</file>

<file path=customXml/itemProps33.xml><?xml version="1.0" encoding="utf-8"?>
<ds:datastoreItem xmlns:ds="http://schemas.openxmlformats.org/officeDocument/2006/customXml" ds:itemID="{E0A34D1F-0BAF-4E23-9052-72151F5D7105}">
  <ds:schemaRefs/>
</ds:datastoreItem>
</file>

<file path=customXml/itemProps34.xml><?xml version="1.0" encoding="utf-8"?>
<ds:datastoreItem xmlns:ds="http://schemas.openxmlformats.org/officeDocument/2006/customXml" ds:itemID="{B5BA3FA4-CAC4-48A6-92C1-63D7771753A0}">
  <ds:schemaRefs/>
</ds:datastoreItem>
</file>

<file path=customXml/itemProps35.xml><?xml version="1.0" encoding="utf-8"?>
<ds:datastoreItem xmlns:ds="http://schemas.openxmlformats.org/officeDocument/2006/customXml" ds:itemID="{105AB2AE-9533-4F00-AE9A-3411011D0747}">
  <ds:schemaRefs/>
</ds:datastoreItem>
</file>

<file path=customXml/itemProps36.xml><?xml version="1.0" encoding="utf-8"?>
<ds:datastoreItem xmlns:ds="http://schemas.openxmlformats.org/officeDocument/2006/customXml" ds:itemID="{5D0B6D07-D7FB-4A57-BF2B-DF4164DEEE1B}">
  <ds:schemaRefs/>
</ds:datastoreItem>
</file>

<file path=customXml/itemProps37.xml><?xml version="1.0" encoding="utf-8"?>
<ds:datastoreItem xmlns:ds="http://schemas.openxmlformats.org/officeDocument/2006/customXml" ds:itemID="{797C3C5C-2C2E-48D9-95AA-89E11410E78B}">
  <ds:schemaRefs/>
</ds:datastoreItem>
</file>

<file path=customXml/itemProps38.xml><?xml version="1.0" encoding="utf-8"?>
<ds:datastoreItem xmlns:ds="http://schemas.openxmlformats.org/officeDocument/2006/customXml" ds:itemID="{0AC2A83C-8267-46B6-93ED-3DAC467D034F}">
  <ds:schemaRefs/>
</ds:datastoreItem>
</file>

<file path=customXml/itemProps39.xml><?xml version="1.0" encoding="utf-8"?>
<ds:datastoreItem xmlns:ds="http://schemas.openxmlformats.org/officeDocument/2006/customXml" ds:itemID="{6CE474E8-CCDA-42D1-B1E4-B62B9D2482C4}">
  <ds:schemaRefs/>
</ds:datastoreItem>
</file>

<file path=customXml/itemProps40.xml><?xml version="1.0" encoding="utf-8"?>
<ds:datastoreItem xmlns:ds="http://schemas.openxmlformats.org/officeDocument/2006/customXml" ds:itemID="{CC80F19A-1D5C-4DED-8A1B-2AD00C7E8EAB}">
  <ds:schemaRefs/>
</ds:datastoreItem>
</file>

<file path=customXml/itemProps41.xml><?xml version="1.0" encoding="utf-8"?>
<ds:datastoreItem xmlns:ds="http://schemas.openxmlformats.org/officeDocument/2006/customXml" ds:itemID="{AC96C055-AEF9-4A2D-930A-F95B01848F0F}">
  <ds:schemaRefs/>
</ds:datastoreItem>
</file>

<file path=customXml/itemProps42.xml><?xml version="1.0" encoding="utf-8"?>
<ds:datastoreItem xmlns:ds="http://schemas.openxmlformats.org/officeDocument/2006/customXml" ds:itemID="{4FDBEB4D-82DE-49D1-A1A4-EF8E772558C4}">
  <ds:schemaRefs/>
</ds:datastoreItem>
</file>

<file path=customXml/itemProps43.xml><?xml version="1.0" encoding="utf-8"?>
<ds:datastoreItem xmlns:ds="http://schemas.openxmlformats.org/officeDocument/2006/customXml" ds:itemID="{5625D462-0F6A-499A-B491-2EB7E36CB064}">
  <ds:schemaRefs/>
</ds:datastoreItem>
</file>

<file path=customXml/itemProps44.xml><?xml version="1.0" encoding="utf-8"?>
<ds:datastoreItem xmlns:ds="http://schemas.openxmlformats.org/officeDocument/2006/customXml" ds:itemID="{B29EB2E2-97B0-444C-AE19-D4690D24502F}">
  <ds:schemaRefs/>
</ds:datastoreItem>
</file>

<file path=customXml/itemProps45.xml><?xml version="1.0" encoding="utf-8"?>
<ds:datastoreItem xmlns:ds="http://schemas.openxmlformats.org/officeDocument/2006/customXml" ds:itemID="{56B8C343-4905-48A4-BB5A-3D6FEE060291}">
  <ds:schemaRefs/>
</ds:datastoreItem>
</file>

<file path=customXml/itemProps46.xml><?xml version="1.0" encoding="utf-8"?>
<ds:datastoreItem xmlns:ds="http://schemas.openxmlformats.org/officeDocument/2006/customXml" ds:itemID="{7770B38D-AAA0-44A9-9A9C-5292209F7094}">
  <ds:schemaRefs/>
</ds:datastoreItem>
</file>

<file path=customXml/itemProps47.xml><?xml version="1.0" encoding="utf-8"?>
<ds:datastoreItem xmlns:ds="http://schemas.openxmlformats.org/officeDocument/2006/customXml" ds:itemID="{01B53CFF-A089-400F-80F7-84B7635E16AE}">
  <ds:schemaRefs/>
</ds:datastoreItem>
</file>

<file path=customXml/itemProps48.xml><?xml version="1.0" encoding="utf-8"?>
<ds:datastoreItem xmlns:ds="http://schemas.openxmlformats.org/officeDocument/2006/customXml" ds:itemID="{CFF30240-3BAE-4F6B-BB9B-B5C932D58F6C}">
  <ds:schemaRefs/>
</ds:datastoreItem>
</file>

<file path=customXml/itemProps49.xml><?xml version="1.0" encoding="utf-8"?>
<ds:datastoreItem xmlns:ds="http://schemas.openxmlformats.org/officeDocument/2006/customXml" ds:itemID="{3742DEB3-2F9C-40CB-AADC-EF33C2E87CBD}">
  <ds:schemaRefs/>
</ds:datastoreItem>
</file>

<file path=customXml/itemProps50.xml><?xml version="1.0" encoding="utf-8"?>
<ds:datastoreItem xmlns:ds="http://schemas.openxmlformats.org/officeDocument/2006/customXml" ds:itemID="{23B55321-E6A2-40BB-9422-ED2588045775}">
  <ds:schemaRefs/>
</ds:datastoreItem>
</file>

<file path=customXml/itemProps51.xml><?xml version="1.0" encoding="utf-8"?>
<ds:datastoreItem xmlns:ds="http://schemas.openxmlformats.org/officeDocument/2006/customXml" ds:itemID="{BCDB2B4B-1DD5-4FFE-BF4B-1BE67A8CF7E1}">
  <ds:schemaRefs/>
</ds:datastoreItem>
</file>

<file path=customXml/itemProps52.xml><?xml version="1.0" encoding="utf-8"?>
<ds:datastoreItem xmlns:ds="http://schemas.openxmlformats.org/officeDocument/2006/customXml" ds:itemID="{C840F8E3-ABBF-4FED-B5C3-F0C68C8A4D50}">
  <ds:schemaRefs/>
</ds:datastoreItem>
</file>

<file path=customXml/itemProps53.xml><?xml version="1.0" encoding="utf-8"?>
<ds:datastoreItem xmlns:ds="http://schemas.openxmlformats.org/officeDocument/2006/customXml" ds:itemID="{7FD738F5-08AD-47AB-9135-0D57655B6F2A}">
  <ds:schemaRefs/>
</ds:datastoreItem>
</file>

<file path=customXml/itemProps54.xml><?xml version="1.0" encoding="utf-8"?>
<ds:datastoreItem xmlns:ds="http://schemas.openxmlformats.org/officeDocument/2006/customXml" ds:itemID="{53CC186B-E173-40FD-AA98-CEC65DC0890A}">
  <ds:schemaRefs/>
</ds:datastoreItem>
</file>

<file path=customXml/itemProps55.xml><?xml version="1.0" encoding="utf-8"?>
<ds:datastoreItem xmlns:ds="http://schemas.openxmlformats.org/officeDocument/2006/customXml" ds:itemID="{C1C2AABF-8CEA-40FF-93EB-994A0A402BE4}">
  <ds:schemaRefs/>
</ds:datastoreItem>
</file>

<file path=customXml/itemProps56.xml><?xml version="1.0" encoding="utf-8"?>
<ds:datastoreItem xmlns:ds="http://schemas.openxmlformats.org/officeDocument/2006/customXml" ds:itemID="{E5DF3D92-664B-4A0E-BE06-DF572918FA10}">
  <ds:schemaRefs/>
</ds:datastoreItem>
</file>

<file path=customXml/itemProps57.xml><?xml version="1.0" encoding="utf-8"?>
<ds:datastoreItem xmlns:ds="http://schemas.openxmlformats.org/officeDocument/2006/customXml" ds:itemID="{B894F501-A05A-42C8-A7CA-DEBDFCF39DEC}">
  <ds:schemaRefs/>
</ds:datastoreItem>
</file>

<file path=customXml/itemProps58.xml><?xml version="1.0" encoding="utf-8"?>
<ds:datastoreItem xmlns:ds="http://schemas.openxmlformats.org/officeDocument/2006/customXml" ds:itemID="{E8EDDA0A-01B0-4F4E-945C-7AAD749D1206}">
  <ds:schemaRefs/>
</ds:datastoreItem>
</file>

<file path=customXml/itemProps59.xml><?xml version="1.0" encoding="utf-8"?>
<ds:datastoreItem xmlns:ds="http://schemas.openxmlformats.org/officeDocument/2006/customXml" ds:itemID="{36BCB0D8-13EA-4DA4-B571-EEC31FADE970}">
  <ds:schemaRefs/>
</ds:datastoreItem>
</file>

<file path=customXml/itemProps60.xml><?xml version="1.0" encoding="utf-8"?>
<ds:datastoreItem xmlns:ds="http://schemas.openxmlformats.org/officeDocument/2006/customXml" ds:itemID="{0082A5D2-BAD5-47CC-89D0-0DDC2C37DAF6}">
  <ds:schemaRefs/>
</ds:datastoreItem>
</file>

<file path=customXml/itemProps61.xml><?xml version="1.0" encoding="utf-8"?>
<ds:datastoreItem xmlns:ds="http://schemas.openxmlformats.org/officeDocument/2006/customXml" ds:itemID="{0E5AAB78-ECE3-42C9-9077-1CC620720899}">
  <ds:schemaRefs/>
</ds:datastoreItem>
</file>

<file path=customXml/itemProps62.xml><?xml version="1.0" encoding="utf-8"?>
<ds:datastoreItem xmlns:ds="http://schemas.openxmlformats.org/officeDocument/2006/customXml" ds:itemID="{BCB44BBD-5BE3-48A7-9818-49B9DCAA15C0}">
  <ds:schemaRefs/>
</ds:datastoreItem>
</file>

<file path=customXml/itemProps63.xml><?xml version="1.0" encoding="utf-8"?>
<ds:datastoreItem xmlns:ds="http://schemas.openxmlformats.org/officeDocument/2006/customXml" ds:itemID="{1D006FA3-9944-4D08-A401-5344DEBA9C88}">
  <ds:schemaRefs/>
</ds:datastoreItem>
</file>

<file path=customXml/itemProps64.xml><?xml version="1.0" encoding="utf-8"?>
<ds:datastoreItem xmlns:ds="http://schemas.openxmlformats.org/officeDocument/2006/customXml" ds:itemID="{18736D73-A8B6-4B15-9CD9-B107EE905FF9}">
  <ds:schemaRefs/>
</ds:datastoreItem>
</file>

<file path=customXml/itemProps65.xml><?xml version="1.0" encoding="utf-8"?>
<ds:datastoreItem xmlns:ds="http://schemas.openxmlformats.org/officeDocument/2006/customXml" ds:itemID="{609E01A7-E06A-4D33-B54D-F3A6D9696C00}">
  <ds:schemaRefs/>
</ds:datastoreItem>
</file>

<file path=customXml/itemProps66.xml><?xml version="1.0" encoding="utf-8"?>
<ds:datastoreItem xmlns:ds="http://schemas.openxmlformats.org/officeDocument/2006/customXml" ds:itemID="{781D098D-FA8F-4DE9-814E-60C4D847D5BA}">
  <ds:schemaRefs/>
</ds:datastoreItem>
</file>

<file path=customXml/itemProps67.xml><?xml version="1.0" encoding="utf-8"?>
<ds:datastoreItem xmlns:ds="http://schemas.openxmlformats.org/officeDocument/2006/customXml" ds:itemID="{586B4400-D5D9-48E6-B27F-4154517ED6E7}">
  <ds:schemaRefs/>
</ds:datastoreItem>
</file>

<file path=customXml/itemProps68.xml><?xml version="1.0" encoding="utf-8"?>
<ds:datastoreItem xmlns:ds="http://schemas.openxmlformats.org/officeDocument/2006/customXml" ds:itemID="{249C6B95-9213-4B51-B4D9-E64BD5F7BFE7}">
  <ds:schemaRefs/>
</ds:datastoreItem>
</file>

<file path=customXml/itemProps69.xml><?xml version="1.0" encoding="utf-8"?>
<ds:datastoreItem xmlns:ds="http://schemas.openxmlformats.org/officeDocument/2006/customXml" ds:itemID="{27A58E89-B202-499D-9284-F0E2501E9E1F}">
  <ds:schemaRefs/>
</ds:datastoreItem>
</file>

<file path=customXml/itemProps70.xml><?xml version="1.0" encoding="utf-8"?>
<ds:datastoreItem xmlns:ds="http://schemas.openxmlformats.org/officeDocument/2006/customXml" ds:itemID="{D3D28B07-0D63-4AAF-A42F-9ADDB7362DD3}">
  <ds:schemaRefs/>
</ds:datastoreItem>
</file>

<file path=customXml/itemProps71.xml><?xml version="1.0" encoding="utf-8"?>
<ds:datastoreItem xmlns:ds="http://schemas.openxmlformats.org/officeDocument/2006/customXml" ds:itemID="{E6FA84C4-49A6-4DB8-B085-67A90A2C4539}">
  <ds:schemaRefs/>
</ds:datastoreItem>
</file>

<file path=customXml/itemProps72.xml><?xml version="1.0" encoding="utf-8"?>
<ds:datastoreItem xmlns:ds="http://schemas.openxmlformats.org/officeDocument/2006/customXml" ds:itemID="{A6632E17-FD33-4765-A08C-A88A9B640B8C}">
  <ds:schemaRefs/>
</ds:datastoreItem>
</file>

<file path=customXml/itemProps73.xml><?xml version="1.0" encoding="utf-8"?>
<ds:datastoreItem xmlns:ds="http://schemas.openxmlformats.org/officeDocument/2006/customXml" ds:itemID="{9C0F9BE5-7271-40EC-9B3F-E7257702EFE6}">
  <ds:schemaRefs/>
</ds:datastoreItem>
</file>

<file path=customXml/itemProps74.xml><?xml version="1.0" encoding="utf-8"?>
<ds:datastoreItem xmlns:ds="http://schemas.openxmlformats.org/officeDocument/2006/customXml" ds:itemID="{DD73EC46-11FD-4B98-B7F9-24354C50F508}">
  <ds:schemaRefs/>
</ds:datastoreItem>
</file>

<file path=customXml/itemProps75.xml><?xml version="1.0" encoding="utf-8"?>
<ds:datastoreItem xmlns:ds="http://schemas.openxmlformats.org/officeDocument/2006/customXml" ds:itemID="{B3714BD6-10B8-41B2-B0B6-BC59AE104D2A}">
  <ds:schemaRefs/>
</ds:datastoreItem>
</file>

<file path=customXml/itemProps76.xml><?xml version="1.0" encoding="utf-8"?>
<ds:datastoreItem xmlns:ds="http://schemas.openxmlformats.org/officeDocument/2006/customXml" ds:itemID="{B202DB07-5F0B-469E-8B5B-26768A620179}">
  <ds:schemaRefs/>
</ds:datastoreItem>
</file>

<file path=customXml/itemProps77.xml><?xml version="1.0" encoding="utf-8"?>
<ds:datastoreItem xmlns:ds="http://schemas.openxmlformats.org/officeDocument/2006/customXml" ds:itemID="{125C8E17-B6FE-4FC3-B36F-9E1BAD18C258}">
  <ds:schemaRefs/>
</ds:datastoreItem>
</file>

<file path=customXml/itemProps78.xml><?xml version="1.0" encoding="utf-8"?>
<ds:datastoreItem xmlns:ds="http://schemas.openxmlformats.org/officeDocument/2006/customXml" ds:itemID="{95F41486-07FC-4B5B-8412-AC2BB1933404}">
  <ds:schemaRefs/>
</ds:datastoreItem>
</file>

<file path=customXml/itemProps79.xml><?xml version="1.0" encoding="utf-8"?>
<ds:datastoreItem xmlns:ds="http://schemas.openxmlformats.org/officeDocument/2006/customXml" ds:itemID="{DE466A03-9006-4C89-954C-0CA6930FAD51}">
  <ds:schemaRefs/>
</ds:datastoreItem>
</file>

<file path=customXml/itemProps80.xml><?xml version="1.0" encoding="utf-8"?>
<ds:datastoreItem xmlns:ds="http://schemas.openxmlformats.org/officeDocument/2006/customXml" ds:itemID="{56326CF4-6AF8-4783-916B-65D42C533BF2}">
  <ds:schemaRefs/>
</ds:datastoreItem>
</file>

<file path=customXml/itemProps81.xml><?xml version="1.0" encoding="utf-8"?>
<ds:datastoreItem xmlns:ds="http://schemas.openxmlformats.org/officeDocument/2006/customXml" ds:itemID="{26A4E699-892A-410E-9F3E-4861FEF2A13F}">
  <ds:schemaRefs/>
</ds:datastoreItem>
</file>

<file path=customXml/itemProps82.xml><?xml version="1.0" encoding="utf-8"?>
<ds:datastoreItem xmlns:ds="http://schemas.openxmlformats.org/officeDocument/2006/customXml" ds:itemID="{C6F33B6F-2E2D-4CE5-9AF3-6F0633DBB726}">
  <ds:schemaRefs/>
</ds:datastoreItem>
</file>

<file path=customXml/itemProps83.xml><?xml version="1.0" encoding="utf-8"?>
<ds:datastoreItem xmlns:ds="http://schemas.openxmlformats.org/officeDocument/2006/customXml" ds:itemID="{9FA65211-BE9A-4FBF-955F-A68CB7DEAD3D}">
  <ds:schemaRefs/>
</ds:datastoreItem>
</file>

<file path=customXml/itemProps84.xml><?xml version="1.0" encoding="utf-8"?>
<ds:datastoreItem xmlns:ds="http://schemas.openxmlformats.org/officeDocument/2006/customXml" ds:itemID="{10764B1F-1321-4D1C-A046-DBEA46B9B7C5}">
  <ds:schemaRefs/>
</ds:datastoreItem>
</file>

<file path=customXml/itemProps85.xml><?xml version="1.0" encoding="utf-8"?>
<ds:datastoreItem xmlns:ds="http://schemas.openxmlformats.org/officeDocument/2006/customXml" ds:itemID="{5147A826-6E25-48DD-A938-07850F34272D}">
  <ds:schemaRefs/>
</ds:datastoreItem>
</file>

<file path=customXml/itemProps86.xml><?xml version="1.0" encoding="utf-8"?>
<ds:datastoreItem xmlns:ds="http://schemas.openxmlformats.org/officeDocument/2006/customXml" ds:itemID="{19A6991F-4BD9-4BAD-A933-2B0710A298B0}">
  <ds:schemaRefs/>
</ds:datastoreItem>
</file>

<file path=customXml/itemProps87.xml><?xml version="1.0" encoding="utf-8"?>
<ds:datastoreItem xmlns:ds="http://schemas.openxmlformats.org/officeDocument/2006/customXml" ds:itemID="{A2316E06-897A-40B2-BC40-99F2DAEA7BA4}">
  <ds:schemaRefs/>
</ds:datastoreItem>
</file>

<file path=customXml/itemProps88.xml><?xml version="1.0" encoding="utf-8"?>
<ds:datastoreItem xmlns:ds="http://schemas.openxmlformats.org/officeDocument/2006/customXml" ds:itemID="{E983ED03-F707-4A79-BC00-AE6BF602319B}">
  <ds:schemaRefs/>
</ds:datastoreItem>
</file>

<file path=customXml/itemProps89.xml><?xml version="1.0" encoding="utf-8"?>
<ds:datastoreItem xmlns:ds="http://schemas.openxmlformats.org/officeDocument/2006/customXml" ds:itemID="{CC483A76-E10E-4315-987F-A77A97AE8FB0}">
  <ds:schemaRefs/>
</ds:datastoreItem>
</file>

<file path=customXml/itemProps90.xml><?xml version="1.0" encoding="utf-8"?>
<ds:datastoreItem xmlns:ds="http://schemas.openxmlformats.org/officeDocument/2006/customXml" ds:itemID="{0CEA886E-997B-41BA-8952-4EF3664C1935}">
  <ds:schemaRefs/>
</ds:datastoreItem>
</file>

<file path=customXml/itemProps91.xml><?xml version="1.0" encoding="utf-8"?>
<ds:datastoreItem xmlns:ds="http://schemas.openxmlformats.org/officeDocument/2006/customXml" ds:itemID="{172A856A-0252-48AC-AF85-E2A51B3DE76E}">
  <ds:schemaRefs/>
</ds:datastoreItem>
</file>

<file path=customXml/itemProps92.xml><?xml version="1.0" encoding="utf-8"?>
<ds:datastoreItem xmlns:ds="http://schemas.openxmlformats.org/officeDocument/2006/customXml" ds:itemID="{F7C7BB9A-4068-4832-9EA1-45F201FF8C68}">
  <ds:schemaRefs/>
</ds:datastoreItem>
</file>

<file path=customXml/itemProps93.xml><?xml version="1.0" encoding="utf-8"?>
<ds:datastoreItem xmlns:ds="http://schemas.openxmlformats.org/officeDocument/2006/customXml" ds:itemID="{BBA9FDFA-59FD-490B-AC73-FEF6DA020089}">
  <ds:schemaRefs/>
</ds:datastoreItem>
</file>

<file path=customXml/itemProps94.xml><?xml version="1.0" encoding="utf-8"?>
<ds:datastoreItem xmlns:ds="http://schemas.openxmlformats.org/officeDocument/2006/customXml" ds:itemID="{3AA62222-AE66-4767-8ABE-C8674BE77BF1}">
  <ds:schemaRefs/>
</ds:datastoreItem>
</file>

<file path=customXml/itemProps95.xml><?xml version="1.0" encoding="utf-8"?>
<ds:datastoreItem xmlns:ds="http://schemas.openxmlformats.org/officeDocument/2006/customXml" ds:itemID="{A1EE94CA-CCCB-4B69-A3A2-893144FBA7A9}">
  <ds:schemaRefs/>
</ds:datastoreItem>
</file>

<file path=customXml/itemProps96.xml><?xml version="1.0" encoding="utf-8"?>
<ds:datastoreItem xmlns:ds="http://schemas.openxmlformats.org/officeDocument/2006/customXml" ds:itemID="{8C3D1E1F-02B7-43E6-807C-0FE6704DD39A}">
  <ds:schemaRefs/>
</ds:datastoreItem>
</file>

<file path=customXml/itemProps97.xml><?xml version="1.0" encoding="utf-8"?>
<ds:datastoreItem xmlns:ds="http://schemas.openxmlformats.org/officeDocument/2006/customXml" ds:itemID="{396BE716-5656-4242-A961-3BADB82A9AA7}">
  <ds:schemaRefs/>
</ds:datastoreItem>
</file>

<file path=customXml/itemProps98.xml><?xml version="1.0" encoding="utf-8"?>
<ds:datastoreItem xmlns:ds="http://schemas.openxmlformats.org/officeDocument/2006/customXml" ds:itemID="{A7486A0B-09D3-4616-B5AB-6FF884A87F6A}">
  <ds:schemaRefs/>
</ds:datastoreItem>
</file>

<file path=customXml/itemProps99.xml><?xml version="1.0" encoding="utf-8"?>
<ds:datastoreItem xmlns:ds="http://schemas.openxmlformats.org/officeDocument/2006/customXml" ds:itemID="{0AE2500F-09FB-4488-B646-B86830539B4E}">
  <ds:schemaRefs/>
</ds:datastoreItem>
</file>

<file path=customXml/itemProps100.xml><?xml version="1.0" encoding="utf-8"?>
<ds:datastoreItem xmlns:ds="http://schemas.openxmlformats.org/officeDocument/2006/customXml" ds:itemID="{61060EDC-6354-419F-9CFF-0AE98593E9B8}">
  <ds:schemaRefs/>
</ds:datastoreItem>
</file>

<file path=customXml/itemProps101.xml><?xml version="1.0" encoding="utf-8"?>
<ds:datastoreItem xmlns:ds="http://schemas.openxmlformats.org/officeDocument/2006/customXml" ds:itemID="{9AFF70E6-C8C1-4E39-B6CD-47D8315C919C}">
  <ds:schemaRefs/>
</ds:datastoreItem>
</file>

<file path=customXml/itemProps102.xml><?xml version="1.0" encoding="utf-8"?>
<ds:datastoreItem xmlns:ds="http://schemas.openxmlformats.org/officeDocument/2006/customXml" ds:itemID="{7C0C0A98-2F0D-4F98-8111-B85002809B42}">
  <ds:schemaRefs/>
</ds:datastoreItem>
</file>

<file path=customXml/itemProps103.xml><?xml version="1.0" encoding="utf-8"?>
<ds:datastoreItem xmlns:ds="http://schemas.openxmlformats.org/officeDocument/2006/customXml" ds:itemID="{37EEFF53-EDB5-4396-B2A8-237F9876C5CC}">
  <ds:schemaRefs/>
</ds:datastoreItem>
</file>

<file path=customXml/itemProps104.xml><?xml version="1.0" encoding="utf-8"?>
<ds:datastoreItem xmlns:ds="http://schemas.openxmlformats.org/officeDocument/2006/customXml" ds:itemID="{F235F8D0-A829-480D-9DE3-BFC8805D240F}">
  <ds:schemaRefs/>
</ds:datastoreItem>
</file>

<file path=customXml/itemProps105.xml><?xml version="1.0" encoding="utf-8"?>
<ds:datastoreItem xmlns:ds="http://schemas.openxmlformats.org/officeDocument/2006/customXml" ds:itemID="{9CE39764-64AE-44AC-A3E2-1A4592D8AAC1}">
  <ds:schemaRefs/>
</ds:datastoreItem>
</file>

<file path=customXml/itemProps106.xml><?xml version="1.0" encoding="utf-8"?>
<ds:datastoreItem xmlns:ds="http://schemas.openxmlformats.org/officeDocument/2006/customXml" ds:itemID="{78DF1172-8868-4D9E-AA10-3A728AEAB770}">
  <ds:schemaRefs/>
</ds:datastoreItem>
</file>

<file path=customXml/itemProps107.xml><?xml version="1.0" encoding="utf-8"?>
<ds:datastoreItem xmlns:ds="http://schemas.openxmlformats.org/officeDocument/2006/customXml" ds:itemID="{A0FBE757-7361-40CA-B3E7-4B15E7068242}">
  <ds:schemaRefs/>
</ds:datastoreItem>
</file>

<file path=customXml/itemProps108.xml><?xml version="1.0" encoding="utf-8"?>
<ds:datastoreItem xmlns:ds="http://schemas.openxmlformats.org/officeDocument/2006/customXml" ds:itemID="{75E7EB77-CF5B-4348-9E69-10AF4222BFDE}">
  <ds:schemaRefs/>
</ds:datastoreItem>
</file>

<file path=customXml/itemProps109.xml><?xml version="1.0" encoding="utf-8"?>
<ds:datastoreItem xmlns:ds="http://schemas.openxmlformats.org/officeDocument/2006/customXml" ds:itemID="{F3350EAB-320E-4A59-B3E9-DA6AC71F36E3}">
  <ds:schemaRefs/>
</ds:datastoreItem>
</file>

<file path=customXml/itemProps110.xml><?xml version="1.0" encoding="utf-8"?>
<ds:datastoreItem xmlns:ds="http://schemas.openxmlformats.org/officeDocument/2006/customXml" ds:itemID="{4B15D78D-8293-4C28-9266-BFC68CE6552D}">
  <ds:schemaRefs/>
</ds:datastoreItem>
</file>

<file path=customXml/itemProps111.xml><?xml version="1.0" encoding="utf-8"?>
<ds:datastoreItem xmlns:ds="http://schemas.openxmlformats.org/officeDocument/2006/customXml" ds:itemID="{74B35C14-D9E9-499D-B340-E0B494164983}">
  <ds:schemaRefs/>
</ds:datastoreItem>
</file>

<file path=customXml/itemProps112.xml><?xml version="1.0" encoding="utf-8"?>
<ds:datastoreItem xmlns:ds="http://schemas.openxmlformats.org/officeDocument/2006/customXml" ds:itemID="{B7B5EB50-5F6B-4870-A44A-77DE16955B42}">
  <ds:schemaRefs/>
</ds:datastoreItem>
</file>

<file path=customXml/itemProps113.xml><?xml version="1.0" encoding="utf-8"?>
<ds:datastoreItem xmlns:ds="http://schemas.openxmlformats.org/officeDocument/2006/customXml" ds:itemID="{49BE6452-042C-453B-9B8F-EBC92E8D50A0}">
  <ds:schemaRefs/>
</ds:datastoreItem>
</file>

<file path=customXml/itemProps114.xml><?xml version="1.0" encoding="utf-8"?>
<ds:datastoreItem xmlns:ds="http://schemas.openxmlformats.org/officeDocument/2006/customXml" ds:itemID="{7D523E51-261E-4ABB-9285-E40C313BF179}">
  <ds:schemaRefs/>
</ds:datastoreItem>
</file>

<file path=customXml/itemProps115.xml><?xml version="1.0" encoding="utf-8"?>
<ds:datastoreItem xmlns:ds="http://schemas.openxmlformats.org/officeDocument/2006/customXml" ds:itemID="{2C060704-407A-41DD-8765-CF76C05D57C8}">
  <ds:schemaRefs/>
</ds:datastoreItem>
</file>

<file path=customXml/itemProps116.xml><?xml version="1.0" encoding="utf-8"?>
<ds:datastoreItem xmlns:ds="http://schemas.openxmlformats.org/officeDocument/2006/customXml" ds:itemID="{C37F73FE-4B04-4074-A206-2090F77F7BF3}">
  <ds:schemaRefs/>
</ds:datastoreItem>
</file>

<file path=customXml/itemProps117.xml><?xml version="1.0" encoding="utf-8"?>
<ds:datastoreItem xmlns:ds="http://schemas.openxmlformats.org/officeDocument/2006/customXml" ds:itemID="{E773FE87-86D0-4640-8014-9DA4D93C0B38}">
  <ds:schemaRefs/>
</ds:datastoreItem>
</file>

<file path=customXml/itemProps118.xml><?xml version="1.0" encoding="utf-8"?>
<ds:datastoreItem xmlns:ds="http://schemas.openxmlformats.org/officeDocument/2006/customXml" ds:itemID="{C530C802-1FB6-401B-B0DF-926CB393D81E}">
  <ds:schemaRefs/>
</ds:datastoreItem>
</file>

<file path=customXml/itemProps119.xml><?xml version="1.0" encoding="utf-8"?>
<ds:datastoreItem xmlns:ds="http://schemas.openxmlformats.org/officeDocument/2006/customXml" ds:itemID="{9029FE34-81D8-45F4-850F-9E00A02B70C2}">
  <ds:schemaRefs/>
</ds:datastoreItem>
</file>

<file path=customXml/itemProps120.xml><?xml version="1.0" encoding="utf-8"?>
<ds:datastoreItem xmlns:ds="http://schemas.openxmlformats.org/officeDocument/2006/customXml" ds:itemID="{76500E8C-8941-48E1-BC9F-AD5881BA5673}">
  <ds:schemaRefs/>
</ds:datastoreItem>
</file>

<file path=customXml/itemProps121.xml><?xml version="1.0" encoding="utf-8"?>
<ds:datastoreItem xmlns:ds="http://schemas.openxmlformats.org/officeDocument/2006/customXml" ds:itemID="{6074A853-61C6-46BC-A1FD-DA3ED0B4F3EC}">
  <ds:schemaRefs/>
</ds:datastoreItem>
</file>

<file path=customXml/itemProps122.xml><?xml version="1.0" encoding="utf-8"?>
<ds:datastoreItem xmlns:ds="http://schemas.openxmlformats.org/officeDocument/2006/customXml" ds:itemID="{5AAFFFC5-7CBF-4E70-9938-1C9EC43374A5}">
  <ds:schemaRefs/>
</ds:datastoreItem>
</file>

<file path=customXml/itemProps123.xml><?xml version="1.0" encoding="utf-8"?>
<ds:datastoreItem xmlns:ds="http://schemas.openxmlformats.org/officeDocument/2006/customXml" ds:itemID="{B380584E-C329-4385-92D4-A34D798717ED}">
  <ds:schemaRefs/>
</ds:datastoreItem>
</file>

<file path=customXml/itemProps124.xml><?xml version="1.0" encoding="utf-8"?>
<ds:datastoreItem xmlns:ds="http://schemas.openxmlformats.org/officeDocument/2006/customXml" ds:itemID="{3A657D8D-465F-42FF-BBC9-85BB56459AA6}">
  <ds:schemaRefs/>
</ds:datastoreItem>
</file>

<file path=customXml/itemProps125.xml><?xml version="1.0" encoding="utf-8"?>
<ds:datastoreItem xmlns:ds="http://schemas.openxmlformats.org/officeDocument/2006/customXml" ds:itemID="{2567D45C-E43A-4984-8777-6DF3E27D2E14}">
  <ds:schemaRefs/>
</ds:datastoreItem>
</file>

<file path=customXml/itemProps126.xml><?xml version="1.0" encoding="utf-8"?>
<ds:datastoreItem xmlns:ds="http://schemas.openxmlformats.org/officeDocument/2006/customXml" ds:itemID="{60BD7ABB-9781-4AF6-873D-65B875AC18AF}">
  <ds:schemaRefs/>
</ds:datastoreItem>
</file>

<file path=customXml/itemProps127.xml><?xml version="1.0" encoding="utf-8"?>
<ds:datastoreItem xmlns:ds="http://schemas.openxmlformats.org/officeDocument/2006/customXml" ds:itemID="{F18F4DE3-B776-4DD3-BC28-D3A96EBECC35}">
  <ds:schemaRefs/>
</ds:datastoreItem>
</file>

<file path=customXml/itemProps128.xml><?xml version="1.0" encoding="utf-8"?>
<ds:datastoreItem xmlns:ds="http://schemas.openxmlformats.org/officeDocument/2006/customXml" ds:itemID="{1A0900C8-2C81-45DD-B308-4D0E3E1964F8}">
  <ds:schemaRefs/>
</ds:datastoreItem>
</file>

<file path=customXml/itemProps129.xml><?xml version="1.0" encoding="utf-8"?>
<ds:datastoreItem xmlns:ds="http://schemas.openxmlformats.org/officeDocument/2006/customXml" ds:itemID="{E0091E3E-304D-4F36-866A-89F327154D6E}">
  <ds:schemaRefs/>
</ds:datastoreItem>
</file>

<file path=customXml/itemProps130.xml><?xml version="1.0" encoding="utf-8"?>
<ds:datastoreItem xmlns:ds="http://schemas.openxmlformats.org/officeDocument/2006/customXml" ds:itemID="{24A66CC3-AF34-4AB9-83A6-A5846DD8933B}">
  <ds:schemaRefs/>
</ds:datastoreItem>
</file>

<file path=customXml/itemProps131.xml><?xml version="1.0" encoding="utf-8"?>
<ds:datastoreItem xmlns:ds="http://schemas.openxmlformats.org/officeDocument/2006/customXml" ds:itemID="{2A6F32B4-C85E-4FB0-BB56-BD63E370EBE4}">
  <ds:schemaRefs/>
</ds:datastoreItem>
</file>

<file path=customXml/itemProps132.xml><?xml version="1.0" encoding="utf-8"?>
<ds:datastoreItem xmlns:ds="http://schemas.openxmlformats.org/officeDocument/2006/customXml" ds:itemID="{C7535F54-A342-4CD4-8965-AA269A4C755C}">
  <ds:schemaRefs/>
</ds:datastoreItem>
</file>

<file path=customXml/itemProps133.xml><?xml version="1.0" encoding="utf-8"?>
<ds:datastoreItem xmlns:ds="http://schemas.openxmlformats.org/officeDocument/2006/customXml" ds:itemID="{810B7695-8BB3-48BF-82D7-FC51C1BCA2B9}">
  <ds:schemaRefs/>
</ds:datastoreItem>
</file>

<file path=customXml/itemProps134.xml><?xml version="1.0" encoding="utf-8"?>
<ds:datastoreItem xmlns:ds="http://schemas.openxmlformats.org/officeDocument/2006/customXml" ds:itemID="{BE785044-067B-47C8-9F87-A16C129D49B4}">
  <ds:schemaRefs/>
</ds:datastoreItem>
</file>

<file path=customXml/itemProps135.xml><?xml version="1.0" encoding="utf-8"?>
<ds:datastoreItem xmlns:ds="http://schemas.openxmlformats.org/officeDocument/2006/customXml" ds:itemID="{5BA91DF4-BFA6-472F-B4CA-50EEEDDBD3F4}">
  <ds:schemaRefs/>
</ds:datastoreItem>
</file>

<file path=customXml/itemProps136.xml><?xml version="1.0" encoding="utf-8"?>
<ds:datastoreItem xmlns:ds="http://schemas.openxmlformats.org/officeDocument/2006/customXml" ds:itemID="{C4FFE211-653A-4870-9373-B068B239BB64}">
  <ds:schemaRefs/>
</ds:datastoreItem>
</file>

<file path=customXml/itemProps137.xml><?xml version="1.0" encoding="utf-8"?>
<ds:datastoreItem xmlns:ds="http://schemas.openxmlformats.org/officeDocument/2006/customXml" ds:itemID="{9320B0C6-09B6-4DA1-BC12-9AF61A00A899}">
  <ds:schemaRefs/>
</ds:datastoreItem>
</file>

<file path=customXml/itemProps138.xml><?xml version="1.0" encoding="utf-8"?>
<ds:datastoreItem xmlns:ds="http://schemas.openxmlformats.org/officeDocument/2006/customXml" ds:itemID="{03E9CE6B-ED0E-480F-B8A3-B8A0AB74C5C8}">
  <ds:schemaRefs/>
</ds:datastoreItem>
</file>

<file path=customXml/itemProps139.xml><?xml version="1.0" encoding="utf-8"?>
<ds:datastoreItem xmlns:ds="http://schemas.openxmlformats.org/officeDocument/2006/customXml" ds:itemID="{D1371343-5184-4639-8445-C6D7FD0E3B78}">
  <ds:schemaRefs/>
</ds:datastoreItem>
</file>

<file path=customXml/itemProps140.xml><?xml version="1.0" encoding="utf-8"?>
<ds:datastoreItem xmlns:ds="http://schemas.openxmlformats.org/officeDocument/2006/customXml" ds:itemID="{52BD5983-7B99-4314-865C-BD0CEA9609C8}">
  <ds:schemaRefs/>
</ds:datastoreItem>
</file>

<file path=customXml/itemProps141.xml><?xml version="1.0" encoding="utf-8"?>
<ds:datastoreItem xmlns:ds="http://schemas.openxmlformats.org/officeDocument/2006/customXml" ds:itemID="{744D92C2-C2B3-41DB-82AE-1B8891179717}">
  <ds:schemaRefs/>
</ds:datastoreItem>
</file>

<file path=customXml/itemProps142.xml><?xml version="1.0" encoding="utf-8"?>
<ds:datastoreItem xmlns:ds="http://schemas.openxmlformats.org/officeDocument/2006/customXml" ds:itemID="{43F85C75-9AE6-4F70-9CDE-4F40044C6F0E}">
  <ds:schemaRefs/>
</ds:datastoreItem>
</file>

<file path=customXml/itemProps143.xml><?xml version="1.0" encoding="utf-8"?>
<ds:datastoreItem xmlns:ds="http://schemas.openxmlformats.org/officeDocument/2006/customXml" ds:itemID="{5CA9FB72-2332-4C7C-9C05-CE1A048E8225}">
  <ds:schemaRefs/>
</ds:datastoreItem>
</file>

<file path=customXml/itemProps144.xml><?xml version="1.0" encoding="utf-8"?>
<ds:datastoreItem xmlns:ds="http://schemas.openxmlformats.org/officeDocument/2006/customXml" ds:itemID="{175AC247-4626-4846-BF47-2B6AE86687FF}">
  <ds:schemaRefs/>
</ds:datastoreItem>
</file>

<file path=customXml/itemProps145.xml><?xml version="1.0" encoding="utf-8"?>
<ds:datastoreItem xmlns:ds="http://schemas.openxmlformats.org/officeDocument/2006/customXml" ds:itemID="{F2D03180-3B93-47C3-A075-371B3CFE59B1}">
  <ds:schemaRefs/>
</ds:datastoreItem>
</file>

<file path=customXml/itemProps146.xml><?xml version="1.0" encoding="utf-8"?>
<ds:datastoreItem xmlns:ds="http://schemas.openxmlformats.org/officeDocument/2006/customXml" ds:itemID="{52B999C6-A08F-4CDA-8DD5-D0FE5D04816F}">
  <ds:schemaRefs/>
</ds:datastoreItem>
</file>

<file path=customXml/itemProps147.xml><?xml version="1.0" encoding="utf-8"?>
<ds:datastoreItem xmlns:ds="http://schemas.openxmlformats.org/officeDocument/2006/customXml" ds:itemID="{407AAD3F-57E8-4DBC-813E-A699F6D74A66}">
  <ds:schemaRefs/>
</ds:datastoreItem>
</file>

<file path=customXml/itemProps148.xml><?xml version="1.0" encoding="utf-8"?>
<ds:datastoreItem xmlns:ds="http://schemas.openxmlformats.org/officeDocument/2006/customXml" ds:itemID="{4DE947E4-BAD9-4361-9D03-B8249D27BBAD}">
  <ds:schemaRefs/>
</ds:datastoreItem>
</file>

<file path=customXml/itemProps149.xml><?xml version="1.0" encoding="utf-8"?>
<ds:datastoreItem xmlns:ds="http://schemas.openxmlformats.org/officeDocument/2006/customXml" ds:itemID="{B658F096-6184-45E6-B808-48896D945612}">
  <ds:schemaRefs/>
</ds:datastoreItem>
</file>

<file path=customXml/itemProps150.xml><?xml version="1.0" encoding="utf-8"?>
<ds:datastoreItem xmlns:ds="http://schemas.openxmlformats.org/officeDocument/2006/customXml" ds:itemID="{C0F5D4AE-790F-4E8D-9BAD-C97E7E519C7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pvt</vt:lpstr>
      <vt:lpstr>Reports</vt:lpstr>
      <vt:lpstr>Overview </vt:lpstr>
      <vt:lpstr>Revenue</vt:lpstr>
      <vt:lpstr>Customers</vt:lpstr>
      <vt:lpstr>Product (1)</vt:lpstr>
      <vt:lpstr>Category (2)</vt:lpstr>
      <vt:lpstr>Employees</vt:lpstr>
      <vt:lpstr>Shipping Co.</vt:lpstr>
      <vt:lpstr>'Overview '!Print_Area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Hend Elmanihawy</cp:lastModifiedBy>
  <cp:lastPrinted>2024-09-08T11:30:11Z</cp:lastPrinted>
  <dcterms:created xsi:type="dcterms:W3CDTF">2015-06-05T18:17:20Z</dcterms:created>
  <dcterms:modified xsi:type="dcterms:W3CDTF">2025-01-12T07:28:25Z</dcterms:modified>
</cp:coreProperties>
</file>