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renthenderson/Documents/R/crit-role-webtool/webtool/data/"/>
    </mc:Choice>
  </mc:AlternateContent>
  <bookViews>
    <workbookView xWindow="0" yWindow="1900" windowWidth="28800" windowHeight="15940" tabRatio="500" activeTab="2"/>
  </bookViews>
  <sheets>
    <sheet name="Volunteers" sheetId="1" r:id="rId1"/>
    <sheet name="Time Shifts" sheetId="2" state="hidden" r:id="rId2"/>
    <sheet name="Money Totals" sheetId="3" r:id="rId3"/>
    <sheet name="Totals By Character" sheetId="4" r:id="rId4"/>
    <sheet name="Fjord Money Totals" sheetId="5" r:id="rId5"/>
    <sheet name="Beau Money Totals" sheetId="6" r:id="rId6"/>
    <sheet name="Caleb Money Totals" sheetId="7" r:id="rId7"/>
    <sheet name="NottVeth Money Totals" sheetId="8" r:id="rId8"/>
    <sheet name="Jester Money Totals" sheetId="9" r:id="rId9"/>
    <sheet name="Molly Money Totals" sheetId="10" r:id="rId10"/>
    <sheet name="Caduceus Money Totals" sheetId="11" r:id="rId11"/>
    <sheet name="Yasha Money Totals" sheetId="12" r:id="rId12"/>
    <sheet name="C2E001" sheetId="13" r:id="rId13"/>
    <sheet name="C2E002" sheetId="14" r:id="rId14"/>
    <sheet name="C2E003" sheetId="15" r:id="rId15"/>
    <sheet name="C2E004" sheetId="16" r:id="rId16"/>
    <sheet name="C2E005" sheetId="17" r:id="rId17"/>
    <sheet name="C2E006" sheetId="18" r:id="rId18"/>
    <sheet name="C2E007" sheetId="19" r:id="rId19"/>
    <sheet name="C2E008" sheetId="20" r:id="rId20"/>
    <sheet name="C2E009" sheetId="21" r:id="rId21"/>
    <sheet name="C2E010" sheetId="22" r:id="rId22"/>
    <sheet name="C2E011" sheetId="23" r:id="rId23"/>
    <sheet name="C2E012" sheetId="24" r:id="rId24"/>
    <sheet name="C2E013" sheetId="25" r:id="rId25"/>
    <sheet name="C2E014" sheetId="26" r:id="rId26"/>
    <sheet name="C2E015" sheetId="27" r:id="rId27"/>
    <sheet name="C2E016" sheetId="28" r:id="rId28"/>
    <sheet name="C2E017" sheetId="29" r:id="rId29"/>
    <sheet name="C2E018" sheetId="30" r:id="rId30"/>
    <sheet name="C2E019" sheetId="31" r:id="rId31"/>
    <sheet name="C2E020" sheetId="32" r:id="rId32"/>
    <sheet name="C2E021" sheetId="33" r:id="rId33"/>
    <sheet name="C2E022" sheetId="34" r:id="rId34"/>
    <sheet name="C2E023" sheetId="35" r:id="rId35"/>
    <sheet name="C2E024" sheetId="36" r:id="rId36"/>
    <sheet name="C2E025" sheetId="37" r:id="rId37"/>
    <sheet name="C2E026" sheetId="38" r:id="rId38"/>
    <sheet name="C2E027" sheetId="39" r:id="rId39"/>
    <sheet name="C2E028" sheetId="40" r:id="rId40"/>
    <sheet name="C2E029" sheetId="41" r:id="rId41"/>
    <sheet name="C2E030" sheetId="42" r:id="rId42"/>
    <sheet name="C2E031" sheetId="43" r:id="rId43"/>
    <sheet name="C2E032" sheetId="44" r:id="rId44"/>
    <sheet name="C2E033" sheetId="45" r:id="rId45"/>
    <sheet name="C2E034" sheetId="46" r:id="rId46"/>
    <sheet name="C2E035" sheetId="47" r:id="rId47"/>
    <sheet name="C2E036" sheetId="48" r:id="rId48"/>
    <sheet name="C2E037" sheetId="49" r:id="rId49"/>
    <sheet name="C2E038" sheetId="50" r:id="rId50"/>
    <sheet name="C2E039" sheetId="51" r:id="rId51"/>
    <sheet name="C2E040" sheetId="52" r:id="rId52"/>
    <sheet name="C2E041" sheetId="53" r:id="rId53"/>
    <sheet name="C2E042" sheetId="54" r:id="rId54"/>
    <sheet name="C2E043" sheetId="55" r:id="rId55"/>
    <sheet name="C2E044" sheetId="56" r:id="rId56"/>
    <sheet name="C2E045" sheetId="57" r:id="rId57"/>
    <sheet name="C2E046" sheetId="58" r:id="rId58"/>
    <sheet name="C2E047" sheetId="59" r:id="rId59"/>
    <sheet name="C2E048" sheetId="60" r:id="rId60"/>
    <sheet name="C2E049" sheetId="61" r:id="rId61"/>
    <sheet name="C2E050" sheetId="62" r:id="rId62"/>
    <sheet name="C2E051" sheetId="63" r:id="rId63"/>
    <sheet name="C2E052" sheetId="64" r:id="rId64"/>
    <sheet name="C2E053" sheetId="65" r:id="rId65"/>
    <sheet name="C2E054" sheetId="66" r:id="rId66"/>
    <sheet name="C2E055" sheetId="67" r:id="rId67"/>
    <sheet name="C2E056" sheetId="68" r:id="rId68"/>
    <sheet name="C2E057" sheetId="69" r:id="rId69"/>
    <sheet name="C2E058" sheetId="70" r:id="rId70"/>
    <sheet name="C2E059" sheetId="71" r:id="rId71"/>
    <sheet name="C2E060" sheetId="72" r:id="rId72"/>
    <sheet name="C2E061" sheetId="73" r:id="rId73"/>
    <sheet name="C2E062" sheetId="74" r:id="rId74"/>
    <sheet name="C2E063" sheetId="75" r:id="rId75"/>
    <sheet name="C2E064" sheetId="76" r:id="rId76"/>
    <sheet name="C2E065" sheetId="77" r:id="rId77"/>
    <sheet name="C2E066" sheetId="78" r:id="rId78"/>
    <sheet name="C2E067" sheetId="79" r:id="rId79"/>
    <sheet name="C2E068" sheetId="80" r:id="rId80"/>
    <sheet name="C2E069" sheetId="81" r:id="rId81"/>
    <sheet name="C2E070" sheetId="82" r:id="rId82"/>
    <sheet name="C2E071" sheetId="83" r:id="rId83"/>
    <sheet name="C2E072" sheetId="84" r:id="rId84"/>
    <sheet name="C2E073" sheetId="85" r:id="rId85"/>
    <sheet name="C2E074" sheetId="86" r:id="rId86"/>
    <sheet name="C2E075" sheetId="87" r:id="rId87"/>
    <sheet name="C2E076" sheetId="88" r:id="rId88"/>
    <sheet name="C2E077" sheetId="89" r:id="rId89"/>
    <sheet name="C2E078" sheetId="90" r:id="rId90"/>
    <sheet name="C2E079" sheetId="91" r:id="rId91"/>
    <sheet name="C2E080" sheetId="92" r:id="rId92"/>
    <sheet name="C2E081" sheetId="93" r:id="rId93"/>
    <sheet name="C2E082" sheetId="94" r:id="rId94"/>
    <sheet name="C2E083" sheetId="95" r:id="rId95"/>
    <sheet name="C2E084" sheetId="96" r:id="rId96"/>
    <sheet name="C2E085" sheetId="97" r:id="rId97"/>
    <sheet name="C2E086" sheetId="98" r:id="rId98"/>
    <sheet name="C2E087" sheetId="99" r:id="rId99"/>
    <sheet name="C2E088" sheetId="100" r:id="rId100"/>
    <sheet name="C2E089" sheetId="101" r:id="rId101"/>
    <sheet name="C2E090" sheetId="102" r:id="rId102"/>
    <sheet name="C2E091" sheetId="103" r:id="rId103"/>
    <sheet name="C2E092" sheetId="104" r:id="rId104"/>
    <sheet name="C2E093" sheetId="105" r:id="rId105"/>
    <sheet name="C2E094" sheetId="106" r:id="rId106"/>
    <sheet name="C2E095" sheetId="107" r:id="rId107"/>
    <sheet name="C2E096" sheetId="108" r:id="rId108"/>
    <sheet name="C2E097" sheetId="109" r:id="rId109"/>
    <sheet name="C2E098" sheetId="110" r:id="rId110"/>
    <sheet name="C2E099" sheetId="111" r:id="rId111"/>
    <sheet name="C2E100" sheetId="112" r:id="rId112"/>
    <sheet name="C2E101" sheetId="113" r:id="rId113"/>
    <sheet name="C2E102" sheetId="114" r:id="rId114"/>
    <sheet name="C2E103" sheetId="115" r:id="rId115"/>
    <sheet name="C2E104" sheetId="116" r:id="rId116"/>
    <sheet name="C2E105" sheetId="117" r:id="rId117"/>
    <sheet name="C2E106" sheetId="118" r:id="rId1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2" l="1"/>
  <c r="C2" i="12"/>
  <c r="D2" i="12"/>
  <c r="E2" i="12"/>
  <c r="F2" i="12"/>
  <c r="G2" i="12"/>
  <c r="H2" i="12"/>
  <c r="I2" i="12"/>
  <c r="J2" i="12"/>
  <c r="K2" i="12"/>
  <c r="P2" i="12"/>
  <c r="B3" i="12"/>
  <c r="C3" i="12"/>
  <c r="D3" i="12"/>
  <c r="E3" i="12"/>
  <c r="F3" i="12"/>
  <c r="G3" i="12"/>
  <c r="H3" i="12"/>
  <c r="I3" i="12"/>
  <c r="J3" i="12"/>
  <c r="K3" i="12"/>
  <c r="P3" i="12"/>
  <c r="B4" i="12"/>
  <c r="C4" i="12"/>
  <c r="D4" i="12"/>
  <c r="E4" i="12"/>
  <c r="F4" i="12"/>
  <c r="G4" i="12"/>
  <c r="H4" i="12"/>
  <c r="I4" i="12"/>
  <c r="J4" i="12"/>
  <c r="K4" i="12"/>
  <c r="P4" i="12"/>
  <c r="B5" i="12"/>
  <c r="C5" i="12"/>
  <c r="D5" i="12"/>
  <c r="E5" i="12"/>
  <c r="F5" i="12"/>
  <c r="G5" i="12"/>
  <c r="H5" i="12"/>
  <c r="I5" i="12"/>
  <c r="J5" i="12"/>
  <c r="K5" i="12"/>
  <c r="P5" i="12"/>
  <c r="B6" i="12"/>
  <c r="C6" i="12"/>
  <c r="D6" i="12"/>
  <c r="E6" i="12"/>
  <c r="F6" i="12"/>
  <c r="G6" i="12"/>
  <c r="H6" i="12"/>
  <c r="I6" i="12"/>
  <c r="J6" i="12"/>
  <c r="K6" i="12"/>
  <c r="P6" i="12"/>
  <c r="B7" i="12"/>
  <c r="C7" i="12"/>
  <c r="D7" i="12"/>
  <c r="E7" i="12"/>
  <c r="F7" i="12"/>
  <c r="G7" i="12"/>
  <c r="H7" i="12"/>
  <c r="I7" i="12"/>
  <c r="J7" i="12"/>
  <c r="K7" i="12"/>
  <c r="P7" i="12"/>
  <c r="B8" i="12"/>
  <c r="C8" i="12"/>
  <c r="D8" i="12"/>
  <c r="E8" i="12"/>
  <c r="F8" i="12"/>
  <c r="G8" i="12"/>
  <c r="H8" i="12"/>
  <c r="I8" i="12"/>
  <c r="J8" i="12"/>
  <c r="K8" i="12"/>
  <c r="P8" i="12"/>
  <c r="B9" i="12"/>
  <c r="C9" i="12"/>
  <c r="D9" i="12"/>
  <c r="E9" i="12"/>
  <c r="F9" i="12"/>
  <c r="G9" i="12"/>
  <c r="H9" i="12"/>
  <c r="I9" i="12"/>
  <c r="J9" i="12"/>
  <c r="K9" i="12"/>
  <c r="P9" i="12"/>
  <c r="B10" i="12"/>
  <c r="C10" i="12"/>
  <c r="D10" i="12"/>
  <c r="E10" i="12"/>
  <c r="F10" i="12"/>
  <c r="G10" i="12"/>
  <c r="H10" i="12"/>
  <c r="I10" i="12"/>
  <c r="J10" i="12"/>
  <c r="K10" i="12"/>
  <c r="P10" i="12"/>
  <c r="B11" i="12"/>
  <c r="C11" i="12"/>
  <c r="D11" i="12"/>
  <c r="E11" i="12"/>
  <c r="F11" i="12"/>
  <c r="G11" i="12"/>
  <c r="H11" i="12"/>
  <c r="I11" i="12"/>
  <c r="J11" i="12"/>
  <c r="K11" i="12"/>
  <c r="P11" i="12"/>
  <c r="B12" i="12"/>
  <c r="C12" i="12"/>
  <c r="D12" i="12"/>
  <c r="E12" i="12"/>
  <c r="F12" i="12"/>
  <c r="G12" i="12"/>
  <c r="H12" i="12"/>
  <c r="I12" i="12"/>
  <c r="J12" i="12"/>
  <c r="K12" i="12"/>
  <c r="P12" i="12"/>
  <c r="B13" i="12"/>
  <c r="C13" i="12"/>
  <c r="D13" i="12"/>
  <c r="E13" i="12"/>
  <c r="F13" i="12"/>
  <c r="G13" i="12"/>
  <c r="H13" i="12"/>
  <c r="I13" i="12"/>
  <c r="J13" i="12"/>
  <c r="K13" i="12"/>
  <c r="P13" i="12"/>
  <c r="B14" i="12"/>
  <c r="C14" i="12"/>
  <c r="D14" i="12"/>
  <c r="E14" i="12"/>
  <c r="F14" i="12"/>
  <c r="G14" i="12"/>
  <c r="H14" i="12"/>
  <c r="I14" i="12"/>
  <c r="J14" i="12"/>
  <c r="K14" i="12"/>
  <c r="P14" i="12"/>
  <c r="B15" i="12"/>
  <c r="C15" i="12"/>
  <c r="D15" i="12"/>
  <c r="E15" i="12"/>
  <c r="F15" i="12"/>
  <c r="G15" i="12"/>
  <c r="H15" i="12"/>
  <c r="I15" i="12"/>
  <c r="J15" i="12"/>
  <c r="K15" i="12"/>
  <c r="P15" i="12"/>
  <c r="B16" i="12"/>
  <c r="C16" i="12"/>
  <c r="D16" i="12"/>
  <c r="E16" i="12"/>
  <c r="F16" i="12"/>
  <c r="G16" i="12"/>
  <c r="H16" i="12"/>
  <c r="I16" i="12"/>
  <c r="J16" i="12"/>
  <c r="K16" i="12"/>
  <c r="P16" i="12"/>
  <c r="B17" i="12"/>
  <c r="C17" i="12"/>
  <c r="D17" i="12"/>
  <c r="E17" i="12"/>
  <c r="F17" i="12"/>
  <c r="G17" i="12"/>
  <c r="H17" i="12"/>
  <c r="I17" i="12"/>
  <c r="J17" i="12"/>
  <c r="K17" i="12"/>
  <c r="P17" i="12"/>
  <c r="B18" i="12"/>
  <c r="C18" i="12"/>
  <c r="D18" i="12"/>
  <c r="E18" i="12"/>
  <c r="F18" i="12"/>
  <c r="G18" i="12"/>
  <c r="H18" i="12"/>
  <c r="I18" i="12"/>
  <c r="J18" i="12"/>
  <c r="K18" i="12"/>
  <c r="P18" i="12"/>
  <c r="B19" i="12"/>
  <c r="C19" i="12"/>
  <c r="D19" i="12"/>
  <c r="E19" i="12"/>
  <c r="F19" i="12"/>
  <c r="G19" i="12"/>
  <c r="H19" i="12"/>
  <c r="I19" i="12"/>
  <c r="J19" i="12"/>
  <c r="K19" i="12"/>
  <c r="P19" i="12"/>
  <c r="B20" i="12"/>
  <c r="C20" i="12"/>
  <c r="D20" i="12"/>
  <c r="E20" i="12"/>
  <c r="F20" i="12"/>
  <c r="G20" i="12"/>
  <c r="H20" i="12"/>
  <c r="I20" i="12"/>
  <c r="J20" i="12"/>
  <c r="K20" i="12"/>
  <c r="P20" i="12"/>
  <c r="B21" i="12"/>
  <c r="C21" i="12"/>
  <c r="D21" i="12"/>
  <c r="E21" i="12"/>
  <c r="F21" i="12"/>
  <c r="G21" i="12"/>
  <c r="H21" i="12"/>
  <c r="I21" i="12"/>
  <c r="J21" i="12"/>
  <c r="K21" i="12"/>
  <c r="P21" i="12"/>
  <c r="B22" i="12"/>
  <c r="C22" i="12"/>
  <c r="D22" i="12"/>
  <c r="E22" i="12"/>
  <c r="F22" i="12"/>
  <c r="G22" i="12"/>
  <c r="H22" i="12"/>
  <c r="I22" i="12"/>
  <c r="J22" i="12"/>
  <c r="K22" i="12"/>
  <c r="P22" i="12"/>
  <c r="B23" i="12"/>
  <c r="C23" i="12"/>
  <c r="D23" i="12"/>
  <c r="E23" i="12"/>
  <c r="F23" i="12"/>
  <c r="G23" i="12"/>
  <c r="H23" i="12"/>
  <c r="I23" i="12"/>
  <c r="J23" i="12"/>
  <c r="K23" i="12"/>
  <c r="P23" i="12"/>
  <c r="B24" i="12"/>
  <c r="C24" i="12"/>
  <c r="D24" i="12"/>
  <c r="E24" i="12"/>
  <c r="F24" i="12"/>
  <c r="G24" i="12"/>
  <c r="H24" i="12"/>
  <c r="I24" i="12"/>
  <c r="J24" i="12"/>
  <c r="K24" i="12"/>
  <c r="P24" i="12"/>
  <c r="B25" i="12"/>
  <c r="C25" i="12"/>
  <c r="D25" i="12"/>
  <c r="E25" i="12"/>
  <c r="F25" i="12"/>
  <c r="G25" i="12"/>
  <c r="H25" i="12"/>
  <c r="I25" i="12"/>
  <c r="J25" i="12"/>
  <c r="K25" i="12"/>
  <c r="P25" i="12"/>
  <c r="B26" i="12"/>
  <c r="C26" i="12"/>
  <c r="D26" i="12"/>
  <c r="E26" i="12"/>
  <c r="F26" i="12"/>
  <c r="G26" i="12"/>
  <c r="H26" i="12"/>
  <c r="I26" i="12"/>
  <c r="J26" i="12"/>
  <c r="K26" i="12"/>
  <c r="P26" i="12"/>
  <c r="B27" i="12"/>
  <c r="C27" i="12"/>
  <c r="D27" i="12"/>
  <c r="E27" i="12"/>
  <c r="F27" i="12"/>
  <c r="G27" i="12"/>
  <c r="H27" i="12"/>
  <c r="I27" i="12"/>
  <c r="J27" i="12"/>
  <c r="K27" i="12"/>
  <c r="P27" i="12"/>
  <c r="B28" i="12"/>
  <c r="C28" i="12"/>
  <c r="D28" i="12"/>
  <c r="E28" i="12"/>
  <c r="F28" i="12"/>
  <c r="G28" i="12"/>
  <c r="H28" i="12"/>
  <c r="I28" i="12"/>
  <c r="J28" i="12"/>
  <c r="K28" i="12"/>
  <c r="P28" i="12"/>
  <c r="B29" i="12"/>
  <c r="C29" i="12"/>
  <c r="D29" i="12"/>
  <c r="E29" i="12"/>
  <c r="F29" i="12"/>
  <c r="G29" i="12"/>
  <c r="H29" i="12"/>
  <c r="I29" i="12"/>
  <c r="J29" i="12"/>
  <c r="K29" i="12"/>
  <c r="P29" i="12"/>
  <c r="B30" i="12"/>
  <c r="C30" i="12"/>
  <c r="D30" i="12"/>
  <c r="E30" i="12"/>
  <c r="F30" i="12"/>
  <c r="G30" i="12"/>
  <c r="H30" i="12"/>
  <c r="I30" i="12"/>
  <c r="J30" i="12"/>
  <c r="K30" i="12"/>
  <c r="P30" i="12"/>
  <c r="B31" i="12"/>
  <c r="C31" i="12"/>
  <c r="D31" i="12"/>
  <c r="E31" i="12"/>
  <c r="F31" i="12"/>
  <c r="G31" i="12"/>
  <c r="H31" i="12"/>
  <c r="I31" i="12"/>
  <c r="J31" i="12"/>
  <c r="K31" i="12"/>
  <c r="P31" i="12"/>
  <c r="B32" i="12"/>
  <c r="C32" i="12"/>
  <c r="D32" i="12"/>
  <c r="E32" i="12"/>
  <c r="F32" i="12"/>
  <c r="G32" i="12"/>
  <c r="H32" i="12"/>
  <c r="I32" i="12"/>
  <c r="J32" i="12"/>
  <c r="K32" i="12"/>
  <c r="P32" i="12"/>
  <c r="B33" i="12"/>
  <c r="C33" i="12"/>
  <c r="D33" i="12"/>
  <c r="E33" i="12"/>
  <c r="F33" i="12"/>
  <c r="G33" i="12"/>
  <c r="H33" i="12"/>
  <c r="I33" i="12"/>
  <c r="J33" i="12"/>
  <c r="K33" i="12"/>
  <c r="P33" i="12"/>
  <c r="B34" i="12"/>
  <c r="C34" i="12"/>
  <c r="D34" i="12"/>
  <c r="E34" i="12"/>
  <c r="F34" i="12"/>
  <c r="G34" i="12"/>
  <c r="H34" i="12"/>
  <c r="I34" i="12"/>
  <c r="J34" i="12"/>
  <c r="K34" i="12"/>
  <c r="P34" i="12"/>
  <c r="B35" i="12"/>
  <c r="C35" i="12"/>
  <c r="D35" i="12"/>
  <c r="E35" i="12"/>
  <c r="F35" i="12"/>
  <c r="G35" i="12"/>
  <c r="H35" i="12"/>
  <c r="I35" i="12"/>
  <c r="J35" i="12"/>
  <c r="K35" i="12"/>
  <c r="P35" i="12"/>
  <c r="B36" i="12"/>
  <c r="C36" i="12"/>
  <c r="D36" i="12"/>
  <c r="E36" i="12"/>
  <c r="F36" i="12"/>
  <c r="G36" i="12"/>
  <c r="H36" i="12"/>
  <c r="I36" i="12"/>
  <c r="J36" i="12"/>
  <c r="K36" i="12"/>
  <c r="P36" i="12"/>
  <c r="B37" i="12"/>
  <c r="C37" i="12"/>
  <c r="D37" i="12"/>
  <c r="E37" i="12"/>
  <c r="F37" i="12"/>
  <c r="G37" i="12"/>
  <c r="H37" i="12"/>
  <c r="I37" i="12"/>
  <c r="J37" i="12"/>
  <c r="K37" i="12"/>
  <c r="P37" i="12"/>
  <c r="B38" i="12"/>
  <c r="C38" i="12"/>
  <c r="D38" i="12"/>
  <c r="E38" i="12"/>
  <c r="F38" i="12"/>
  <c r="G38" i="12"/>
  <c r="H38" i="12"/>
  <c r="I38" i="12"/>
  <c r="J38" i="12"/>
  <c r="K38" i="12"/>
  <c r="P38" i="12"/>
  <c r="B39" i="12"/>
  <c r="C39" i="12"/>
  <c r="D39" i="12"/>
  <c r="E39" i="12"/>
  <c r="F39" i="12"/>
  <c r="G39" i="12"/>
  <c r="H39" i="12"/>
  <c r="I39" i="12"/>
  <c r="J39" i="12"/>
  <c r="K39" i="12"/>
  <c r="P39" i="12"/>
  <c r="B40" i="12"/>
  <c r="C40" i="12"/>
  <c r="D40" i="12"/>
  <c r="E40" i="12"/>
  <c r="F40" i="12"/>
  <c r="G40" i="12"/>
  <c r="H40" i="12"/>
  <c r="I40" i="12"/>
  <c r="J40" i="12"/>
  <c r="K40" i="12"/>
  <c r="P40" i="12"/>
  <c r="B41" i="12"/>
  <c r="C41" i="12"/>
  <c r="D41" i="12"/>
  <c r="E41" i="12"/>
  <c r="F41" i="12"/>
  <c r="G41" i="12"/>
  <c r="H41" i="12"/>
  <c r="I41" i="12"/>
  <c r="J41" i="12"/>
  <c r="K41" i="12"/>
  <c r="P41" i="12"/>
  <c r="B42" i="12"/>
  <c r="C42" i="12"/>
  <c r="D42" i="12"/>
  <c r="E42" i="12"/>
  <c r="F42" i="12"/>
  <c r="G42" i="12"/>
  <c r="H42" i="12"/>
  <c r="I42" i="12"/>
  <c r="J42" i="12"/>
  <c r="K42" i="12"/>
  <c r="P42" i="12"/>
  <c r="B43" i="12"/>
  <c r="C43" i="12"/>
  <c r="D43" i="12"/>
  <c r="E43" i="12"/>
  <c r="F43" i="12"/>
  <c r="G43" i="12"/>
  <c r="H43" i="12"/>
  <c r="I43" i="12"/>
  <c r="J43" i="12"/>
  <c r="K43" i="12"/>
  <c r="P43" i="12"/>
  <c r="B44" i="12"/>
  <c r="C44" i="12"/>
  <c r="D44" i="12"/>
  <c r="E44" i="12"/>
  <c r="F44" i="12"/>
  <c r="G44" i="12"/>
  <c r="H44" i="12"/>
  <c r="I44" i="12"/>
  <c r="J44" i="12"/>
  <c r="K44" i="12"/>
  <c r="P44" i="12"/>
  <c r="B45" i="12"/>
  <c r="C45" i="12"/>
  <c r="D45" i="12"/>
  <c r="E45" i="12"/>
  <c r="F45" i="12"/>
  <c r="G45" i="12"/>
  <c r="H45" i="12"/>
  <c r="I45" i="12"/>
  <c r="J45" i="12"/>
  <c r="K45" i="12"/>
  <c r="P45" i="12"/>
  <c r="B46" i="12"/>
  <c r="C46" i="12"/>
  <c r="D46" i="12"/>
  <c r="E46" i="12"/>
  <c r="F46" i="12"/>
  <c r="G46" i="12"/>
  <c r="H46" i="12"/>
  <c r="I46" i="12"/>
  <c r="J46" i="12"/>
  <c r="K46" i="12"/>
  <c r="P46" i="12"/>
  <c r="B47" i="12"/>
  <c r="C47" i="12"/>
  <c r="D47" i="12"/>
  <c r="E47" i="12"/>
  <c r="F47" i="12"/>
  <c r="G47" i="12"/>
  <c r="H47" i="12"/>
  <c r="I47" i="12"/>
  <c r="J47" i="12"/>
  <c r="K47" i="12"/>
  <c r="P47" i="12"/>
  <c r="B48" i="12"/>
  <c r="C48" i="12"/>
  <c r="D48" i="12"/>
  <c r="E48" i="12"/>
  <c r="F48" i="12"/>
  <c r="G48" i="12"/>
  <c r="H48" i="12"/>
  <c r="I48" i="12"/>
  <c r="J48" i="12"/>
  <c r="K48" i="12"/>
  <c r="P48" i="12"/>
  <c r="B49" i="12"/>
  <c r="C49" i="12"/>
  <c r="D49" i="12"/>
  <c r="E49" i="12"/>
  <c r="F49" i="12"/>
  <c r="G49" i="12"/>
  <c r="H49" i="12"/>
  <c r="I49" i="12"/>
  <c r="J49" i="12"/>
  <c r="K49" i="12"/>
  <c r="P49" i="12"/>
  <c r="B50" i="12"/>
  <c r="C50" i="12"/>
  <c r="D50" i="12"/>
  <c r="E50" i="12"/>
  <c r="F50" i="12"/>
  <c r="G50" i="12"/>
  <c r="H50" i="12"/>
  <c r="I50" i="12"/>
  <c r="J50" i="12"/>
  <c r="K50" i="12"/>
  <c r="P50" i="12"/>
  <c r="B51" i="12"/>
  <c r="C51" i="12"/>
  <c r="D51" i="12"/>
  <c r="E51" i="12"/>
  <c r="F51" i="12"/>
  <c r="G51" i="12"/>
  <c r="H51" i="12"/>
  <c r="I51" i="12"/>
  <c r="J51" i="12"/>
  <c r="K51" i="12"/>
  <c r="P51" i="12"/>
  <c r="B52" i="12"/>
  <c r="C52" i="12"/>
  <c r="D52" i="12"/>
  <c r="E52" i="12"/>
  <c r="F52" i="12"/>
  <c r="G52" i="12"/>
  <c r="H52" i="12"/>
  <c r="I52" i="12"/>
  <c r="J52" i="12"/>
  <c r="K52" i="12"/>
  <c r="P52" i="12"/>
  <c r="B53" i="12"/>
  <c r="C53" i="12"/>
  <c r="D53" i="12"/>
  <c r="E53" i="12"/>
  <c r="F53" i="12"/>
  <c r="G53" i="12"/>
  <c r="H53" i="12"/>
  <c r="I53" i="12"/>
  <c r="J53" i="12"/>
  <c r="K53" i="12"/>
  <c r="P53" i="12"/>
  <c r="B54" i="12"/>
  <c r="C54" i="12"/>
  <c r="D54" i="12"/>
  <c r="E54" i="12"/>
  <c r="F54" i="12"/>
  <c r="G54" i="12"/>
  <c r="H54" i="12"/>
  <c r="I54" i="12"/>
  <c r="J54" i="12"/>
  <c r="K54" i="12"/>
  <c r="P54" i="12"/>
  <c r="B55" i="12"/>
  <c r="C55" i="12"/>
  <c r="D55" i="12"/>
  <c r="E55" i="12"/>
  <c r="F55" i="12"/>
  <c r="G55" i="12"/>
  <c r="H55" i="12"/>
  <c r="I55" i="12"/>
  <c r="J55" i="12"/>
  <c r="K55" i="12"/>
  <c r="P55" i="12"/>
  <c r="B56" i="12"/>
  <c r="C56" i="12"/>
  <c r="D56" i="12"/>
  <c r="E56" i="12"/>
  <c r="F56" i="12"/>
  <c r="G56" i="12"/>
  <c r="H56" i="12"/>
  <c r="I56" i="12"/>
  <c r="J56" i="12"/>
  <c r="K56" i="12"/>
  <c r="P56" i="12"/>
  <c r="B57" i="12"/>
  <c r="C57" i="12"/>
  <c r="D57" i="12"/>
  <c r="E57" i="12"/>
  <c r="F57" i="12"/>
  <c r="G57" i="12"/>
  <c r="H57" i="12"/>
  <c r="I57" i="12"/>
  <c r="J57" i="12"/>
  <c r="K57" i="12"/>
  <c r="P57" i="12"/>
  <c r="B58" i="12"/>
  <c r="C58" i="12"/>
  <c r="D58" i="12"/>
  <c r="E58" i="12"/>
  <c r="F58" i="12"/>
  <c r="G58" i="12"/>
  <c r="H58" i="12"/>
  <c r="I58" i="12"/>
  <c r="J58" i="12"/>
  <c r="K58" i="12"/>
  <c r="P58" i="12"/>
  <c r="B59" i="12"/>
  <c r="C59" i="12"/>
  <c r="D59" i="12"/>
  <c r="E59" i="12"/>
  <c r="F59" i="12"/>
  <c r="G59" i="12"/>
  <c r="H59" i="12"/>
  <c r="I59" i="12"/>
  <c r="J59" i="12"/>
  <c r="K59" i="12"/>
  <c r="P59" i="12"/>
  <c r="B60" i="12"/>
  <c r="C60" i="12"/>
  <c r="D60" i="12"/>
  <c r="E60" i="12"/>
  <c r="F60" i="12"/>
  <c r="G60" i="12"/>
  <c r="H60" i="12"/>
  <c r="I60" i="12"/>
  <c r="J60" i="12"/>
  <c r="K60" i="12"/>
  <c r="P60" i="12"/>
  <c r="B61" i="12"/>
  <c r="C61" i="12"/>
  <c r="D61" i="12"/>
  <c r="E61" i="12"/>
  <c r="F61" i="12"/>
  <c r="G61" i="12"/>
  <c r="H61" i="12"/>
  <c r="I61" i="12"/>
  <c r="J61" i="12"/>
  <c r="K61" i="12"/>
  <c r="P61" i="12"/>
  <c r="B62" i="12"/>
  <c r="C62" i="12"/>
  <c r="D62" i="12"/>
  <c r="E62" i="12"/>
  <c r="F62" i="12"/>
  <c r="G62" i="12"/>
  <c r="H62" i="12"/>
  <c r="I62" i="12"/>
  <c r="J62" i="12"/>
  <c r="K62" i="12"/>
  <c r="P62" i="12"/>
  <c r="B63" i="12"/>
  <c r="C63" i="12"/>
  <c r="D63" i="12"/>
  <c r="E63" i="12"/>
  <c r="F63" i="12"/>
  <c r="G63" i="12"/>
  <c r="H63" i="12"/>
  <c r="I63" i="12"/>
  <c r="J63" i="12"/>
  <c r="K63" i="12"/>
  <c r="P63" i="12"/>
  <c r="B64" i="12"/>
  <c r="C64" i="12"/>
  <c r="D64" i="12"/>
  <c r="E64" i="12"/>
  <c r="F64" i="12"/>
  <c r="G64" i="12"/>
  <c r="H64" i="12"/>
  <c r="I64" i="12"/>
  <c r="J64" i="12"/>
  <c r="K64" i="12"/>
  <c r="P64" i="12"/>
  <c r="B65" i="12"/>
  <c r="C65" i="12"/>
  <c r="D65" i="12"/>
  <c r="E65" i="12"/>
  <c r="F65" i="12"/>
  <c r="G65" i="12"/>
  <c r="H65" i="12"/>
  <c r="I65" i="12"/>
  <c r="J65" i="12"/>
  <c r="K65" i="12"/>
  <c r="P65" i="12"/>
  <c r="B66" i="12"/>
  <c r="C66" i="12"/>
  <c r="D66" i="12"/>
  <c r="E66" i="12"/>
  <c r="F66" i="12"/>
  <c r="G66" i="12"/>
  <c r="H66" i="12"/>
  <c r="I66" i="12"/>
  <c r="J66" i="12"/>
  <c r="K66" i="12"/>
  <c r="P66" i="12"/>
  <c r="B67" i="12"/>
  <c r="C67" i="12"/>
  <c r="D67" i="12"/>
  <c r="E67" i="12"/>
  <c r="F67" i="12"/>
  <c r="G67" i="12"/>
  <c r="H67" i="12"/>
  <c r="I67" i="12"/>
  <c r="J67" i="12"/>
  <c r="K67" i="12"/>
  <c r="P67" i="12"/>
  <c r="B68" i="12"/>
  <c r="C68" i="12"/>
  <c r="D68" i="12"/>
  <c r="E68" i="12"/>
  <c r="F68" i="12"/>
  <c r="G68" i="12"/>
  <c r="H68" i="12"/>
  <c r="I68" i="12"/>
  <c r="J68" i="12"/>
  <c r="K68" i="12"/>
  <c r="P68" i="12"/>
  <c r="B69" i="12"/>
  <c r="C69" i="12"/>
  <c r="D69" i="12"/>
  <c r="E69" i="12"/>
  <c r="F69" i="12"/>
  <c r="G69" i="12"/>
  <c r="H69" i="12"/>
  <c r="I69" i="12"/>
  <c r="J69" i="12"/>
  <c r="K69" i="12"/>
  <c r="P69" i="12"/>
  <c r="B70" i="12"/>
  <c r="C70" i="12"/>
  <c r="D70" i="12"/>
  <c r="E70" i="12"/>
  <c r="F70" i="12"/>
  <c r="G70" i="12"/>
  <c r="H70" i="12"/>
  <c r="I70" i="12"/>
  <c r="J70" i="12"/>
  <c r="K70" i="12"/>
  <c r="P70" i="12"/>
  <c r="B71" i="12"/>
  <c r="C71" i="12"/>
  <c r="D71" i="12"/>
  <c r="E71" i="12"/>
  <c r="F71" i="12"/>
  <c r="G71" i="12"/>
  <c r="H71" i="12"/>
  <c r="I71" i="12"/>
  <c r="J71" i="12"/>
  <c r="K71" i="12"/>
  <c r="P71" i="12"/>
  <c r="B72" i="12"/>
  <c r="C72" i="12"/>
  <c r="D72" i="12"/>
  <c r="E72" i="12"/>
  <c r="F72" i="12"/>
  <c r="G72" i="12"/>
  <c r="H72" i="12"/>
  <c r="I72" i="12"/>
  <c r="J72" i="12"/>
  <c r="K72" i="12"/>
  <c r="P72" i="12"/>
  <c r="B73" i="12"/>
  <c r="C73" i="12"/>
  <c r="D73" i="12"/>
  <c r="E73" i="12"/>
  <c r="F73" i="12"/>
  <c r="G73" i="12"/>
  <c r="H73" i="12"/>
  <c r="I73" i="12"/>
  <c r="J73" i="12"/>
  <c r="K73" i="12"/>
  <c r="P73" i="12"/>
  <c r="B74" i="12"/>
  <c r="C74" i="12"/>
  <c r="D74" i="12"/>
  <c r="E74" i="12"/>
  <c r="F74" i="12"/>
  <c r="G74" i="12"/>
  <c r="H74" i="12"/>
  <c r="I74" i="12"/>
  <c r="J74" i="12"/>
  <c r="K74" i="12"/>
  <c r="P74" i="12"/>
  <c r="B75" i="12"/>
  <c r="C75" i="12"/>
  <c r="D75" i="12"/>
  <c r="E75" i="12"/>
  <c r="F75" i="12"/>
  <c r="G75" i="12"/>
  <c r="H75" i="12"/>
  <c r="I75" i="12"/>
  <c r="J75" i="12"/>
  <c r="K75" i="12"/>
  <c r="P75" i="12"/>
  <c r="B76" i="12"/>
  <c r="C76" i="12"/>
  <c r="D76" i="12"/>
  <c r="E76" i="12"/>
  <c r="F76" i="12"/>
  <c r="G76" i="12"/>
  <c r="H76" i="12"/>
  <c r="I76" i="12"/>
  <c r="J76" i="12"/>
  <c r="K76" i="12"/>
  <c r="P76" i="12"/>
  <c r="B77" i="12"/>
  <c r="C77" i="12"/>
  <c r="D77" i="12"/>
  <c r="E77" i="12"/>
  <c r="F77" i="12"/>
  <c r="G77" i="12"/>
  <c r="H77" i="12"/>
  <c r="I77" i="12"/>
  <c r="J77" i="12"/>
  <c r="K77" i="12"/>
  <c r="P77" i="12"/>
  <c r="B78" i="12"/>
  <c r="C78" i="12"/>
  <c r="D78" i="12"/>
  <c r="E78" i="12"/>
  <c r="F78" i="12"/>
  <c r="G78" i="12"/>
  <c r="H78" i="12"/>
  <c r="I78" i="12"/>
  <c r="J78" i="12"/>
  <c r="K78" i="12"/>
  <c r="P78" i="12"/>
  <c r="B79" i="12"/>
  <c r="C79" i="12"/>
  <c r="D79" i="12"/>
  <c r="E79" i="12"/>
  <c r="F79" i="12"/>
  <c r="G79" i="12"/>
  <c r="H79" i="12"/>
  <c r="I79" i="12"/>
  <c r="J79" i="12"/>
  <c r="K79" i="12"/>
  <c r="P79" i="12"/>
  <c r="B80" i="12"/>
  <c r="C80" i="12"/>
  <c r="D80" i="12"/>
  <c r="E80" i="12"/>
  <c r="F80" i="12"/>
  <c r="G80" i="12"/>
  <c r="H80" i="12"/>
  <c r="I80" i="12"/>
  <c r="J80" i="12"/>
  <c r="K80" i="12"/>
  <c r="P80" i="12"/>
  <c r="B81" i="12"/>
  <c r="C81" i="12"/>
  <c r="D81" i="12"/>
  <c r="E81" i="12"/>
  <c r="F81" i="12"/>
  <c r="G81" i="12"/>
  <c r="H81" i="12"/>
  <c r="I81" i="12"/>
  <c r="J81" i="12"/>
  <c r="K81" i="12"/>
  <c r="P81" i="12"/>
  <c r="B82" i="12"/>
  <c r="C82" i="12"/>
  <c r="D82" i="12"/>
  <c r="E82" i="12"/>
  <c r="F82" i="12"/>
  <c r="G82" i="12"/>
  <c r="H82" i="12"/>
  <c r="I82" i="12"/>
  <c r="J82" i="12"/>
  <c r="K82" i="12"/>
  <c r="P82" i="12"/>
  <c r="B83" i="12"/>
  <c r="C83" i="12"/>
  <c r="D83" i="12"/>
  <c r="E83" i="12"/>
  <c r="F83" i="12"/>
  <c r="G83" i="12"/>
  <c r="H83" i="12"/>
  <c r="I83" i="12"/>
  <c r="J83" i="12"/>
  <c r="K83" i="12"/>
  <c r="P83" i="12"/>
  <c r="B84" i="12"/>
  <c r="C84" i="12"/>
  <c r="D84" i="12"/>
  <c r="E84" i="12"/>
  <c r="F84" i="12"/>
  <c r="G84" i="12"/>
  <c r="H84" i="12"/>
  <c r="I84" i="12"/>
  <c r="J84" i="12"/>
  <c r="K84" i="12"/>
  <c r="P84" i="12"/>
  <c r="B85" i="12"/>
  <c r="C85" i="12"/>
  <c r="D85" i="12"/>
  <c r="E85" i="12"/>
  <c r="F85" i="12"/>
  <c r="G85" i="12"/>
  <c r="H85" i="12"/>
  <c r="I85" i="12"/>
  <c r="J85" i="12"/>
  <c r="K85" i="12"/>
  <c r="P85" i="12"/>
  <c r="B86" i="12"/>
  <c r="C86" i="12"/>
  <c r="D86" i="12"/>
  <c r="E86" i="12"/>
  <c r="F86" i="12"/>
  <c r="G86" i="12"/>
  <c r="H86" i="12"/>
  <c r="I86" i="12"/>
  <c r="J86" i="12"/>
  <c r="K86" i="12"/>
  <c r="P86" i="12"/>
  <c r="B87" i="12"/>
  <c r="C87" i="12"/>
  <c r="D87" i="12"/>
  <c r="E87" i="12"/>
  <c r="F87" i="12"/>
  <c r="G87" i="12"/>
  <c r="H87" i="12"/>
  <c r="I87" i="12"/>
  <c r="J87" i="12"/>
  <c r="K87" i="12"/>
  <c r="P87" i="12"/>
  <c r="B88" i="12"/>
  <c r="C88" i="12"/>
  <c r="D88" i="12"/>
  <c r="E88" i="12"/>
  <c r="F88" i="12"/>
  <c r="G88" i="12"/>
  <c r="H88" i="12"/>
  <c r="I88" i="12"/>
  <c r="J88" i="12"/>
  <c r="K88" i="12"/>
  <c r="P88" i="12"/>
  <c r="B89" i="12"/>
  <c r="C89" i="12"/>
  <c r="D89" i="12"/>
  <c r="E89" i="12"/>
  <c r="F89" i="12"/>
  <c r="G89" i="12"/>
  <c r="H89" i="12"/>
  <c r="I89" i="12"/>
  <c r="J89" i="12"/>
  <c r="K89" i="12"/>
  <c r="P89" i="12"/>
  <c r="B90" i="12"/>
  <c r="C90" i="12"/>
  <c r="D90" i="12"/>
  <c r="E90" i="12"/>
  <c r="F90" i="12"/>
  <c r="G90" i="12"/>
  <c r="H90" i="12"/>
  <c r="I90" i="12"/>
  <c r="J90" i="12"/>
  <c r="K90" i="12"/>
  <c r="P90" i="12"/>
  <c r="B91" i="12"/>
  <c r="C91" i="12"/>
  <c r="D91" i="12"/>
  <c r="E91" i="12"/>
  <c r="F91" i="12"/>
  <c r="G91" i="12"/>
  <c r="H91" i="12"/>
  <c r="I91" i="12"/>
  <c r="J91" i="12"/>
  <c r="K91" i="12"/>
  <c r="P91" i="12"/>
  <c r="B92" i="12"/>
  <c r="C92" i="12"/>
  <c r="D92" i="12"/>
  <c r="E92" i="12"/>
  <c r="F92" i="12"/>
  <c r="G92" i="12"/>
  <c r="H92" i="12"/>
  <c r="I92" i="12"/>
  <c r="J92" i="12"/>
  <c r="K92" i="12"/>
  <c r="P92" i="12"/>
  <c r="B93" i="12"/>
  <c r="C93" i="12"/>
  <c r="D93" i="12"/>
  <c r="E93" i="12"/>
  <c r="F93" i="12"/>
  <c r="G93" i="12"/>
  <c r="H93" i="12"/>
  <c r="I93" i="12"/>
  <c r="J93" i="12"/>
  <c r="K93" i="12"/>
  <c r="P93" i="12"/>
  <c r="B94" i="12"/>
  <c r="C94" i="12"/>
  <c r="D94" i="12"/>
  <c r="E94" i="12"/>
  <c r="F94" i="12"/>
  <c r="G94" i="12"/>
  <c r="H94" i="12"/>
  <c r="I94" i="12"/>
  <c r="J94" i="12"/>
  <c r="K94" i="12"/>
  <c r="P94" i="12"/>
  <c r="B95" i="12"/>
  <c r="C95" i="12"/>
  <c r="D95" i="12"/>
  <c r="E95" i="12"/>
  <c r="F95" i="12"/>
  <c r="G95" i="12"/>
  <c r="H95" i="12"/>
  <c r="I95" i="12"/>
  <c r="J95" i="12"/>
  <c r="K95" i="12"/>
  <c r="P95" i="12"/>
  <c r="B96" i="12"/>
  <c r="C96" i="12"/>
  <c r="D96" i="12"/>
  <c r="E96" i="12"/>
  <c r="F96" i="12"/>
  <c r="G96" i="12"/>
  <c r="H96" i="12"/>
  <c r="I96" i="12"/>
  <c r="J96" i="12"/>
  <c r="K96" i="12"/>
  <c r="P96" i="12"/>
  <c r="B97" i="12"/>
  <c r="C97" i="12"/>
  <c r="D97" i="12"/>
  <c r="E97" i="12"/>
  <c r="F97" i="12"/>
  <c r="G97" i="12"/>
  <c r="H97" i="12"/>
  <c r="I97" i="12"/>
  <c r="J97" i="12"/>
  <c r="K97" i="12"/>
  <c r="P97" i="12"/>
  <c r="B98" i="12"/>
  <c r="C98" i="12"/>
  <c r="D98" i="12"/>
  <c r="E98" i="12"/>
  <c r="F98" i="12"/>
  <c r="G98" i="12"/>
  <c r="H98" i="12"/>
  <c r="I98" i="12"/>
  <c r="J98" i="12"/>
  <c r="K98" i="12"/>
  <c r="P98" i="12"/>
  <c r="B99" i="12"/>
  <c r="C99" i="12"/>
  <c r="D99" i="12"/>
  <c r="E99" i="12"/>
  <c r="F99" i="12"/>
  <c r="G99" i="12"/>
  <c r="H99" i="12"/>
  <c r="I99" i="12"/>
  <c r="J99" i="12"/>
  <c r="K99" i="12"/>
  <c r="P99" i="12"/>
  <c r="B100" i="12"/>
  <c r="C100" i="12"/>
  <c r="D100" i="12"/>
  <c r="E100" i="12"/>
  <c r="F100" i="12"/>
  <c r="G100" i="12"/>
  <c r="H100" i="12"/>
  <c r="I100" i="12"/>
  <c r="J100" i="12"/>
  <c r="K100" i="12"/>
  <c r="P100" i="12"/>
  <c r="B101" i="12"/>
  <c r="C101" i="12"/>
  <c r="D101" i="12"/>
  <c r="E101" i="12"/>
  <c r="F101" i="12"/>
  <c r="G101" i="12"/>
  <c r="H101" i="12"/>
  <c r="I101" i="12"/>
  <c r="J101" i="12"/>
  <c r="K101" i="12"/>
  <c r="P101" i="12"/>
  <c r="B102" i="12"/>
  <c r="C102" i="12"/>
  <c r="D102" i="12"/>
  <c r="E102" i="12"/>
  <c r="F102" i="12"/>
  <c r="G102" i="12"/>
  <c r="H102" i="12"/>
  <c r="I102" i="12"/>
  <c r="J102" i="12"/>
  <c r="K102" i="12"/>
  <c r="P102" i="12"/>
  <c r="B103" i="12"/>
  <c r="C103" i="12"/>
  <c r="D103" i="12"/>
  <c r="E103" i="12"/>
  <c r="F103" i="12"/>
  <c r="G103" i="12"/>
  <c r="H103" i="12"/>
  <c r="I103" i="12"/>
  <c r="J103" i="12"/>
  <c r="K103" i="12"/>
  <c r="P103" i="12"/>
  <c r="B104" i="12"/>
  <c r="C104" i="12"/>
  <c r="D104" i="12"/>
  <c r="E104" i="12"/>
  <c r="F104" i="12"/>
  <c r="G104" i="12"/>
  <c r="H104" i="12"/>
  <c r="I104" i="12"/>
  <c r="J104" i="12"/>
  <c r="K104" i="12"/>
  <c r="P104" i="12"/>
  <c r="B105" i="12"/>
  <c r="C105" i="12"/>
  <c r="D105" i="12"/>
  <c r="E105" i="12"/>
  <c r="F105" i="12"/>
  <c r="G105" i="12"/>
  <c r="H105" i="12"/>
  <c r="I105" i="12"/>
  <c r="J105" i="12"/>
  <c r="K105" i="12"/>
  <c r="P105" i="12"/>
  <c r="B106" i="12"/>
  <c r="C106" i="12"/>
  <c r="D106" i="12"/>
  <c r="E106" i="12"/>
  <c r="F106" i="12"/>
  <c r="G106" i="12"/>
  <c r="H106" i="12"/>
  <c r="I106" i="12"/>
  <c r="J106" i="12"/>
  <c r="K106" i="12"/>
  <c r="P106" i="12"/>
  <c r="B107" i="12"/>
  <c r="C107" i="12"/>
  <c r="D107" i="12"/>
  <c r="E107" i="12"/>
  <c r="F107" i="12"/>
  <c r="G107" i="12"/>
  <c r="H107" i="12"/>
  <c r="I107" i="12"/>
  <c r="J107" i="12"/>
  <c r="K107" i="12"/>
  <c r="P107" i="12"/>
  <c r="P109" i="12"/>
  <c r="O2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9" i="12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9" i="12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9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9" i="12"/>
  <c r="K109" i="12"/>
  <c r="J109" i="12"/>
  <c r="I109" i="12"/>
  <c r="H109" i="12"/>
  <c r="G109" i="12"/>
  <c r="F109" i="12"/>
  <c r="E109" i="12"/>
  <c r="D109" i="12"/>
  <c r="C109" i="12"/>
  <c r="B109" i="12"/>
  <c r="B2" i="11"/>
  <c r="C2" i="11"/>
  <c r="D2" i="11"/>
  <c r="E2" i="11"/>
  <c r="F2" i="11"/>
  <c r="G2" i="11"/>
  <c r="H2" i="11"/>
  <c r="I2" i="11"/>
  <c r="J2" i="11"/>
  <c r="K2" i="11"/>
  <c r="P2" i="11"/>
  <c r="B3" i="11"/>
  <c r="C3" i="11"/>
  <c r="D3" i="11"/>
  <c r="E3" i="11"/>
  <c r="F3" i="11"/>
  <c r="G3" i="11"/>
  <c r="H3" i="11"/>
  <c r="I3" i="11"/>
  <c r="J3" i="11"/>
  <c r="K3" i="11"/>
  <c r="P3" i="11"/>
  <c r="B4" i="11"/>
  <c r="C4" i="11"/>
  <c r="D4" i="11"/>
  <c r="E4" i="11"/>
  <c r="F4" i="11"/>
  <c r="G4" i="11"/>
  <c r="H4" i="11"/>
  <c r="I4" i="11"/>
  <c r="J4" i="11"/>
  <c r="K4" i="11"/>
  <c r="P4" i="11"/>
  <c r="B5" i="11"/>
  <c r="C5" i="11"/>
  <c r="D5" i="11"/>
  <c r="E5" i="11"/>
  <c r="F5" i="11"/>
  <c r="G5" i="11"/>
  <c r="H5" i="11"/>
  <c r="I5" i="11"/>
  <c r="J5" i="11"/>
  <c r="K5" i="11"/>
  <c r="P5" i="11"/>
  <c r="B6" i="11"/>
  <c r="C6" i="11"/>
  <c r="D6" i="11"/>
  <c r="E6" i="11"/>
  <c r="F6" i="11"/>
  <c r="G6" i="11"/>
  <c r="H6" i="11"/>
  <c r="I6" i="11"/>
  <c r="J6" i="11"/>
  <c r="K6" i="11"/>
  <c r="P6" i="11"/>
  <c r="B7" i="11"/>
  <c r="C7" i="11"/>
  <c r="D7" i="11"/>
  <c r="E7" i="11"/>
  <c r="F7" i="11"/>
  <c r="G7" i="11"/>
  <c r="H7" i="11"/>
  <c r="I7" i="11"/>
  <c r="J7" i="11"/>
  <c r="K7" i="11"/>
  <c r="P7" i="11"/>
  <c r="B8" i="11"/>
  <c r="C8" i="11"/>
  <c r="D8" i="11"/>
  <c r="E8" i="11"/>
  <c r="F8" i="11"/>
  <c r="G8" i="11"/>
  <c r="H8" i="11"/>
  <c r="I8" i="11"/>
  <c r="J8" i="11"/>
  <c r="K8" i="11"/>
  <c r="P8" i="11"/>
  <c r="B9" i="11"/>
  <c r="C9" i="11"/>
  <c r="D9" i="11"/>
  <c r="E9" i="11"/>
  <c r="F9" i="11"/>
  <c r="G9" i="11"/>
  <c r="H9" i="11"/>
  <c r="I9" i="11"/>
  <c r="J9" i="11"/>
  <c r="K9" i="11"/>
  <c r="P9" i="11"/>
  <c r="B10" i="11"/>
  <c r="C10" i="11"/>
  <c r="D10" i="11"/>
  <c r="E10" i="11"/>
  <c r="F10" i="11"/>
  <c r="G10" i="11"/>
  <c r="H10" i="11"/>
  <c r="I10" i="11"/>
  <c r="J10" i="11"/>
  <c r="K10" i="11"/>
  <c r="P10" i="11"/>
  <c r="B11" i="11"/>
  <c r="C11" i="11"/>
  <c r="D11" i="11"/>
  <c r="E11" i="11"/>
  <c r="F11" i="11"/>
  <c r="G11" i="11"/>
  <c r="H11" i="11"/>
  <c r="I11" i="11"/>
  <c r="J11" i="11"/>
  <c r="K11" i="11"/>
  <c r="P11" i="11"/>
  <c r="B12" i="11"/>
  <c r="C12" i="11"/>
  <c r="D12" i="11"/>
  <c r="E12" i="11"/>
  <c r="F12" i="11"/>
  <c r="G12" i="11"/>
  <c r="H12" i="11"/>
  <c r="I12" i="11"/>
  <c r="J12" i="11"/>
  <c r="K12" i="11"/>
  <c r="P12" i="11"/>
  <c r="B13" i="11"/>
  <c r="C13" i="11"/>
  <c r="D13" i="11"/>
  <c r="E13" i="11"/>
  <c r="F13" i="11"/>
  <c r="G13" i="11"/>
  <c r="H13" i="11"/>
  <c r="I13" i="11"/>
  <c r="J13" i="11"/>
  <c r="K13" i="11"/>
  <c r="P13" i="11"/>
  <c r="B14" i="11"/>
  <c r="C14" i="11"/>
  <c r="D14" i="11"/>
  <c r="E14" i="11"/>
  <c r="F14" i="11"/>
  <c r="G14" i="11"/>
  <c r="H14" i="11"/>
  <c r="I14" i="11"/>
  <c r="J14" i="11"/>
  <c r="K14" i="11"/>
  <c r="P14" i="11"/>
  <c r="B15" i="11"/>
  <c r="C15" i="11"/>
  <c r="D15" i="11"/>
  <c r="E15" i="11"/>
  <c r="F15" i="11"/>
  <c r="G15" i="11"/>
  <c r="H15" i="11"/>
  <c r="I15" i="11"/>
  <c r="J15" i="11"/>
  <c r="K15" i="11"/>
  <c r="P15" i="11"/>
  <c r="B16" i="11"/>
  <c r="C16" i="11"/>
  <c r="D16" i="11"/>
  <c r="E16" i="11"/>
  <c r="F16" i="11"/>
  <c r="G16" i="11"/>
  <c r="H16" i="11"/>
  <c r="I16" i="11"/>
  <c r="J16" i="11"/>
  <c r="K16" i="11"/>
  <c r="P16" i="11"/>
  <c r="B17" i="11"/>
  <c r="C17" i="11"/>
  <c r="D17" i="11"/>
  <c r="E17" i="11"/>
  <c r="F17" i="11"/>
  <c r="G17" i="11"/>
  <c r="H17" i="11"/>
  <c r="I17" i="11"/>
  <c r="J17" i="11"/>
  <c r="K17" i="11"/>
  <c r="P17" i="11"/>
  <c r="B18" i="11"/>
  <c r="C18" i="11"/>
  <c r="D18" i="11"/>
  <c r="E18" i="11"/>
  <c r="F18" i="11"/>
  <c r="G18" i="11"/>
  <c r="H18" i="11"/>
  <c r="I18" i="11"/>
  <c r="J18" i="11"/>
  <c r="K18" i="11"/>
  <c r="P18" i="11"/>
  <c r="B19" i="11"/>
  <c r="C19" i="11"/>
  <c r="D19" i="11"/>
  <c r="E19" i="11"/>
  <c r="F19" i="11"/>
  <c r="G19" i="11"/>
  <c r="H19" i="11"/>
  <c r="I19" i="11"/>
  <c r="J19" i="11"/>
  <c r="K19" i="11"/>
  <c r="P19" i="11"/>
  <c r="B20" i="11"/>
  <c r="C20" i="11"/>
  <c r="D20" i="11"/>
  <c r="E20" i="11"/>
  <c r="F20" i="11"/>
  <c r="G20" i="11"/>
  <c r="H20" i="11"/>
  <c r="I20" i="11"/>
  <c r="J20" i="11"/>
  <c r="K20" i="11"/>
  <c r="P20" i="11"/>
  <c r="B21" i="11"/>
  <c r="C21" i="11"/>
  <c r="D21" i="11"/>
  <c r="E21" i="11"/>
  <c r="F21" i="11"/>
  <c r="G21" i="11"/>
  <c r="H21" i="11"/>
  <c r="I21" i="11"/>
  <c r="J21" i="11"/>
  <c r="K21" i="11"/>
  <c r="P21" i="11"/>
  <c r="B22" i="11"/>
  <c r="C22" i="11"/>
  <c r="D22" i="11"/>
  <c r="E22" i="11"/>
  <c r="F22" i="11"/>
  <c r="G22" i="11"/>
  <c r="H22" i="11"/>
  <c r="I22" i="11"/>
  <c r="J22" i="11"/>
  <c r="K22" i="11"/>
  <c r="P22" i="11"/>
  <c r="B23" i="11"/>
  <c r="C23" i="11"/>
  <c r="D23" i="11"/>
  <c r="E23" i="11"/>
  <c r="F23" i="11"/>
  <c r="G23" i="11"/>
  <c r="H23" i="11"/>
  <c r="I23" i="11"/>
  <c r="J23" i="11"/>
  <c r="K23" i="11"/>
  <c r="P23" i="11"/>
  <c r="B24" i="11"/>
  <c r="C24" i="11"/>
  <c r="D24" i="11"/>
  <c r="E24" i="11"/>
  <c r="F24" i="11"/>
  <c r="G24" i="11"/>
  <c r="H24" i="11"/>
  <c r="I24" i="11"/>
  <c r="J24" i="11"/>
  <c r="K24" i="11"/>
  <c r="P24" i="11"/>
  <c r="B25" i="11"/>
  <c r="C25" i="11"/>
  <c r="D25" i="11"/>
  <c r="E25" i="11"/>
  <c r="F25" i="11"/>
  <c r="G25" i="11"/>
  <c r="H25" i="11"/>
  <c r="I25" i="11"/>
  <c r="J25" i="11"/>
  <c r="K25" i="11"/>
  <c r="P25" i="11"/>
  <c r="B26" i="11"/>
  <c r="C26" i="11"/>
  <c r="D26" i="11"/>
  <c r="E26" i="11"/>
  <c r="F26" i="11"/>
  <c r="G26" i="11"/>
  <c r="H26" i="11"/>
  <c r="I26" i="11"/>
  <c r="J26" i="11"/>
  <c r="K26" i="11"/>
  <c r="P26" i="11"/>
  <c r="B27" i="11"/>
  <c r="C27" i="11"/>
  <c r="D27" i="11"/>
  <c r="E27" i="11"/>
  <c r="F27" i="11"/>
  <c r="G27" i="11"/>
  <c r="H27" i="11"/>
  <c r="I27" i="11"/>
  <c r="J27" i="11"/>
  <c r="K27" i="11"/>
  <c r="P27" i="11"/>
  <c r="B28" i="11"/>
  <c r="C28" i="11"/>
  <c r="D28" i="11"/>
  <c r="E28" i="11"/>
  <c r="F28" i="11"/>
  <c r="G28" i="11"/>
  <c r="H28" i="11"/>
  <c r="I28" i="11"/>
  <c r="J28" i="11"/>
  <c r="K28" i="11"/>
  <c r="P28" i="11"/>
  <c r="B29" i="11"/>
  <c r="C29" i="11"/>
  <c r="D29" i="11"/>
  <c r="E29" i="11"/>
  <c r="F29" i="11"/>
  <c r="G29" i="11"/>
  <c r="H29" i="11"/>
  <c r="I29" i="11"/>
  <c r="J29" i="11"/>
  <c r="K29" i="11"/>
  <c r="P29" i="11"/>
  <c r="B30" i="11"/>
  <c r="C30" i="11"/>
  <c r="D30" i="11"/>
  <c r="E30" i="11"/>
  <c r="F30" i="11"/>
  <c r="G30" i="11"/>
  <c r="H30" i="11"/>
  <c r="I30" i="11"/>
  <c r="J30" i="11"/>
  <c r="K30" i="11"/>
  <c r="P30" i="11"/>
  <c r="B31" i="11"/>
  <c r="C31" i="11"/>
  <c r="D31" i="11"/>
  <c r="E31" i="11"/>
  <c r="F31" i="11"/>
  <c r="G31" i="11"/>
  <c r="H31" i="11"/>
  <c r="I31" i="11"/>
  <c r="J31" i="11"/>
  <c r="K31" i="11"/>
  <c r="P31" i="11"/>
  <c r="B32" i="11"/>
  <c r="C32" i="11"/>
  <c r="D32" i="11"/>
  <c r="E32" i="11"/>
  <c r="F32" i="11"/>
  <c r="G32" i="11"/>
  <c r="H32" i="11"/>
  <c r="I32" i="11"/>
  <c r="J32" i="11"/>
  <c r="K32" i="11"/>
  <c r="P32" i="11"/>
  <c r="B33" i="11"/>
  <c r="C33" i="11"/>
  <c r="D33" i="11"/>
  <c r="E33" i="11"/>
  <c r="F33" i="11"/>
  <c r="G33" i="11"/>
  <c r="H33" i="11"/>
  <c r="I33" i="11"/>
  <c r="J33" i="11"/>
  <c r="K33" i="11"/>
  <c r="P33" i="11"/>
  <c r="B34" i="11"/>
  <c r="C34" i="11"/>
  <c r="D34" i="11"/>
  <c r="E34" i="11"/>
  <c r="F34" i="11"/>
  <c r="G34" i="11"/>
  <c r="H34" i="11"/>
  <c r="I34" i="11"/>
  <c r="J34" i="11"/>
  <c r="K34" i="11"/>
  <c r="P34" i="11"/>
  <c r="B35" i="11"/>
  <c r="C35" i="11"/>
  <c r="D35" i="11"/>
  <c r="E35" i="11"/>
  <c r="F35" i="11"/>
  <c r="G35" i="11"/>
  <c r="H35" i="11"/>
  <c r="I35" i="11"/>
  <c r="J35" i="11"/>
  <c r="K35" i="11"/>
  <c r="P35" i="11"/>
  <c r="B36" i="11"/>
  <c r="C36" i="11"/>
  <c r="D36" i="11"/>
  <c r="E36" i="11"/>
  <c r="F36" i="11"/>
  <c r="G36" i="11"/>
  <c r="H36" i="11"/>
  <c r="I36" i="11"/>
  <c r="J36" i="11"/>
  <c r="K36" i="11"/>
  <c r="P36" i="11"/>
  <c r="B37" i="11"/>
  <c r="C37" i="11"/>
  <c r="D37" i="11"/>
  <c r="E37" i="11"/>
  <c r="F37" i="11"/>
  <c r="G37" i="11"/>
  <c r="H37" i="11"/>
  <c r="I37" i="11"/>
  <c r="J37" i="11"/>
  <c r="K37" i="11"/>
  <c r="P37" i="11"/>
  <c r="B38" i="11"/>
  <c r="C38" i="11"/>
  <c r="D38" i="11"/>
  <c r="E38" i="11"/>
  <c r="F38" i="11"/>
  <c r="G38" i="11"/>
  <c r="H38" i="11"/>
  <c r="I38" i="11"/>
  <c r="J38" i="11"/>
  <c r="K38" i="11"/>
  <c r="P38" i="11"/>
  <c r="B39" i="11"/>
  <c r="C39" i="11"/>
  <c r="D39" i="11"/>
  <c r="E39" i="11"/>
  <c r="F39" i="11"/>
  <c r="G39" i="11"/>
  <c r="H39" i="11"/>
  <c r="I39" i="11"/>
  <c r="J39" i="11"/>
  <c r="K39" i="11"/>
  <c r="P39" i="11"/>
  <c r="B40" i="11"/>
  <c r="C40" i="11"/>
  <c r="D40" i="11"/>
  <c r="E40" i="11"/>
  <c r="F40" i="11"/>
  <c r="G40" i="11"/>
  <c r="H40" i="11"/>
  <c r="I40" i="11"/>
  <c r="J40" i="11"/>
  <c r="K40" i="11"/>
  <c r="P40" i="11"/>
  <c r="B41" i="11"/>
  <c r="C41" i="11"/>
  <c r="D41" i="11"/>
  <c r="E41" i="11"/>
  <c r="F41" i="11"/>
  <c r="G41" i="11"/>
  <c r="H41" i="11"/>
  <c r="I41" i="11"/>
  <c r="J41" i="11"/>
  <c r="K41" i="11"/>
  <c r="P41" i="11"/>
  <c r="B42" i="11"/>
  <c r="C42" i="11"/>
  <c r="D42" i="11"/>
  <c r="E42" i="11"/>
  <c r="F42" i="11"/>
  <c r="G42" i="11"/>
  <c r="H42" i="11"/>
  <c r="I42" i="11"/>
  <c r="J42" i="11"/>
  <c r="K42" i="11"/>
  <c r="P42" i="11"/>
  <c r="B43" i="11"/>
  <c r="C43" i="11"/>
  <c r="D43" i="11"/>
  <c r="E43" i="11"/>
  <c r="F43" i="11"/>
  <c r="G43" i="11"/>
  <c r="H43" i="11"/>
  <c r="I43" i="11"/>
  <c r="J43" i="11"/>
  <c r="K43" i="11"/>
  <c r="P43" i="11"/>
  <c r="B44" i="11"/>
  <c r="C44" i="11"/>
  <c r="D44" i="11"/>
  <c r="E44" i="11"/>
  <c r="F44" i="11"/>
  <c r="G44" i="11"/>
  <c r="H44" i="11"/>
  <c r="I44" i="11"/>
  <c r="J44" i="11"/>
  <c r="K44" i="11"/>
  <c r="P44" i="11"/>
  <c r="B45" i="11"/>
  <c r="C45" i="11"/>
  <c r="D45" i="11"/>
  <c r="E45" i="11"/>
  <c r="F45" i="11"/>
  <c r="G45" i="11"/>
  <c r="H45" i="11"/>
  <c r="I45" i="11"/>
  <c r="J45" i="11"/>
  <c r="K45" i="11"/>
  <c r="P45" i="11"/>
  <c r="B46" i="11"/>
  <c r="C46" i="11"/>
  <c r="D46" i="11"/>
  <c r="E46" i="11"/>
  <c r="F46" i="11"/>
  <c r="G46" i="11"/>
  <c r="H46" i="11"/>
  <c r="I46" i="11"/>
  <c r="J46" i="11"/>
  <c r="K46" i="11"/>
  <c r="P46" i="11"/>
  <c r="B47" i="11"/>
  <c r="C47" i="11"/>
  <c r="D47" i="11"/>
  <c r="E47" i="11"/>
  <c r="F47" i="11"/>
  <c r="G47" i="11"/>
  <c r="H47" i="11"/>
  <c r="I47" i="11"/>
  <c r="J47" i="11"/>
  <c r="K47" i="11"/>
  <c r="P47" i="11"/>
  <c r="B48" i="11"/>
  <c r="C48" i="11"/>
  <c r="D48" i="11"/>
  <c r="E48" i="11"/>
  <c r="F48" i="11"/>
  <c r="G48" i="11"/>
  <c r="H48" i="11"/>
  <c r="I48" i="11"/>
  <c r="J48" i="11"/>
  <c r="K48" i="11"/>
  <c r="P48" i="11"/>
  <c r="B49" i="11"/>
  <c r="C49" i="11"/>
  <c r="D49" i="11"/>
  <c r="E49" i="11"/>
  <c r="F49" i="11"/>
  <c r="G49" i="11"/>
  <c r="H49" i="11"/>
  <c r="I49" i="11"/>
  <c r="J49" i="11"/>
  <c r="K49" i="11"/>
  <c r="P49" i="11"/>
  <c r="B50" i="11"/>
  <c r="C50" i="11"/>
  <c r="D50" i="11"/>
  <c r="E50" i="11"/>
  <c r="F50" i="11"/>
  <c r="G50" i="11"/>
  <c r="H50" i="11"/>
  <c r="I50" i="11"/>
  <c r="J50" i="11"/>
  <c r="K50" i="11"/>
  <c r="P50" i="11"/>
  <c r="B51" i="11"/>
  <c r="C51" i="11"/>
  <c r="D51" i="11"/>
  <c r="E51" i="11"/>
  <c r="F51" i="11"/>
  <c r="G51" i="11"/>
  <c r="H51" i="11"/>
  <c r="I51" i="11"/>
  <c r="J51" i="11"/>
  <c r="K51" i="11"/>
  <c r="P51" i="11"/>
  <c r="B52" i="11"/>
  <c r="C52" i="11"/>
  <c r="D52" i="11"/>
  <c r="E52" i="11"/>
  <c r="F52" i="11"/>
  <c r="G52" i="11"/>
  <c r="H52" i="11"/>
  <c r="I52" i="11"/>
  <c r="J52" i="11"/>
  <c r="K52" i="11"/>
  <c r="P52" i="11"/>
  <c r="B53" i="11"/>
  <c r="C53" i="11"/>
  <c r="D53" i="11"/>
  <c r="E53" i="11"/>
  <c r="F53" i="11"/>
  <c r="G53" i="11"/>
  <c r="H53" i="11"/>
  <c r="I53" i="11"/>
  <c r="J53" i="11"/>
  <c r="K53" i="11"/>
  <c r="P53" i="11"/>
  <c r="B54" i="11"/>
  <c r="C54" i="11"/>
  <c r="D54" i="11"/>
  <c r="E54" i="11"/>
  <c r="F54" i="11"/>
  <c r="G54" i="11"/>
  <c r="H54" i="11"/>
  <c r="I54" i="11"/>
  <c r="J54" i="11"/>
  <c r="K54" i="11"/>
  <c r="P54" i="11"/>
  <c r="B55" i="11"/>
  <c r="C55" i="11"/>
  <c r="D55" i="11"/>
  <c r="E55" i="11"/>
  <c r="F55" i="11"/>
  <c r="G55" i="11"/>
  <c r="H55" i="11"/>
  <c r="I55" i="11"/>
  <c r="J55" i="11"/>
  <c r="K55" i="11"/>
  <c r="P55" i="11"/>
  <c r="B56" i="11"/>
  <c r="C56" i="11"/>
  <c r="D56" i="11"/>
  <c r="E56" i="11"/>
  <c r="F56" i="11"/>
  <c r="G56" i="11"/>
  <c r="H56" i="11"/>
  <c r="I56" i="11"/>
  <c r="J56" i="11"/>
  <c r="K56" i="11"/>
  <c r="P56" i="11"/>
  <c r="B57" i="11"/>
  <c r="C57" i="11"/>
  <c r="D57" i="11"/>
  <c r="E57" i="11"/>
  <c r="F57" i="11"/>
  <c r="G57" i="11"/>
  <c r="H57" i="11"/>
  <c r="I57" i="11"/>
  <c r="J57" i="11"/>
  <c r="K57" i="11"/>
  <c r="P57" i="11"/>
  <c r="B58" i="11"/>
  <c r="C58" i="11"/>
  <c r="D58" i="11"/>
  <c r="E58" i="11"/>
  <c r="F58" i="11"/>
  <c r="G58" i="11"/>
  <c r="H58" i="11"/>
  <c r="I58" i="11"/>
  <c r="J58" i="11"/>
  <c r="K58" i="11"/>
  <c r="P58" i="11"/>
  <c r="B59" i="11"/>
  <c r="C59" i="11"/>
  <c r="D59" i="11"/>
  <c r="E59" i="11"/>
  <c r="F59" i="11"/>
  <c r="G59" i="11"/>
  <c r="H59" i="11"/>
  <c r="I59" i="11"/>
  <c r="J59" i="11"/>
  <c r="K59" i="11"/>
  <c r="P59" i="11"/>
  <c r="B60" i="11"/>
  <c r="C60" i="11"/>
  <c r="D60" i="11"/>
  <c r="E60" i="11"/>
  <c r="F60" i="11"/>
  <c r="G60" i="11"/>
  <c r="H60" i="11"/>
  <c r="I60" i="11"/>
  <c r="J60" i="11"/>
  <c r="K60" i="11"/>
  <c r="P60" i="11"/>
  <c r="B61" i="11"/>
  <c r="C61" i="11"/>
  <c r="D61" i="11"/>
  <c r="E61" i="11"/>
  <c r="F61" i="11"/>
  <c r="G61" i="11"/>
  <c r="H61" i="11"/>
  <c r="I61" i="11"/>
  <c r="J61" i="11"/>
  <c r="K61" i="11"/>
  <c r="P61" i="11"/>
  <c r="B62" i="11"/>
  <c r="C62" i="11"/>
  <c r="D62" i="11"/>
  <c r="E62" i="11"/>
  <c r="F62" i="11"/>
  <c r="G62" i="11"/>
  <c r="H62" i="11"/>
  <c r="I62" i="11"/>
  <c r="J62" i="11"/>
  <c r="K62" i="11"/>
  <c r="P62" i="11"/>
  <c r="B63" i="11"/>
  <c r="C63" i="11"/>
  <c r="D63" i="11"/>
  <c r="E63" i="11"/>
  <c r="F63" i="11"/>
  <c r="G63" i="11"/>
  <c r="H63" i="11"/>
  <c r="I63" i="11"/>
  <c r="J63" i="11"/>
  <c r="K63" i="11"/>
  <c r="P63" i="11"/>
  <c r="B64" i="11"/>
  <c r="C64" i="11"/>
  <c r="D64" i="11"/>
  <c r="E64" i="11"/>
  <c r="F64" i="11"/>
  <c r="G64" i="11"/>
  <c r="H64" i="11"/>
  <c r="I64" i="11"/>
  <c r="J64" i="11"/>
  <c r="K64" i="11"/>
  <c r="P64" i="11"/>
  <c r="B65" i="11"/>
  <c r="C65" i="11"/>
  <c r="D65" i="11"/>
  <c r="E65" i="11"/>
  <c r="F65" i="11"/>
  <c r="G65" i="11"/>
  <c r="H65" i="11"/>
  <c r="I65" i="11"/>
  <c r="J65" i="11"/>
  <c r="K65" i="11"/>
  <c r="P65" i="11"/>
  <c r="B66" i="11"/>
  <c r="C66" i="11"/>
  <c r="D66" i="11"/>
  <c r="E66" i="11"/>
  <c r="F66" i="11"/>
  <c r="G66" i="11"/>
  <c r="H66" i="11"/>
  <c r="I66" i="11"/>
  <c r="J66" i="11"/>
  <c r="K66" i="11"/>
  <c r="P66" i="11"/>
  <c r="B67" i="11"/>
  <c r="C67" i="11"/>
  <c r="D67" i="11"/>
  <c r="E67" i="11"/>
  <c r="F67" i="11"/>
  <c r="G67" i="11"/>
  <c r="H67" i="11"/>
  <c r="I67" i="11"/>
  <c r="J67" i="11"/>
  <c r="K67" i="11"/>
  <c r="P67" i="11"/>
  <c r="B68" i="11"/>
  <c r="C68" i="11"/>
  <c r="D68" i="11"/>
  <c r="E68" i="11"/>
  <c r="F68" i="11"/>
  <c r="G68" i="11"/>
  <c r="H68" i="11"/>
  <c r="I68" i="11"/>
  <c r="J68" i="11"/>
  <c r="K68" i="11"/>
  <c r="P68" i="11"/>
  <c r="B69" i="11"/>
  <c r="C69" i="11"/>
  <c r="D69" i="11"/>
  <c r="E69" i="11"/>
  <c r="F69" i="11"/>
  <c r="G69" i="11"/>
  <c r="H69" i="11"/>
  <c r="I69" i="11"/>
  <c r="J69" i="11"/>
  <c r="K69" i="11"/>
  <c r="P69" i="11"/>
  <c r="B70" i="11"/>
  <c r="C70" i="11"/>
  <c r="D70" i="11"/>
  <c r="E70" i="11"/>
  <c r="F70" i="11"/>
  <c r="G70" i="11"/>
  <c r="H70" i="11"/>
  <c r="I70" i="11"/>
  <c r="J70" i="11"/>
  <c r="K70" i="11"/>
  <c r="P70" i="11"/>
  <c r="B71" i="11"/>
  <c r="C71" i="11"/>
  <c r="D71" i="11"/>
  <c r="E71" i="11"/>
  <c r="F71" i="11"/>
  <c r="G71" i="11"/>
  <c r="H71" i="11"/>
  <c r="I71" i="11"/>
  <c r="J71" i="11"/>
  <c r="K71" i="11"/>
  <c r="P71" i="11"/>
  <c r="B72" i="11"/>
  <c r="C72" i="11"/>
  <c r="D72" i="11"/>
  <c r="E72" i="11"/>
  <c r="F72" i="11"/>
  <c r="G72" i="11"/>
  <c r="H72" i="11"/>
  <c r="I72" i="11"/>
  <c r="J72" i="11"/>
  <c r="K72" i="11"/>
  <c r="P72" i="11"/>
  <c r="B73" i="11"/>
  <c r="C73" i="11"/>
  <c r="D73" i="11"/>
  <c r="E73" i="11"/>
  <c r="F73" i="11"/>
  <c r="G73" i="11"/>
  <c r="H73" i="11"/>
  <c r="I73" i="11"/>
  <c r="J73" i="11"/>
  <c r="K73" i="11"/>
  <c r="P73" i="11"/>
  <c r="B74" i="11"/>
  <c r="C74" i="11"/>
  <c r="D74" i="11"/>
  <c r="E74" i="11"/>
  <c r="F74" i="11"/>
  <c r="G74" i="11"/>
  <c r="H74" i="11"/>
  <c r="I74" i="11"/>
  <c r="J74" i="11"/>
  <c r="K74" i="11"/>
  <c r="P74" i="11"/>
  <c r="B75" i="11"/>
  <c r="C75" i="11"/>
  <c r="D75" i="11"/>
  <c r="E75" i="11"/>
  <c r="F75" i="11"/>
  <c r="G75" i="11"/>
  <c r="H75" i="11"/>
  <c r="I75" i="11"/>
  <c r="J75" i="11"/>
  <c r="K75" i="11"/>
  <c r="P75" i="11"/>
  <c r="B76" i="11"/>
  <c r="C76" i="11"/>
  <c r="D76" i="11"/>
  <c r="E76" i="11"/>
  <c r="F76" i="11"/>
  <c r="G76" i="11"/>
  <c r="H76" i="11"/>
  <c r="I76" i="11"/>
  <c r="J76" i="11"/>
  <c r="K76" i="11"/>
  <c r="P76" i="11"/>
  <c r="B77" i="11"/>
  <c r="C77" i="11"/>
  <c r="D77" i="11"/>
  <c r="E77" i="11"/>
  <c r="F77" i="11"/>
  <c r="G77" i="11"/>
  <c r="H77" i="11"/>
  <c r="I77" i="11"/>
  <c r="J77" i="11"/>
  <c r="K77" i="11"/>
  <c r="P77" i="11"/>
  <c r="B78" i="11"/>
  <c r="C78" i="11"/>
  <c r="D78" i="11"/>
  <c r="E78" i="11"/>
  <c r="F78" i="11"/>
  <c r="G78" i="11"/>
  <c r="H78" i="11"/>
  <c r="I78" i="11"/>
  <c r="J78" i="11"/>
  <c r="K78" i="11"/>
  <c r="P78" i="11"/>
  <c r="B79" i="11"/>
  <c r="C79" i="11"/>
  <c r="D79" i="11"/>
  <c r="E79" i="11"/>
  <c r="F79" i="11"/>
  <c r="G79" i="11"/>
  <c r="H79" i="11"/>
  <c r="I79" i="11"/>
  <c r="J79" i="11"/>
  <c r="K79" i="11"/>
  <c r="P79" i="11"/>
  <c r="B80" i="11"/>
  <c r="C80" i="11"/>
  <c r="D80" i="11"/>
  <c r="E80" i="11"/>
  <c r="F80" i="11"/>
  <c r="G80" i="11"/>
  <c r="H80" i="11"/>
  <c r="I80" i="11"/>
  <c r="J80" i="11"/>
  <c r="K80" i="11"/>
  <c r="P80" i="11"/>
  <c r="B81" i="11"/>
  <c r="C81" i="11"/>
  <c r="D81" i="11"/>
  <c r="E81" i="11"/>
  <c r="F81" i="11"/>
  <c r="G81" i="11"/>
  <c r="H81" i="11"/>
  <c r="I81" i="11"/>
  <c r="J81" i="11"/>
  <c r="K81" i="11"/>
  <c r="P81" i="11"/>
  <c r="B82" i="11"/>
  <c r="C82" i="11"/>
  <c r="D82" i="11"/>
  <c r="E82" i="11"/>
  <c r="F82" i="11"/>
  <c r="G82" i="11"/>
  <c r="H82" i="11"/>
  <c r="I82" i="11"/>
  <c r="J82" i="11"/>
  <c r="K82" i="11"/>
  <c r="P82" i="11"/>
  <c r="B83" i="11"/>
  <c r="C83" i="11"/>
  <c r="D83" i="11"/>
  <c r="E83" i="11"/>
  <c r="F83" i="11"/>
  <c r="G83" i="11"/>
  <c r="H83" i="11"/>
  <c r="I83" i="11"/>
  <c r="J83" i="11"/>
  <c r="K83" i="11"/>
  <c r="P83" i="11"/>
  <c r="B84" i="11"/>
  <c r="C84" i="11"/>
  <c r="D84" i="11"/>
  <c r="E84" i="11"/>
  <c r="F84" i="11"/>
  <c r="G84" i="11"/>
  <c r="H84" i="11"/>
  <c r="I84" i="11"/>
  <c r="J84" i="11"/>
  <c r="K84" i="11"/>
  <c r="P84" i="11"/>
  <c r="B85" i="11"/>
  <c r="C85" i="11"/>
  <c r="D85" i="11"/>
  <c r="E85" i="11"/>
  <c r="F85" i="11"/>
  <c r="G85" i="11"/>
  <c r="H85" i="11"/>
  <c r="I85" i="11"/>
  <c r="J85" i="11"/>
  <c r="K85" i="11"/>
  <c r="P85" i="11"/>
  <c r="B86" i="11"/>
  <c r="C86" i="11"/>
  <c r="D86" i="11"/>
  <c r="E86" i="11"/>
  <c r="F86" i="11"/>
  <c r="G86" i="11"/>
  <c r="H86" i="11"/>
  <c r="I86" i="11"/>
  <c r="J86" i="11"/>
  <c r="K86" i="11"/>
  <c r="P86" i="11"/>
  <c r="B87" i="11"/>
  <c r="C87" i="11"/>
  <c r="D87" i="11"/>
  <c r="E87" i="11"/>
  <c r="F87" i="11"/>
  <c r="G87" i="11"/>
  <c r="H87" i="11"/>
  <c r="I87" i="11"/>
  <c r="J87" i="11"/>
  <c r="K87" i="11"/>
  <c r="P87" i="11"/>
  <c r="B88" i="11"/>
  <c r="C88" i="11"/>
  <c r="D88" i="11"/>
  <c r="E88" i="11"/>
  <c r="F88" i="11"/>
  <c r="G88" i="11"/>
  <c r="H88" i="11"/>
  <c r="I88" i="11"/>
  <c r="J88" i="11"/>
  <c r="K88" i="11"/>
  <c r="P88" i="11"/>
  <c r="B89" i="11"/>
  <c r="C89" i="11"/>
  <c r="D89" i="11"/>
  <c r="E89" i="11"/>
  <c r="F89" i="11"/>
  <c r="G89" i="11"/>
  <c r="H89" i="11"/>
  <c r="I89" i="11"/>
  <c r="J89" i="11"/>
  <c r="K89" i="11"/>
  <c r="P89" i="11"/>
  <c r="B90" i="11"/>
  <c r="C90" i="11"/>
  <c r="D90" i="11"/>
  <c r="E90" i="11"/>
  <c r="F90" i="11"/>
  <c r="G90" i="11"/>
  <c r="H90" i="11"/>
  <c r="I90" i="11"/>
  <c r="J90" i="11"/>
  <c r="K90" i="11"/>
  <c r="P90" i="11"/>
  <c r="B91" i="11"/>
  <c r="C91" i="11"/>
  <c r="D91" i="11"/>
  <c r="E91" i="11"/>
  <c r="F91" i="11"/>
  <c r="G91" i="11"/>
  <c r="H91" i="11"/>
  <c r="I91" i="11"/>
  <c r="J91" i="11"/>
  <c r="K91" i="11"/>
  <c r="P91" i="11"/>
  <c r="B92" i="11"/>
  <c r="C92" i="11"/>
  <c r="D92" i="11"/>
  <c r="E92" i="11"/>
  <c r="F92" i="11"/>
  <c r="G92" i="11"/>
  <c r="H92" i="11"/>
  <c r="I92" i="11"/>
  <c r="J92" i="11"/>
  <c r="K92" i="11"/>
  <c r="P92" i="11"/>
  <c r="B93" i="11"/>
  <c r="C93" i="11"/>
  <c r="D93" i="11"/>
  <c r="E93" i="11"/>
  <c r="F93" i="11"/>
  <c r="G93" i="11"/>
  <c r="H93" i="11"/>
  <c r="I93" i="11"/>
  <c r="J93" i="11"/>
  <c r="K93" i="11"/>
  <c r="P93" i="11"/>
  <c r="B94" i="11"/>
  <c r="C94" i="11"/>
  <c r="D94" i="11"/>
  <c r="E94" i="11"/>
  <c r="F94" i="11"/>
  <c r="G94" i="11"/>
  <c r="H94" i="11"/>
  <c r="I94" i="11"/>
  <c r="J94" i="11"/>
  <c r="K94" i="11"/>
  <c r="P94" i="11"/>
  <c r="B95" i="11"/>
  <c r="C95" i="11"/>
  <c r="D95" i="11"/>
  <c r="E95" i="11"/>
  <c r="F95" i="11"/>
  <c r="G95" i="11"/>
  <c r="H95" i="11"/>
  <c r="I95" i="11"/>
  <c r="J95" i="11"/>
  <c r="K95" i="11"/>
  <c r="P95" i="11"/>
  <c r="B96" i="11"/>
  <c r="C96" i="11"/>
  <c r="D96" i="11"/>
  <c r="E96" i="11"/>
  <c r="F96" i="11"/>
  <c r="G96" i="11"/>
  <c r="H96" i="11"/>
  <c r="I96" i="11"/>
  <c r="J96" i="11"/>
  <c r="K96" i="11"/>
  <c r="P96" i="11"/>
  <c r="B97" i="11"/>
  <c r="C97" i="11"/>
  <c r="D97" i="11"/>
  <c r="E97" i="11"/>
  <c r="F97" i="11"/>
  <c r="G97" i="11"/>
  <c r="H97" i="11"/>
  <c r="I97" i="11"/>
  <c r="J97" i="11"/>
  <c r="K97" i="11"/>
  <c r="P97" i="11"/>
  <c r="B98" i="11"/>
  <c r="C98" i="11"/>
  <c r="D98" i="11"/>
  <c r="E98" i="11"/>
  <c r="F98" i="11"/>
  <c r="G98" i="11"/>
  <c r="H98" i="11"/>
  <c r="I98" i="11"/>
  <c r="J98" i="11"/>
  <c r="K98" i="11"/>
  <c r="P98" i="11"/>
  <c r="B99" i="11"/>
  <c r="C99" i="11"/>
  <c r="D99" i="11"/>
  <c r="E99" i="11"/>
  <c r="F99" i="11"/>
  <c r="G99" i="11"/>
  <c r="H99" i="11"/>
  <c r="I99" i="11"/>
  <c r="J99" i="11"/>
  <c r="K99" i="11"/>
  <c r="P99" i="11"/>
  <c r="B100" i="11"/>
  <c r="C100" i="11"/>
  <c r="D100" i="11"/>
  <c r="E100" i="11"/>
  <c r="F100" i="11"/>
  <c r="G100" i="11"/>
  <c r="H100" i="11"/>
  <c r="I100" i="11"/>
  <c r="J100" i="11"/>
  <c r="K100" i="11"/>
  <c r="P100" i="11"/>
  <c r="B101" i="11"/>
  <c r="C101" i="11"/>
  <c r="D101" i="11"/>
  <c r="E101" i="11"/>
  <c r="F101" i="11"/>
  <c r="G101" i="11"/>
  <c r="H101" i="11"/>
  <c r="I101" i="11"/>
  <c r="J101" i="11"/>
  <c r="K101" i="11"/>
  <c r="P101" i="11"/>
  <c r="B102" i="11"/>
  <c r="C102" i="11"/>
  <c r="D102" i="11"/>
  <c r="E102" i="11"/>
  <c r="F102" i="11"/>
  <c r="G102" i="11"/>
  <c r="H102" i="11"/>
  <c r="I102" i="11"/>
  <c r="J102" i="11"/>
  <c r="K102" i="11"/>
  <c r="P102" i="11"/>
  <c r="B103" i="11"/>
  <c r="C103" i="11"/>
  <c r="D103" i="11"/>
  <c r="E103" i="11"/>
  <c r="F103" i="11"/>
  <c r="G103" i="11"/>
  <c r="H103" i="11"/>
  <c r="I103" i="11"/>
  <c r="J103" i="11"/>
  <c r="K103" i="11"/>
  <c r="P103" i="11"/>
  <c r="B104" i="11"/>
  <c r="C104" i="11"/>
  <c r="D104" i="11"/>
  <c r="E104" i="11"/>
  <c r="F104" i="11"/>
  <c r="G104" i="11"/>
  <c r="H104" i="11"/>
  <c r="I104" i="11"/>
  <c r="J104" i="11"/>
  <c r="K104" i="11"/>
  <c r="P104" i="11"/>
  <c r="B105" i="11"/>
  <c r="C105" i="11"/>
  <c r="D105" i="11"/>
  <c r="E105" i="11"/>
  <c r="F105" i="11"/>
  <c r="G105" i="11"/>
  <c r="H105" i="11"/>
  <c r="I105" i="11"/>
  <c r="J105" i="11"/>
  <c r="K105" i="11"/>
  <c r="P105" i="11"/>
  <c r="B106" i="11"/>
  <c r="C106" i="11"/>
  <c r="D106" i="11"/>
  <c r="E106" i="11"/>
  <c r="F106" i="11"/>
  <c r="G106" i="11"/>
  <c r="H106" i="11"/>
  <c r="I106" i="11"/>
  <c r="J106" i="11"/>
  <c r="K106" i="11"/>
  <c r="P106" i="11"/>
  <c r="B107" i="11"/>
  <c r="C107" i="11"/>
  <c r="D107" i="11"/>
  <c r="E107" i="11"/>
  <c r="F107" i="11"/>
  <c r="G107" i="11"/>
  <c r="H107" i="11"/>
  <c r="I107" i="11"/>
  <c r="J107" i="11"/>
  <c r="K107" i="11"/>
  <c r="P107" i="11"/>
  <c r="P109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9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9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9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9" i="11"/>
  <c r="K109" i="11"/>
  <c r="J109" i="11"/>
  <c r="I109" i="11"/>
  <c r="H109" i="11"/>
  <c r="G109" i="11"/>
  <c r="F109" i="11"/>
  <c r="E109" i="11"/>
  <c r="D109" i="11"/>
  <c r="C109" i="11"/>
  <c r="B109" i="11"/>
  <c r="B2" i="10"/>
  <c r="C2" i="10"/>
  <c r="D2" i="10"/>
  <c r="E2" i="10"/>
  <c r="F2" i="10"/>
  <c r="G2" i="10"/>
  <c r="H2" i="10"/>
  <c r="I2" i="10"/>
  <c r="J2" i="10"/>
  <c r="K2" i="10"/>
  <c r="P2" i="10"/>
  <c r="B3" i="10"/>
  <c r="C3" i="10"/>
  <c r="D3" i="10"/>
  <c r="E3" i="10"/>
  <c r="F3" i="10"/>
  <c r="G3" i="10"/>
  <c r="H3" i="10"/>
  <c r="I3" i="10"/>
  <c r="J3" i="10"/>
  <c r="K3" i="10"/>
  <c r="P3" i="10"/>
  <c r="B4" i="10"/>
  <c r="C4" i="10"/>
  <c r="D4" i="10"/>
  <c r="E4" i="10"/>
  <c r="F4" i="10"/>
  <c r="G4" i="10"/>
  <c r="H4" i="10"/>
  <c r="I4" i="10"/>
  <c r="J4" i="10"/>
  <c r="K4" i="10"/>
  <c r="P4" i="10"/>
  <c r="B5" i="10"/>
  <c r="C5" i="10"/>
  <c r="D5" i="10"/>
  <c r="E5" i="10"/>
  <c r="F5" i="10"/>
  <c r="G5" i="10"/>
  <c r="H5" i="10"/>
  <c r="I5" i="10"/>
  <c r="J5" i="10"/>
  <c r="K5" i="10"/>
  <c r="P5" i="10"/>
  <c r="B6" i="10"/>
  <c r="C6" i="10"/>
  <c r="D6" i="10"/>
  <c r="E6" i="10"/>
  <c r="F6" i="10"/>
  <c r="G6" i="10"/>
  <c r="H6" i="10"/>
  <c r="I6" i="10"/>
  <c r="J6" i="10"/>
  <c r="K6" i="10"/>
  <c r="P6" i="10"/>
  <c r="B7" i="10"/>
  <c r="C7" i="10"/>
  <c r="D7" i="10"/>
  <c r="E7" i="10"/>
  <c r="F7" i="10"/>
  <c r="G7" i="10"/>
  <c r="H7" i="10"/>
  <c r="I7" i="10"/>
  <c r="J7" i="10"/>
  <c r="K7" i="10"/>
  <c r="P7" i="10"/>
  <c r="B8" i="10"/>
  <c r="C8" i="10"/>
  <c r="D8" i="10"/>
  <c r="E8" i="10"/>
  <c r="F8" i="10"/>
  <c r="G8" i="10"/>
  <c r="H8" i="10"/>
  <c r="I8" i="10"/>
  <c r="J8" i="10"/>
  <c r="K8" i="10"/>
  <c r="P8" i="10"/>
  <c r="B9" i="10"/>
  <c r="C9" i="10"/>
  <c r="D9" i="10"/>
  <c r="E9" i="10"/>
  <c r="F9" i="10"/>
  <c r="G9" i="10"/>
  <c r="H9" i="10"/>
  <c r="I9" i="10"/>
  <c r="J9" i="10"/>
  <c r="K9" i="10"/>
  <c r="P9" i="10"/>
  <c r="B10" i="10"/>
  <c r="C10" i="10"/>
  <c r="D10" i="10"/>
  <c r="E10" i="10"/>
  <c r="F10" i="10"/>
  <c r="G10" i="10"/>
  <c r="H10" i="10"/>
  <c r="I10" i="10"/>
  <c r="J10" i="10"/>
  <c r="K10" i="10"/>
  <c r="P10" i="10"/>
  <c r="B11" i="10"/>
  <c r="C11" i="10"/>
  <c r="D11" i="10"/>
  <c r="E11" i="10"/>
  <c r="F11" i="10"/>
  <c r="G11" i="10"/>
  <c r="H11" i="10"/>
  <c r="I11" i="10"/>
  <c r="J11" i="10"/>
  <c r="K11" i="10"/>
  <c r="P11" i="10"/>
  <c r="B12" i="10"/>
  <c r="C12" i="10"/>
  <c r="D12" i="10"/>
  <c r="E12" i="10"/>
  <c r="F12" i="10"/>
  <c r="G12" i="10"/>
  <c r="H12" i="10"/>
  <c r="I12" i="10"/>
  <c r="J12" i="10"/>
  <c r="K12" i="10"/>
  <c r="P12" i="10"/>
  <c r="B13" i="10"/>
  <c r="C13" i="10"/>
  <c r="D13" i="10"/>
  <c r="E13" i="10"/>
  <c r="F13" i="10"/>
  <c r="G13" i="10"/>
  <c r="H13" i="10"/>
  <c r="I13" i="10"/>
  <c r="J13" i="10"/>
  <c r="K13" i="10"/>
  <c r="P13" i="10"/>
  <c r="B14" i="10"/>
  <c r="C14" i="10"/>
  <c r="D14" i="10"/>
  <c r="E14" i="10"/>
  <c r="F14" i="10"/>
  <c r="G14" i="10"/>
  <c r="H14" i="10"/>
  <c r="I14" i="10"/>
  <c r="J14" i="10"/>
  <c r="K14" i="10"/>
  <c r="P14" i="10"/>
  <c r="B15" i="10"/>
  <c r="C15" i="10"/>
  <c r="D15" i="10"/>
  <c r="E15" i="10"/>
  <c r="F15" i="10"/>
  <c r="G15" i="10"/>
  <c r="H15" i="10"/>
  <c r="I15" i="10"/>
  <c r="J15" i="10"/>
  <c r="K15" i="10"/>
  <c r="P15" i="10"/>
  <c r="B16" i="10"/>
  <c r="C16" i="10"/>
  <c r="D16" i="10"/>
  <c r="E16" i="10"/>
  <c r="F16" i="10"/>
  <c r="G16" i="10"/>
  <c r="H16" i="10"/>
  <c r="I16" i="10"/>
  <c r="J16" i="10"/>
  <c r="K16" i="10"/>
  <c r="P16" i="10"/>
  <c r="B17" i="10"/>
  <c r="C17" i="10"/>
  <c r="D17" i="10"/>
  <c r="E17" i="10"/>
  <c r="F17" i="10"/>
  <c r="G17" i="10"/>
  <c r="H17" i="10"/>
  <c r="I17" i="10"/>
  <c r="J17" i="10"/>
  <c r="K17" i="10"/>
  <c r="P17" i="10"/>
  <c r="B18" i="10"/>
  <c r="C18" i="10"/>
  <c r="D18" i="10"/>
  <c r="E18" i="10"/>
  <c r="F18" i="10"/>
  <c r="G18" i="10"/>
  <c r="H18" i="10"/>
  <c r="I18" i="10"/>
  <c r="J18" i="10"/>
  <c r="K18" i="10"/>
  <c r="P18" i="10"/>
  <c r="B19" i="10"/>
  <c r="C19" i="10"/>
  <c r="D19" i="10"/>
  <c r="E19" i="10"/>
  <c r="F19" i="10"/>
  <c r="G19" i="10"/>
  <c r="H19" i="10"/>
  <c r="I19" i="10"/>
  <c r="J19" i="10"/>
  <c r="K19" i="10"/>
  <c r="P19" i="10"/>
  <c r="B20" i="10"/>
  <c r="C20" i="10"/>
  <c r="D20" i="10"/>
  <c r="E20" i="10"/>
  <c r="F20" i="10"/>
  <c r="G20" i="10"/>
  <c r="H20" i="10"/>
  <c r="I20" i="10"/>
  <c r="J20" i="10"/>
  <c r="K20" i="10"/>
  <c r="P20" i="10"/>
  <c r="B21" i="10"/>
  <c r="C21" i="10"/>
  <c r="D21" i="10"/>
  <c r="E21" i="10"/>
  <c r="F21" i="10"/>
  <c r="G21" i="10"/>
  <c r="H21" i="10"/>
  <c r="I21" i="10"/>
  <c r="J21" i="10"/>
  <c r="K21" i="10"/>
  <c r="P21" i="10"/>
  <c r="B22" i="10"/>
  <c r="C22" i="10"/>
  <c r="D22" i="10"/>
  <c r="E22" i="10"/>
  <c r="F22" i="10"/>
  <c r="G22" i="10"/>
  <c r="H22" i="10"/>
  <c r="I22" i="10"/>
  <c r="J22" i="10"/>
  <c r="K22" i="10"/>
  <c r="P22" i="10"/>
  <c r="B23" i="10"/>
  <c r="C23" i="10"/>
  <c r="D23" i="10"/>
  <c r="E23" i="10"/>
  <c r="F23" i="10"/>
  <c r="G23" i="10"/>
  <c r="H23" i="10"/>
  <c r="I23" i="10"/>
  <c r="J23" i="10"/>
  <c r="K23" i="10"/>
  <c r="P23" i="10"/>
  <c r="B24" i="10"/>
  <c r="C24" i="10"/>
  <c r="D24" i="10"/>
  <c r="E24" i="10"/>
  <c r="F24" i="10"/>
  <c r="G24" i="10"/>
  <c r="H24" i="10"/>
  <c r="I24" i="10"/>
  <c r="J24" i="10"/>
  <c r="K24" i="10"/>
  <c r="P24" i="10"/>
  <c r="B25" i="10"/>
  <c r="C25" i="10"/>
  <c r="D25" i="10"/>
  <c r="E25" i="10"/>
  <c r="F25" i="10"/>
  <c r="G25" i="10"/>
  <c r="H25" i="10"/>
  <c r="I25" i="10"/>
  <c r="J25" i="10"/>
  <c r="K25" i="10"/>
  <c r="P25" i="10"/>
  <c r="B26" i="10"/>
  <c r="C26" i="10"/>
  <c r="D26" i="10"/>
  <c r="E26" i="10"/>
  <c r="F26" i="10"/>
  <c r="G26" i="10"/>
  <c r="H26" i="10"/>
  <c r="I26" i="10"/>
  <c r="J26" i="10"/>
  <c r="K26" i="10"/>
  <c r="P26" i="10"/>
  <c r="B27" i="10"/>
  <c r="C27" i="10"/>
  <c r="D27" i="10"/>
  <c r="E27" i="10"/>
  <c r="F27" i="10"/>
  <c r="G27" i="10"/>
  <c r="H27" i="10"/>
  <c r="I27" i="10"/>
  <c r="J27" i="10"/>
  <c r="K27" i="10"/>
  <c r="P27" i="10"/>
  <c r="B28" i="10"/>
  <c r="C28" i="10"/>
  <c r="D28" i="10"/>
  <c r="E28" i="10"/>
  <c r="F28" i="10"/>
  <c r="G28" i="10"/>
  <c r="H28" i="10"/>
  <c r="I28" i="10"/>
  <c r="J28" i="10"/>
  <c r="K28" i="10"/>
  <c r="P28" i="10"/>
  <c r="B29" i="10"/>
  <c r="C29" i="10"/>
  <c r="D29" i="10"/>
  <c r="E29" i="10"/>
  <c r="F29" i="10"/>
  <c r="G29" i="10"/>
  <c r="H29" i="10"/>
  <c r="I29" i="10"/>
  <c r="J29" i="10"/>
  <c r="K29" i="10"/>
  <c r="P29" i="10"/>
  <c r="B30" i="10"/>
  <c r="C30" i="10"/>
  <c r="D30" i="10"/>
  <c r="E30" i="10"/>
  <c r="F30" i="10"/>
  <c r="G30" i="10"/>
  <c r="H30" i="10"/>
  <c r="I30" i="10"/>
  <c r="J30" i="10"/>
  <c r="K30" i="10"/>
  <c r="P30" i="10"/>
  <c r="B31" i="10"/>
  <c r="C31" i="10"/>
  <c r="D31" i="10"/>
  <c r="E31" i="10"/>
  <c r="F31" i="10"/>
  <c r="G31" i="10"/>
  <c r="H31" i="10"/>
  <c r="I31" i="10"/>
  <c r="J31" i="10"/>
  <c r="K31" i="10"/>
  <c r="P31" i="10"/>
  <c r="B32" i="10"/>
  <c r="C32" i="10"/>
  <c r="D32" i="10"/>
  <c r="E32" i="10"/>
  <c r="F32" i="10"/>
  <c r="G32" i="10"/>
  <c r="H32" i="10"/>
  <c r="I32" i="10"/>
  <c r="J32" i="10"/>
  <c r="K32" i="10"/>
  <c r="P32" i="10"/>
  <c r="B33" i="10"/>
  <c r="C33" i="10"/>
  <c r="D33" i="10"/>
  <c r="E33" i="10"/>
  <c r="F33" i="10"/>
  <c r="G33" i="10"/>
  <c r="H33" i="10"/>
  <c r="I33" i="10"/>
  <c r="J33" i="10"/>
  <c r="K33" i="10"/>
  <c r="P33" i="10"/>
  <c r="B34" i="10"/>
  <c r="C34" i="10"/>
  <c r="D34" i="10"/>
  <c r="E34" i="10"/>
  <c r="F34" i="10"/>
  <c r="G34" i="10"/>
  <c r="H34" i="10"/>
  <c r="I34" i="10"/>
  <c r="J34" i="10"/>
  <c r="K34" i="10"/>
  <c r="P34" i="10"/>
  <c r="B35" i="10"/>
  <c r="C35" i="10"/>
  <c r="D35" i="10"/>
  <c r="E35" i="10"/>
  <c r="F35" i="10"/>
  <c r="G35" i="10"/>
  <c r="H35" i="10"/>
  <c r="I35" i="10"/>
  <c r="J35" i="10"/>
  <c r="K35" i="10"/>
  <c r="P35" i="10"/>
  <c r="B36" i="10"/>
  <c r="C36" i="10"/>
  <c r="D36" i="10"/>
  <c r="E36" i="10"/>
  <c r="F36" i="10"/>
  <c r="G36" i="10"/>
  <c r="H36" i="10"/>
  <c r="I36" i="10"/>
  <c r="J36" i="10"/>
  <c r="K36" i="10"/>
  <c r="P36" i="10"/>
  <c r="B37" i="10"/>
  <c r="C37" i="10"/>
  <c r="D37" i="10"/>
  <c r="E37" i="10"/>
  <c r="F37" i="10"/>
  <c r="G37" i="10"/>
  <c r="H37" i="10"/>
  <c r="I37" i="10"/>
  <c r="J37" i="10"/>
  <c r="K37" i="10"/>
  <c r="P37" i="10"/>
  <c r="B38" i="10"/>
  <c r="C38" i="10"/>
  <c r="D38" i="10"/>
  <c r="E38" i="10"/>
  <c r="F38" i="10"/>
  <c r="G38" i="10"/>
  <c r="H38" i="10"/>
  <c r="I38" i="10"/>
  <c r="J38" i="10"/>
  <c r="K38" i="10"/>
  <c r="P38" i="10"/>
  <c r="B39" i="10"/>
  <c r="C39" i="10"/>
  <c r="D39" i="10"/>
  <c r="E39" i="10"/>
  <c r="F39" i="10"/>
  <c r="G39" i="10"/>
  <c r="H39" i="10"/>
  <c r="I39" i="10"/>
  <c r="J39" i="10"/>
  <c r="K39" i="10"/>
  <c r="P39" i="10"/>
  <c r="B40" i="10"/>
  <c r="C40" i="10"/>
  <c r="D40" i="10"/>
  <c r="E40" i="10"/>
  <c r="F40" i="10"/>
  <c r="G40" i="10"/>
  <c r="H40" i="10"/>
  <c r="I40" i="10"/>
  <c r="J40" i="10"/>
  <c r="K40" i="10"/>
  <c r="P40" i="10"/>
  <c r="B41" i="10"/>
  <c r="C41" i="10"/>
  <c r="D41" i="10"/>
  <c r="E41" i="10"/>
  <c r="F41" i="10"/>
  <c r="G41" i="10"/>
  <c r="H41" i="10"/>
  <c r="I41" i="10"/>
  <c r="J41" i="10"/>
  <c r="K41" i="10"/>
  <c r="P41" i="10"/>
  <c r="B42" i="10"/>
  <c r="C42" i="10"/>
  <c r="D42" i="10"/>
  <c r="E42" i="10"/>
  <c r="F42" i="10"/>
  <c r="G42" i="10"/>
  <c r="H42" i="10"/>
  <c r="I42" i="10"/>
  <c r="J42" i="10"/>
  <c r="K42" i="10"/>
  <c r="P42" i="10"/>
  <c r="B43" i="10"/>
  <c r="C43" i="10"/>
  <c r="D43" i="10"/>
  <c r="E43" i="10"/>
  <c r="F43" i="10"/>
  <c r="G43" i="10"/>
  <c r="H43" i="10"/>
  <c r="I43" i="10"/>
  <c r="J43" i="10"/>
  <c r="K43" i="10"/>
  <c r="P43" i="10"/>
  <c r="B44" i="10"/>
  <c r="C44" i="10"/>
  <c r="D44" i="10"/>
  <c r="E44" i="10"/>
  <c r="F44" i="10"/>
  <c r="G44" i="10"/>
  <c r="H44" i="10"/>
  <c r="I44" i="10"/>
  <c r="J44" i="10"/>
  <c r="K44" i="10"/>
  <c r="P44" i="10"/>
  <c r="B45" i="10"/>
  <c r="C45" i="10"/>
  <c r="D45" i="10"/>
  <c r="E45" i="10"/>
  <c r="F45" i="10"/>
  <c r="G45" i="10"/>
  <c r="H45" i="10"/>
  <c r="I45" i="10"/>
  <c r="J45" i="10"/>
  <c r="K45" i="10"/>
  <c r="P45" i="10"/>
  <c r="B46" i="10"/>
  <c r="C46" i="10"/>
  <c r="D46" i="10"/>
  <c r="E46" i="10"/>
  <c r="F46" i="10"/>
  <c r="G46" i="10"/>
  <c r="H46" i="10"/>
  <c r="I46" i="10"/>
  <c r="J46" i="10"/>
  <c r="K46" i="10"/>
  <c r="P46" i="10"/>
  <c r="B47" i="10"/>
  <c r="C47" i="10"/>
  <c r="D47" i="10"/>
  <c r="E47" i="10"/>
  <c r="F47" i="10"/>
  <c r="G47" i="10"/>
  <c r="H47" i="10"/>
  <c r="I47" i="10"/>
  <c r="J47" i="10"/>
  <c r="K47" i="10"/>
  <c r="P47" i="10"/>
  <c r="B48" i="10"/>
  <c r="C48" i="10"/>
  <c r="D48" i="10"/>
  <c r="E48" i="10"/>
  <c r="F48" i="10"/>
  <c r="G48" i="10"/>
  <c r="H48" i="10"/>
  <c r="I48" i="10"/>
  <c r="J48" i="10"/>
  <c r="K48" i="10"/>
  <c r="P48" i="10"/>
  <c r="B49" i="10"/>
  <c r="C49" i="10"/>
  <c r="D49" i="10"/>
  <c r="E49" i="10"/>
  <c r="F49" i="10"/>
  <c r="G49" i="10"/>
  <c r="H49" i="10"/>
  <c r="I49" i="10"/>
  <c r="J49" i="10"/>
  <c r="K49" i="10"/>
  <c r="P49" i="10"/>
  <c r="B50" i="10"/>
  <c r="C50" i="10"/>
  <c r="D50" i="10"/>
  <c r="E50" i="10"/>
  <c r="F50" i="10"/>
  <c r="G50" i="10"/>
  <c r="H50" i="10"/>
  <c r="I50" i="10"/>
  <c r="J50" i="10"/>
  <c r="K50" i="10"/>
  <c r="P50" i="10"/>
  <c r="B51" i="10"/>
  <c r="C51" i="10"/>
  <c r="D51" i="10"/>
  <c r="E51" i="10"/>
  <c r="F51" i="10"/>
  <c r="G51" i="10"/>
  <c r="H51" i="10"/>
  <c r="I51" i="10"/>
  <c r="J51" i="10"/>
  <c r="K51" i="10"/>
  <c r="P51" i="10"/>
  <c r="B52" i="10"/>
  <c r="C52" i="10"/>
  <c r="D52" i="10"/>
  <c r="E52" i="10"/>
  <c r="F52" i="10"/>
  <c r="G52" i="10"/>
  <c r="H52" i="10"/>
  <c r="I52" i="10"/>
  <c r="J52" i="10"/>
  <c r="K52" i="10"/>
  <c r="P52" i="10"/>
  <c r="B53" i="10"/>
  <c r="C53" i="10"/>
  <c r="D53" i="10"/>
  <c r="E53" i="10"/>
  <c r="F53" i="10"/>
  <c r="G53" i="10"/>
  <c r="H53" i="10"/>
  <c r="I53" i="10"/>
  <c r="J53" i="10"/>
  <c r="K53" i="10"/>
  <c r="P53" i="10"/>
  <c r="B54" i="10"/>
  <c r="C54" i="10"/>
  <c r="D54" i="10"/>
  <c r="E54" i="10"/>
  <c r="F54" i="10"/>
  <c r="G54" i="10"/>
  <c r="H54" i="10"/>
  <c r="I54" i="10"/>
  <c r="J54" i="10"/>
  <c r="K54" i="10"/>
  <c r="P54" i="10"/>
  <c r="B55" i="10"/>
  <c r="C55" i="10"/>
  <c r="D55" i="10"/>
  <c r="E55" i="10"/>
  <c r="F55" i="10"/>
  <c r="G55" i="10"/>
  <c r="H55" i="10"/>
  <c r="I55" i="10"/>
  <c r="J55" i="10"/>
  <c r="K55" i="10"/>
  <c r="P55" i="10"/>
  <c r="B56" i="10"/>
  <c r="C56" i="10"/>
  <c r="D56" i="10"/>
  <c r="E56" i="10"/>
  <c r="F56" i="10"/>
  <c r="G56" i="10"/>
  <c r="H56" i="10"/>
  <c r="I56" i="10"/>
  <c r="J56" i="10"/>
  <c r="K56" i="10"/>
  <c r="P56" i="10"/>
  <c r="B57" i="10"/>
  <c r="C57" i="10"/>
  <c r="D57" i="10"/>
  <c r="E57" i="10"/>
  <c r="F57" i="10"/>
  <c r="G57" i="10"/>
  <c r="H57" i="10"/>
  <c r="I57" i="10"/>
  <c r="J57" i="10"/>
  <c r="K57" i="10"/>
  <c r="P57" i="10"/>
  <c r="B58" i="10"/>
  <c r="C58" i="10"/>
  <c r="D58" i="10"/>
  <c r="E58" i="10"/>
  <c r="F58" i="10"/>
  <c r="G58" i="10"/>
  <c r="H58" i="10"/>
  <c r="I58" i="10"/>
  <c r="J58" i="10"/>
  <c r="K58" i="10"/>
  <c r="P58" i="10"/>
  <c r="B59" i="10"/>
  <c r="C59" i="10"/>
  <c r="D59" i="10"/>
  <c r="E59" i="10"/>
  <c r="F59" i="10"/>
  <c r="G59" i="10"/>
  <c r="H59" i="10"/>
  <c r="I59" i="10"/>
  <c r="J59" i="10"/>
  <c r="K59" i="10"/>
  <c r="P59" i="10"/>
  <c r="B60" i="10"/>
  <c r="C60" i="10"/>
  <c r="D60" i="10"/>
  <c r="E60" i="10"/>
  <c r="F60" i="10"/>
  <c r="G60" i="10"/>
  <c r="H60" i="10"/>
  <c r="I60" i="10"/>
  <c r="J60" i="10"/>
  <c r="K60" i="10"/>
  <c r="P60" i="10"/>
  <c r="B61" i="10"/>
  <c r="C61" i="10"/>
  <c r="D61" i="10"/>
  <c r="E61" i="10"/>
  <c r="F61" i="10"/>
  <c r="G61" i="10"/>
  <c r="H61" i="10"/>
  <c r="I61" i="10"/>
  <c r="J61" i="10"/>
  <c r="K61" i="10"/>
  <c r="P61" i="10"/>
  <c r="B62" i="10"/>
  <c r="C62" i="10"/>
  <c r="D62" i="10"/>
  <c r="E62" i="10"/>
  <c r="F62" i="10"/>
  <c r="G62" i="10"/>
  <c r="H62" i="10"/>
  <c r="I62" i="10"/>
  <c r="J62" i="10"/>
  <c r="K62" i="10"/>
  <c r="P62" i="10"/>
  <c r="B63" i="10"/>
  <c r="C63" i="10"/>
  <c r="D63" i="10"/>
  <c r="E63" i="10"/>
  <c r="F63" i="10"/>
  <c r="G63" i="10"/>
  <c r="H63" i="10"/>
  <c r="I63" i="10"/>
  <c r="J63" i="10"/>
  <c r="K63" i="10"/>
  <c r="P63" i="10"/>
  <c r="B64" i="10"/>
  <c r="C64" i="10"/>
  <c r="D64" i="10"/>
  <c r="E64" i="10"/>
  <c r="F64" i="10"/>
  <c r="G64" i="10"/>
  <c r="H64" i="10"/>
  <c r="I64" i="10"/>
  <c r="J64" i="10"/>
  <c r="K64" i="10"/>
  <c r="P64" i="10"/>
  <c r="B65" i="10"/>
  <c r="C65" i="10"/>
  <c r="D65" i="10"/>
  <c r="E65" i="10"/>
  <c r="F65" i="10"/>
  <c r="G65" i="10"/>
  <c r="H65" i="10"/>
  <c r="I65" i="10"/>
  <c r="J65" i="10"/>
  <c r="K65" i="10"/>
  <c r="P65" i="10"/>
  <c r="B66" i="10"/>
  <c r="C66" i="10"/>
  <c r="D66" i="10"/>
  <c r="E66" i="10"/>
  <c r="F66" i="10"/>
  <c r="G66" i="10"/>
  <c r="H66" i="10"/>
  <c r="I66" i="10"/>
  <c r="J66" i="10"/>
  <c r="K66" i="10"/>
  <c r="P66" i="10"/>
  <c r="B67" i="10"/>
  <c r="C67" i="10"/>
  <c r="D67" i="10"/>
  <c r="E67" i="10"/>
  <c r="F67" i="10"/>
  <c r="G67" i="10"/>
  <c r="H67" i="10"/>
  <c r="I67" i="10"/>
  <c r="J67" i="10"/>
  <c r="K67" i="10"/>
  <c r="P67" i="10"/>
  <c r="B68" i="10"/>
  <c r="C68" i="10"/>
  <c r="D68" i="10"/>
  <c r="E68" i="10"/>
  <c r="F68" i="10"/>
  <c r="G68" i="10"/>
  <c r="H68" i="10"/>
  <c r="I68" i="10"/>
  <c r="J68" i="10"/>
  <c r="K68" i="10"/>
  <c r="P68" i="10"/>
  <c r="B69" i="10"/>
  <c r="C69" i="10"/>
  <c r="D69" i="10"/>
  <c r="E69" i="10"/>
  <c r="F69" i="10"/>
  <c r="G69" i="10"/>
  <c r="H69" i="10"/>
  <c r="I69" i="10"/>
  <c r="J69" i="10"/>
  <c r="K69" i="10"/>
  <c r="P69" i="10"/>
  <c r="B70" i="10"/>
  <c r="C70" i="10"/>
  <c r="D70" i="10"/>
  <c r="E70" i="10"/>
  <c r="F70" i="10"/>
  <c r="G70" i="10"/>
  <c r="H70" i="10"/>
  <c r="I70" i="10"/>
  <c r="J70" i="10"/>
  <c r="K70" i="10"/>
  <c r="P70" i="10"/>
  <c r="B71" i="10"/>
  <c r="C71" i="10"/>
  <c r="D71" i="10"/>
  <c r="E71" i="10"/>
  <c r="F71" i="10"/>
  <c r="G71" i="10"/>
  <c r="H71" i="10"/>
  <c r="I71" i="10"/>
  <c r="J71" i="10"/>
  <c r="K71" i="10"/>
  <c r="P71" i="10"/>
  <c r="B72" i="10"/>
  <c r="C72" i="10"/>
  <c r="D72" i="10"/>
  <c r="E72" i="10"/>
  <c r="F72" i="10"/>
  <c r="G72" i="10"/>
  <c r="H72" i="10"/>
  <c r="I72" i="10"/>
  <c r="J72" i="10"/>
  <c r="K72" i="10"/>
  <c r="P72" i="10"/>
  <c r="B73" i="10"/>
  <c r="C73" i="10"/>
  <c r="D73" i="10"/>
  <c r="E73" i="10"/>
  <c r="F73" i="10"/>
  <c r="G73" i="10"/>
  <c r="H73" i="10"/>
  <c r="I73" i="10"/>
  <c r="J73" i="10"/>
  <c r="K73" i="10"/>
  <c r="P73" i="10"/>
  <c r="B74" i="10"/>
  <c r="C74" i="10"/>
  <c r="D74" i="10"/>
  <c r="E74" i="10"/>
  <c r="F74" i="10"/>
  <c r="G74" i="10"/>
  <c r="H74" i="10"/>
  <c r="I74" i="10"/>
  <c r="J74" i="10"/>
  <c r="K74" i="10"/>
  <c r="P74" i="10"/>
  <c r="B75" i="10"/>
  <c r="C75" i="10"/>
  <c r="D75" i="10"/>
  <c r="E75" i="10"/>
  <c r="F75" i="10"/>
  <c r="G75" i="10"/>
  <c r="H75" i="10"/>
  <c r="I75" i="10"/>
  <c r="J75" i="10"/>
  <c r="K75" i="10"/>
  <c r="P75" i="10"/>
  <c r="B76" i="10"/>
  <c r="C76" i="10"/>
  <c r="D76" i="10"/>
  <c r="E76" i="10"/>
  <c r="F76" i="10"/>
  <c r="G76" i="10"/>
  <c r="H76" i="10"/>
  <c r="I76" i="10"/>
  <c r="J76" i="10"/>
  <c r="K76" i="10"/>
  <c r="P76" i="10"/>
  <c r="B77" i="10"/>
  <c r="C77" i="10"/>
  <c r="D77" i="10"/>
  <c r="E77" i="10"/>
  <c r="F77" i="10"/>
  <c r="G77" i="10"/>
  <c r="H77" i="10"/>
  <c r="I77" i="10"/>
  <c r="J77" i="10"/>
  <c r="K77" i="10"/>
  <c r="P77" i="10"/>
  <c r="B78" i="10"/>
  <c r="C78" i="10"/>
  <c r="D78" i="10"/>
  <c r="E78" i="10"/>
  <c r="F78" i="10"/>
  <c r="G78" i="10"/>
  <c r="H78" i="10"/>
  <c r="I78" i="10"/>
  <c r="J78" i="10"/>
  <c r="K78" i="10"/>
  <c r="P78" i="10"/>
  <c r="B79" i="10"/>
  <c r="C79" i="10"/>
  <c r="D79" i="10"/>
  <c r="E79" i="10"/>
  <c r="F79" i="10"/>
  <c r="G79" i="10"/>
  <c r="H79" i="10"/>
  <c r="I79" i="10"/>
  <c r="J79" i="10"/>
  <c r="K79" i="10"/>
  <c r="P79" i="10"/>
  <c r="B80" i="10"/>
  <c r="C80" i="10"/>
  <c r="D80" i="10"/>
  <c r="E80" i="10"/>
  <c r="F80" i="10"/>
  <c r="G80" i="10"/>
  <c r="H80" i="10"/>
  <c r="I80" i="10"/>
  <c r="J80" i="10"/>
  <c r="K80" i="10"/>
  <c r="P80" i="10"/>
  <c r="B81" i="10"/>
  <c r="C81" i="10"/>
  <c r="D81" i="10"/>
  <c r="E81" i="10"/>
  <c r="F81" i="10"/>
  <c r="G81" i="10"/>
  <c r="H81" i="10"/>
  <c r="I81" i="10"/>
  <c r="J81" i="10"/>
  <c r="K81" i="10"/>
  <c r="P81" i="10"/>
  <c r="B82" i="10"/>
  <c r="C82" i="10"/>
  <c r="D82" i="10"/>
  <c r="E82" i="10"/>
  <c r="F82" i="10"/>
  <c r="G82" i="10"/>
  <c r="H82" i="10"/>
  <c r="I82" i="10"/>
  <c r="J82" i="10"/>
  <c r="K82" i="10"/>
  <c r="P82" i="10"/>
  <c r="B83" i="10"/>
  <c r="C83" i="10"/>
  <c r="D83" i="10"/>
  <c r="E83" i="10"/>
  <c r="F83" i="10"/>
  <c r="G83" i="10"/>
  <c r="H83" i="10"/>
  <c r="I83" i="10"/>
  <c r="J83" i="10"/>
  <c r="K83" i="10"/>
  <c r="P83" i="10"/>
  <c r="B84" i="10"/>
  <c r="C84" i="10"/>
  <c r="D84" i="10"/>
  <c r="E84" i="10"/>
  <c r="F84" i="10"/>
  <c r="G84" i="10"/>
  <c r="H84" i="10"/>
  <c r="I84" i="10"/>
  <c r="J84" i="10"/>
  <c r="K84" i="10"/>
  <c r="P84" i="10"/>
  <c r="B85" i="10"/>
  <c r="C85" i="10"/>
  <c r="D85" i="10"/>
  <c r="E85" i="10"/>
  <c r="F85" i="10"/>
  <c r="G85" i="10"/>
  <c r="H85" i="10"/>
  <c r="I85" i="10"/>
  <c r="J85" i="10"/>
  <c r="K85" i="10"/>
  <c r="P85" i="10"/>
  <c r="B86" i="10"/>
  <c r="C86" i="10"/>
  <c r="D86" i="10"/>
  <c r="E86" i="10"/>
  <c r="F86" i="10"/>
  <c r="G86" i="10"/>
  <c r="H86" i="10"/>
  <c r="I86" i="10"/>
  <c r="J86" i="10"/>
  <c r="K86" i="10"/>
  <c r="P86" i="10"/>
  <c r="B87" i="10"/>
  <c r="C87" i="10"/>
  <c r="D87" i="10"/>
  <c r="E87" i="10"/>
  <c r="F87" i="10"/>
  <c r="G87" i="10"/>
  <c r="H87" i="10"/>
  <c r="I87" i="10"/>
  <c r="J87" i="10"/>
  <c r="K87" i="10"/>
  <c r="P87" i="10"/>
  <c r="B88" i="10"/>
  <c r="C88" i="10"/>
  <c r="D88" i="10"/>
  <c r="E88" i="10"/>
  <c r="F88" i="10"/>
  <c r="G88" i="10"/>
  <c r="H88" i="10"/>
  <c r="I88" i="10"/>
  <c r="J88" i="10"/>
  <c r="K88" i="10"/>
  <c r="P88" i="10"/>
  <c r="B89" i="10"/>
  <c r="C89" i="10"/>
  <c r="D89" i="10"/>
  <c r="E89" i="10"/>
  <c r="F89" i="10"/>
  <c r="G89" i="10"/>
  <c r="H89" i="10"/>
  <c r="I89" i="10"/>
  <c r="J89" i="10"/>
  <c r="K89" i="10"/>
  <c r="P89" i="10"/>
  <c r="B90" i="10"/>
  <c r="C90" i="10"/>
  <c r="D90" i="10"/>
  <c r="E90" i="10"/>
  <c r="F90" i="10"/>
  <c r="G90" i="10"/>
  <c r="H90" i="10"/>
  <c r="I90" i="10"/>
  <c r="J90" i="10"/>
  <c r="K90" i="10"/>
  <c r="P90" i="10"/>
  <c r="B91" i="10"/>
  <c r="C91" i="10"/>
  <c r="D91" i="10"/>
  <c r="E91" i="10"/>
  <c r="F91" i="10"/>
  <c r="G91" i="10"/>
  <c r="H91" i="10"/>
  <c r="I91" i="10"/>
  <c r="J91" i="10"/>
  <c r="K91" i="10"/>
  <c r="P91" i="10"/>
  <c r="B92" i="10"/>
  <c r="C92" i="10"/>
  <c r="D92" i="10"/>
  <c r="E92" i="10"/>
  <c r="F92" i="10"/>
  <c r="G92" i="10"/>
  <c r="H92" i="10"/>
  <c r="I92" i="10"/>
  <c r="J92" i="10"/>
  <c r="K92" i="10"/>
  <c r="P92" i="10"/>
  <c r="B93" i="10"/>
  <c r="C93" i="10"/>
  <c r="D93" i="10"/>
  <c r="E93" i="10"/>
  <c r="F93" i="10"/>
  <c r="G93" i="10"/>
  <c r="H93" i="10"/>
  <c r="I93" i="10"/>
  <c r="J93" i="10"/>
  <c r="K93" i="10"/>
  <c r="P93" i="10"/>
  <c r="B94" i="10"/>
  <c r="C94" i="10"/>
  <c r="D94" i="10"/>
  <c r="E94" i="10"/>
  <c r="F94" i="10"/>
  <c r="G94" i="10"/>
  <c r="H94" i="10"/>
  <c r="I94" i="10"/>
  <c r="J94" i="10"/>
  <c r="K94" i="10"/>
  <c r="P94" i="10"/>
  <c r="B95" i="10"/>
  <c r="C95" i="10"/>
  <c r="D95" i="10"/>
  <c r="E95" i="10"/>
  <c r="F95" i="10"/>
  <c r="G95" i="10"/>
  <c r="H95" i="10"/>
  <c r="I95" i="10"/>
  <c r="J95" i="10"/>
  <c r="K95" i="10"/>
  <c r="P95" i="10"/>
  <c r="B96" i="10"/>
  <c r="C96" i="10"/>
  <c r="D96" i="10"/>
  <c r="E96" i="10"/>
  <c r="F96" i="10"/>
  <c r="G96" i="10"/>
  <c r="H96" i="10"/>
  <c r="I96" i="10"/>
  <c r="J96" i="10"/>
  <c r="K96" i="10"/>
  <c r="P96" i="10"/>
  <c r="B97" i="10"/>
  <c r="C97" i="10"/>
  <c r="D97" i="10"/>
  <c r="E97" i="10"/>
  <c r="F97" i="10"/>
  <c r="G97" i="10"/>
  <c r="H97" i="10"/>
  <c r="I97" i="10"/>
  <c r="J97" i="10"/>
  <c r="K97" i="10"/>
  <c r="P97" i="10"/>
  <c r="B98" i="10"/>
  <c r="C98" i="10"/>
  <c r="D98" i="10"/>
  <c r="E98" i="10"/>
  <c r="F98" i="10"/>
  <c r="G98" i="10"/>
  <c r="H98" i="10"/>
  <c r="I98" i="10"/>
  <c r="J98" i="10"/>
  <c r="K98" i="10"/>
  <c r="P98" i="10"/>
  <c r="B99" i="10"/>
  <c r="C99" i="10"/>
  <c r="D99" i="10"/>
  <c r="E99" i="10"/>
  <c r="F99" i="10"/>
  <c r="G99" i="10"/>
  <c r="H99" i="10"/>
  <c r="I99" i="10"/>
  <c r="J99" i="10"/>
  <c r="K99" i="10"/>
  <c r="P99" i="10"/>
  <c r="B100" i="10"/>
  <c r="C100" i="10"/>
  <c r="D100" i="10"/>
  <c r="E100" i="10"/>
  <c r="F100" i="10"/>
  <c r="G100" i="10"/>
  <c r="H100" i="10"/>
  <c r="I100" i="10"/>
  <c r="J100" i="10"/>
  <c r="K100" i="10"/>
  <c r="P100" i="10"/>
  <c r="B101" i="10"/>
  <c r="C101" i="10"/>
  <c r="D101" i="10"/>
  <c r="E101" i="10"/>
  <c r="F101" i="10"/>
  <c r="G101" i="10"/>
  <c r="H101" i="10"/>
  <c r="I101" i="10"/>
  <c r="J101" i="10"/>
  <c r="K101" i="10"/>
  <c r="P101" i="10"/>
  <c r="B102" i="10"/>
  <c r="C102" i="10"/>
  <c r="D102" i="10"/>
  <c r="E102" i="10"/>
  <c r="F102" i="10"/>
  <c r="G102" i="10"/>
  <c r="H102" i="10"/>
  <c r="I102" i="10"/>
  <c r="J102" i="10"/>
  <c r="K102" i="10"/>
  <c r="P102" i="10"/>
  <c r="B103" i="10"/>
  <c r="C103" i="10"/>
  <c r="D103" i="10"/>
  <c r="E103" i="10"/>
  <c r="F103" i="10"/>
  <c r="G103" i="10"/>
  <c r="H103" i="10"/>
  <c r="I103" i="10"/>
  <c r="J103" i="10"/>
  <c r="K103" i="10"/>
  <c r="P103" i="10"/>
  <c r="B104" i="10"/>
  <c r="C104" i="10"/>
  <c r="D104" i="10"/>
  <c r="E104" i="10"/>
  <c r="F104" i="10"/>
  <c r="G104" i="10"/>
  <c r="H104" i="10"/>
  <c r="I104" i="10"/>
  <c r="J104" i="10"/>
  <c r="K104" i="10"/>
  <c r="P104" i="10"/>
  <c r="B105" i="10"/>
  <c r="C105" i="10"/>
  <c r="D105" i="10"/>
  <c r="E105" i="10"/>
  <c r="F105" i="10"/>
  <c r="G105" i="10"/>
  <c r="H105" i="10"/>
  <c r="I105" i="10"/>
  <c r="J105" i="10"/>
  <c r="K105" i="10"/>
  <c r="P105" i="10"/>
  <c r="B106" i="10"/>
  <c r="C106" i="10"/>
  <c r="D106" i="10"/>
  <c r="E106" i="10"/>
  <c r="F106" i="10"/>
  <c r="G106" i="10"/>
  <c r="H106" i="10"/>
  <c r="I106" i="10"/>
  <c r="J106" i="10"/>
  <c r="K106" i="10"/>
  <c r="P106" i="10"/>
  <c r="B107" i="10"/>
  <c r="C107" i="10"/>
  <c r="D107" i="10"/>
  <c r="E107" i="10"/>
  <c r="F107" i="10"/>
  <c r="G107" i="10"/>
  <c r="H107" i="10"/>
  <c r="I107" i="10"/>
  <c r="J107" i="10"/>
  <c r="K107" i="10"/>
  <c r="P107" i="10"/>
  <c r="P109" i="10"/>
  <c r="O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9" i="10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9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9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9" i="10"/>
  <c r="K109" i="10"/>
  <c r="J109" i="10"/>
  <c r="I109" i="10"/>
  <c r="H109" i="10"/>
  <c r="G109" i="10"/>
  <c r="F109" i="10"/>
  <c r="E109" i="10"/>
  <c r="D109" i="10"/>
  <c r="C109" i="10"/>
  <c r="B109" i="10"/>
  <c r="B2" i="9"/>
  <c r="C2" i="9"/>
  <c r="D2" i="9"/>
  <c r="E2" i="9"/>
  <c r="F2" i="9"/>
  <c r="G2" i="9"/>
  <c r="H2" i="9"/>
  <c r="I2" i="9"/>
  <c r="J2" i="9"/>
  <c r="K2" i="9"/>
  <c r="P2" i="9"/>
  <c r="B3" i="9"/>
  <c r="C3" i="9"/>
  <c r="D3" i="9"/>
  <c r="E3" i="9"/>
  <c r="F3" i="9"/>
  <c r="G3" i="9"/>
  <c r="H3" i="9"/>
  <c r="I3" i="9"/>
  <c r="J3" i="9"/>
  <c r="K3" i="9"/>
  <c r="P3" i="9"/>
  <c r="B4" i="9"/>
  <c r="C4" i="9"/>
  <c r="D4" i="9"/>
  <c r="E4" i="9"/>
  <c r="F4" i="9"/>
  <c r="G4" i="9"/>
  <c r="H4" i="9"/>
  <c r="I4" i="9"/>
  <c r="J4" i="9"/>
  <c r="K4" i="9"/>
  <c r="P4" i="9"/>
  <c r="B5" i="9"/>
  <c r="C5" i="9"/>
  <c r="D5" i="9"/>
  <c r="E5" i="9"/>
  <c r="F5" i="9"/>
  <c r="G5" i="9"/>
  <c r="H5" i="9"/>
  <c r="I5" i="9"/>
  <c r="J5" i="9"/>
  <c r="K5" i="9"/>
  <c r="P5" i="9"/>
  <c r="B6" i="9"/>
  <c r="C6" i="9"/>
  <c r="D6" i="9"/>
  <c r="E6" i="9"/>
  <c r="F6" i="9"/>
  <c r="G6" i="9"/>
  <c r="H6" i="9"/>
  <c r="I6" i="9"/>
  <c r="J6" i="9"/>
  <c r="K6" i="9"/>
  <c r="P6" i="9"/>
  <c r="B7" i="9"/>
  <c r="C7" i="9"/>
  <c r="D7" i="9"/>
  <c r="E7" i="9"/>
  <c r="F7" i="9"/>
  <c r="G7" i="9"/>
  <c r="H7" i="9"/>
  <c r="I7" i="9"/>
  <c r="J7" i="9"/>
  <c r="K7" i="9"/>
  <c r="P7" i="9"/>
  <c r="B8" i="9"/>
  <c r="C8" i="9"/>
  <c r="D8" i="9"/>
  <c r="E8" i="9"/>
  <c r="F8" i="9"/>
  <c r="G8" i="9"/>
  <c r="H8" i="9"/>
  <c r="I8" i="9"/>
  <c r="J8" i="9"/>
  <c r="K8" i="9"/>
  <c r="P8" i="9"/>
  <c r="B9" i="9"/>
  <c r="C9" i="9"/>
  <c r="D9" i="9"/>
  <c r="E9" i="9"/>
  <c r="F9" i="9"/>
  <c r="G9" i="9"/>
  <c r="H9" i="9"/>
  <c r="I9" i="9"/>
  <c r="J9" i="9"/>
  <c r="K9" i="9"/>
  <c r="P9" i="9"/>
  <c r="B10" i="9"/>
  <c r="C10" i="9"/>
  <c r="D10" i="9"/>
  <c r="E10" i="9"/>
  <c r="F10" i="9"/>
  <c r="G10" i="9"/>
  <c r="H10" i="9"/>
  <c r="I10" i="9"/>
  <c r="J10" i="9"/>
  <c r="K10" i="9"/>
  <c r="P10" i="9"/>
  <c r="B11" i="9"/>
  <c r="C11" i="9"/>
  <c r="D11" i="9"/>
  <c r="E11" i="9"/>
  <c r="F11" i="9"/>
  <c r="G11" i="9"/>
  <c r="H11" i="9"/>
  <c r="I11" i="9"/>
  <c r="J11" i="9"/>
  <c r="K11" i="9"/>
  <c r="P11" i="9"/>
  <c r="B12" i="9"/>
  <c r="C12" i="9"/>
  <c r="D12" i="9"/>
  <c r="E12" i="9"/>
  <c r="F12" i="9"/>
  <c r="G12" i="9"/>
  <c r="H12" i="9"/>
  <c r="I12" i="9"/>
  <c r="J12" i="9"/>
  <c r="K12" i="9"/>
  <c r="P12" i="9"/>
  <c r="B13" i="9"/>
  <c r="C13" i="9"/>
  <c r="D13" i="9"/>
  <c r="E13" i="9"/>
  <c r="F13" i="9"/>
  <c r="G13" i="9"/>
  <c r="H13" i="9"/>
  <c r="I13" i="9"/>
  <c r="J13" i="9"/>
  <c r="K13" i="9"/>
  <c r="P13" i="9"/>
  <c r="B14" i="9"/>
  <c r="C14" i="9"/>
  <c r="D14" i="9"/>
  <c r="E14" i="9"/>
  <c r="F14" i="9"/>
  <c r="G14" i="9"/>
  <c r="H14" i="9"/>
  <c r="I14" i="9"/>
  <c r="J14" i="9"/>
  <c r="K14" i="9"/>
  <c r="P14" i="9"/>
  <c r="B15" i="9"/>
  <c r="C15" i="9"/>
  <c r="D15" i="9"/>
  <c r="E15" i="9"/>
  <c r="F15" i="9"/>
  <c r="G15" i="9"/>
  <c r="H15" i="9"/>
  <c r="I15" i="9"/>
  <c r="J15" i="9"/>
  <c r="K15" i="9"/>
  <c r="P15" i="9"/>
  <c r="B16" i="9"/>
  <c r="C16" i="9"/>
  <c r="D16" i="9"/>
  <c r="E16" i="9"/>
  <c r="F16" i="9"/>
  <c r="G16" i="9"/>
  <c r="H16" i="9"/>
  <c r="I16" i="9"/>
  <c r="J16" i="9"/>
  <c r="K16" i="9"/>
  <c r="P16" i="9"/>
  <c r="B17" i="9"/>
  <c r="C17" i="9"/>
  <c r="D17" i="9"/>
  <c r="E17" i="9"/>
  <c r="F17" i="9"/>
  <c r="G17" i="9"/>
  <c r="H17" i="9"/>
  <c r="I17" i="9"/>
  <c r="J17" i="9"/>
  <c r="K17" i="9"/>
  <c r="P17" i="9"/>
  <c r="B18" i="9"/>
  <c r="C18" i="9"/>
  <c r="D18" i="9"/>
  <c r="E18" i="9"/>
  <c r="F18" i="9"/>
  <c r="G18" i="9"/>
  <c r="H18" i="9"/>
  <c r="I18" i="9"/>
  <c r="J18" i="9"/>
  <c r="K18" i="9"/>
  <c r="P18" i="9"/>
  <c r="B19" i="9"/>
  <c r="C19" i="9"/>
  <c r="D19" i="9"/>
  <c r="E19" i="9"/>
  <c r="F19" i="9"/>
  <c r="G19" i="9"/>
  <c r="H19" i="9"/>
  <c r="I19" i="9"/>
  <c r="J19" i="9"/>
  <c r="K19" i="9"/>
  <c r="P19" i="9"/>
  <c r="B20" i="9"/>
  <c r="C20" i="9"/>
  <c r="D20" i="9"/>
  <c r="E20" i="9"/>
  <c r="F20" i="9"/>
  <c r="G20" i="9"/>
  <c r="H20" i="9"/>
  <c r="I20" i="9"/>
  <c r="J20" i="9"/>
  <c r="K20" i="9"/>
  <c r="P20" i="9"/>
  <c r="B21" i="9"/>
  <c r="C21" i="9"/>
  <c r="D21" i="9"/>
  <c r="E21" i="9"/>
  <c r="F21" i="9"/>
  <c r="G21" i="9"/>
  <c r="H21" i="9"/>
  <c r="I21" i="9"/>
  <c r="J21" i="9"/>
  <c r="K21" i="9"/>
  <c r="P21" i="9"/>
  <c r="B22" i="9"/>
  <c r="C22" i="9"/>
  <c r="D22" i="9"/>
  <c r="E22" i="9"/>
  <c r="F22" i="9"/>
  <c r="G22" i="9"/>
  <c r="H22" i="9"/>
  <c r="I22" i="9"/>
  <c r="J22" i="9"/>
  <c r="K22" i="9"/>
  <c r="P22" i="9"/>
  <c r="B23" i="9"/>
  <c r="C23" i="9"/>
  <c r="D23" i="9"/>
  <c r="E23" i="9"/>
  <c r="F23" i="9"/>
  <c r="G23" i="9"/>
  <c r="H23" i="9"/>
  <c r="I23" i="9"/>
  <c r="J23" i="9"/>
  <c r="K23" i="9"/>
  <c r="P23" i="9"/>
  <c r="B24" i="9"/>
  <c r="C24" i="9"/>
  <c r="D24" i="9"/>
  <c r="E24" i="9"/>
  <c r="F24" i="9"/>
  <c r="G24" i="9"/>
  <c r="H24" i="9"/>
  <c r="I24" i="9"/>
  <c r="J24" i="9"/>
  <c r="K24" i="9"/>
  <c r="P24" i="9"/>
  <c r="B25" i="9"/>
  <c r="C25" i="9"/>
  <c r="D25" i="9"/>
  <c r="E25" i="9"/>
  <c r="F25" i="9"/>
  <c r="G25" i="9"/>
  <c r="H25" i="9"/>
  <c r="I25" i="9"/>
  <c r="J25" i="9"/>
  <c r="K25" i="9"/>
  <c r="P25" i="9"/>
  <c r="B26" i="9"/>
  <c r="C26" i="9"/>
  <c r="D26" i="9"/>
  <c r="E26" i="9"/>
  <c r="F26" i="9"/>
  <c r="G26" i="9"/>
  <c r="H26" i="9"/>
  <c r="I26" i="9"/>
  <c r="J26" i="9"/>
  <c r="K26" i="9"/>
  <c r="P26" i="9"/>
  <c r="B27" i="9"/>
  <c r="C27" i="9"/>
  <c r="D27" i="9"/>
  <c r="E27" i="9"/>
  <c r="F27" i="9"/>
  <c r="G27" i="9"/>
  <c r="H27" i="9"/>
  <c r="I27" i="9"/>
  <c r="J27" i="9"/>
  <c r="K27" i="9"/>
  <c r="P27" i="9"/>
  <c r="B28" i="9"/>
  <c r="C28" i="9"/>
  <c r="D28" i="9"/>
  <c r="E28" i="9"/>
  <c r="F28" i="9"/>
  <c r="G28" i="9"/>
  <c r="H28" i="9"/>
  <c r="I28" i="9"/>
  <c r="J28" i="9"/>
  <c r="K28" i="9"/>
  <c r="P28" i="9"/>
  <c r="B29" i="9"/>
  <c r="C29" i="9"/>
  <c r="D29" i="9"/>
  <c r="E29" i="9"/>
  <c r="F29" i="9"/>
  <c r="G29" i="9"/>
  <c r="H29" i="9"/>
  <c r="I29" i="9"/>
  <c r="J29" i="9"/>
  <c r="K29" i="9"/>
  <c r="P29" i="9"/>
  <c r="B30" i="9"/>
  <c r="C30" i="9"/>
  <c r="D30" i="9"/>
  <c r="E30" i="9"/>
  <c r="F30" i="9"/>
  <c r="G30" i="9"/>
  <c r="H30" i="9"/>
  <c r="I30" i="9"/>
  <c r="J30" i="9"/>
  <c r="K30" i="9"/>
  <c r="P30" i="9"/>
  <c r="B31" i="9"/>
  <c r="C31" i="9"/>
  <c r="D31" i="9"/>
  <c r="E31" i="9"/>
  <c r="F31" i="9"/>
  <c r="G31" i="9"/>
  <c r="H31" i="9"/>
  <c r="I31" i="9"/>
  <c r="J31" i="9"/>
  <c r="K31" i="9"/>
  <c r="P31" i="9"/>
  <c r="B32" i="9"/>
  <c r="C32" i="9"/>
  <c r="D32" i="9"/>
  <c r="E32" i="9"/>
  <c r="F32" i="9"/>
  <c r="G32" i="9"/>
  <c r="H32" i="9"/>
  <c r="I32" i="9"/>
  <c r="J32" i="9"/>
  <c r="K32" i="9"/>
  <c r="P32" i="9"/>
  <c r="B33" i="9"/>
  <c r="C33" i="9"/>
  <c r="D33" i="9"/>
  <c r="E33" i="9"/>
  <c r="F33" i="9"/>
  <c r="G33" i="9"/>
  <c r="H33" i="9"/>
  <c r="I33" i="9"/>
  <c r="J33" i="9"/>
  <c r="K33" i="9"/>
  <c r="P33" i="9"/>
  <c r="B34" i="9"/>
  <c r="C34" i="9"/>
  <c r="D34" i="9"/>
  <c r="E34" i="9"/>
  <c r="F34" i="9"/>
  <c r="G34" i="9"/>
  <c r="H34" i="9"/>
  <c r="I34" i="9"/>
  <c r="J34" i="9"/>
  <c r="K34" i="9"/>
  <c r="P34" i="9"/>
  <c r="B35" i="9"/>
  <c r="C35" i="9"/>
  <c r="D35" i="9"/>
  <c r="E35" i="9"/>
  <c r="F35" i="9"/>
  <c r="G35" i="9"/>
  <c r="H35" i="9"/>
  <c r="I35" i="9"/>
  <c r="J35" i="9"/>
  <c r="K35" i="9"/>
  <c r="P35" i="9"/>
  <c r="B36" i="9"/>
  <c r="C36" i="9"/>
  <c r="D36" i="9"/>
  <c r="E36" i="9"/>
  <c r="F36" i="9"/>
  <c r="G36" i="9"/>
  <c r="H36" i="9"/>
  <c r="I36" i="9"/>
  <c r="J36" i="9"/>
  <c r="K36" i="9"/>
  <c r="P36" i="9"/>
  <c r="B37" i="9"/>
  <c r="C37" i="9"/>
  <c r="D37" i="9"/>
  <c r="E37" i="9"/>
  <c r="F37" i="9"/>
  <c r="G37" i="9"/>
  <c r="H37" i="9"/>
  <c r="I37" i="9"/>
  <c r="J37" i="9"/>
  <c r="K37" i="9"/>
  <c r="P37" i="9"/>
  <c r="B38" i="9"/>
  <c r="C38" i="9"/>
  <c r="D38" i="9"/>
  <c r="E38" i="9"/>
  <c r="F38" i="9"/>
  <c r="G38" i="9"/>
  <c r="H38" i="9"/>
  <c r="I38" i="9"/>
  <c r="J38" i="9"/>
  <c r="K38" i="9"/>
  <c r="P38" i="9"/>
  <c r="B39" i="9"/>
  <c r="C39" i="9"/>
  <c r="D39" i="9"/>
  <c r="E39" i="9"/>
  <c r="F39" i="9"/>
  <c r="G39" i="9"/>
  <c r="H39" i="9"/>
  <c r="I39" i="9"/>
  <c r="J39" i="9"/>
  <c r="K39" i="9"/>
  <c r="P39" i="9"/>
  <c r="B40" i="9"/>
  <c r="C40" i="9"/>
  <c r="D40" i="9"/>
  <c r="E40" i="9"/>
  <c r="F40" i="9"/>
  <c r="G40" i="9"/>
  <c r="H40" i="9"/>
  <c r="I40" i="9"/>
  <c r="J40" i="9"/>
  <c r="K40" i="9"/>
  <c r="P40" i="9"/>
  <c r="B41" i="9"/>
  <c r="C41" i="9"/>
  <c r="D41" i="9"/>
  <c r="E41" i="9"/>
  <c r="F41" i="9"/>
  <c r="G41" i="9"/>
  <c r="H41" i="9"/>
  <c r="I41" i="9"/>
  <c r="J41" i="9"/>
  <c r="K41" i="9"/>
  <c r="P41" i="9"/>
  <c r="B42" i="9"/>
  <c r="C42" i="9"/>
  <c r="D42" i="9"/>
  <c r="E42" i="9"/>
  <c r="F42" i="9"/>
  <c r="G42" i="9"/>
  <c r="H42" i="9"/>
  <c r="I42" i="9"/>
  <c r="J42" i="9"/>
  <c r="K42" i="9"/>
  <c r="P42" i="9"/>
  <c r="B43" i="9"/>
  <c r="C43" i="9"/>
  <c r="D43" i="9"/>
  <c r="E43" i="9"/>
  <c r="F43" i="9"/>
  <c r="G43" i="9"/>
  <c r="H43" i="9"/>
  <c r="I43" i="9"/>
  <c r="J43" i="9"/>
  <c r="K43" i="9"/>
  <c r="P43" i="9"/>
  <c r="B44" i="9"/>
  <c r="C44" i="9"/>
  <c r="D44" i="9"/>
  <c r="E44" i="9"/>
  <c r="F44" i="9"/>
  <c r="G44" i="9"/>
  <c r="H44" i="9"/>
  <c r="I44" i="9"/>
  <c r="J44" i="9"/>
  <c r="K44" i="9"/>
  <c r="P44" i="9"/>
  <c r="B45" i="9"/>
  <c r="C45" i="9"/>
  <c r="D45" i="9"/>
  <c r="E45" i="9"/>
  <c r="F45" i="9"/>
  <c r="G45" i="9"/>
  <c r="H45" i="9"/>
  <c r="I45" i="9"/>
  <c r="J45" i="9"/>
  <c r="K45" i="9"/>
  <c r="P45" i="9"/>
  <c r="B46" i="9"/>
  <c r="C46" i="9"/>
  <c r="D46" i="9"/>
  <c r="E46" i="9"/>
  <c r="F46" i="9"/>
  <c r="G46" i="9"/>
  <c r="H46" i="9"/>
  <c r="I46" i="9"/>
  <c r="J46" i="9"/>
  <c r="K46" i="9"/>
  <c r="P46" i="9"/>
  <c r="B47" i="9"/>
  <c r="C47" i="9"/>
  <c r="D47" i="9"/>
  <c r="E47" i="9"/>
  <c r="F47" i="9"/>
  <c r="G47" i="9"/>
  <c r="H47" i="9"/>
  <c r="I47" i="9"/>
  <c r="J47" i="9"/>
  <c r="K47" i="9"/>
  <c r="P47" i="9"/>
  <c r="B48" i="9"/>
  <c r="C48" i="9"/>
  <c r="D48" i="9"/>
  <c r="E48" i="9"/>
  <c r="F48" i="9"/>
  <c r="G48" i="9"/>
  <c r="H48" i="9"/>
  <c r="I48" i="9"/>
  <c r="J48" i="9"/>
  <c r="K48" i="9"/>
  <c r="P48" i="9"/>
  <c r="B49" i="9"/>
  <c r="C49" i="9"/>
  <c r="D49" i="9"/>
  <c r="E49" i="9"/>
  <c r="F49" i="9"/>
  <c r="G49" i="9"/>
  <c r="H49" i="9"/>
  <c r="I49" i="9"/>
  <c r="J49" i="9"/>
  <c r="K49" i="9"/>
  <c r="P49" i="9"/>
  <c r="B50" i="9"/>
  <c r="C50" i="9"/>
  <c r="D50" i="9"/>
  <c r="E50" i="9"/>
  <c r="F50" i="9"/>
  <c r="G50" i="9"/>
  <c r="H50" i="9"/>
  <c r="I50" i="9"/>
  <c r="J50" i="9"/>
  <c r="K50" i="9"/>
  <c r="P50" i="9"/>
  <c r="B51" i="9"/>
  <c r="C51" i="9"/>
  <c r="D51" i="9"/>
  <c r="E51" i="9"/>
  <c r="F51" i="9"/>
  <c r="G51" i="9"/>
  <c r="H51" i="9"/>
  <c r="I51" i="9"/>
  <c r="J51" i="9"/>
  <c r="K51" i="9"/>
  <c r="P51" i="9"/>
  <c r="B52" i="9"/>
  <c r="C52" i="9"/>
  <c r="D52" i="9"/>
  <c r="E52" i="9"/>
  <c r="F52" i="9"/>
  <c r="G52" i="9"/>
  <c r="H52" i="9"/>
  <c r="I52" i="9"/>
  <c r="J52" i="9"/>
  <c r="K52" i="9"/>
  <c r="P52" i="9"/>
  <c r="B53" i="9"/>
  <c r="C53" i="9"/>
  <c r="D53" i="9"/>
  <c r="E53" i="9"/>
  <c r="F53" i="9"/>
  <c r="G53" i="9"/>
  <c r="H53" i="9"/>
  <c r="I53" i="9"/>
  <c r="J53" i="9"/>
  <c r="K53" i="9"/>
  <c r="P53" i="9"/>
  <c r="B54" i="9"/>
  <c r="C54" i="9"/>
  <c r="D54" i="9"/>
  <c r="E54" i="9"/>
  <c r="F54" i="9"/>
  <c r="G54" i="9"/>
  <c r="H54" i="9"/>
  <c r="I54" i="9"/>
  <c r="J54" i="9"/>
  <c r="K54" i="9"/>
  <c r="P54" i="9"/>
  <c r="B55" i="9"/>
  <c r="C55" i="9"/>
  <c r="D55" i="9"/>
  <c r="E55" i="9"/>
  <c r="F55" i="9"/>
  <c r="G55" i="9"/>
  <c r="H55" i="9"/>
  <c r="I55" i="9"/>
  <c r="J55" i="9"/>
  <c r="K55" i="9"/>
  <c r="P55" i="9"/>
  <c r="B56" i="9"/>
  <c r="C56" i="9"/>
  <c r="D56" i="9"/>
  <c r="E56" i="9"/>
  <c r="F56" i="9"/>
  <c r="G56" i="9"/>
  <c r="H56" i="9"/>
  <c r="I56" i="9"/>
  <c r="J56" i="9"/>
  <c r="K56" i="9"/>
  <c r="P56" i="9"/>
  <c r="B57" i="9"/>
  <c r="C57" i="9"/>
  <c r="D57" i="9"/>
  <c r="E57" i="9"/>
  <c r="F57" i="9"/>
  <c r="G57" i="9"/>
  <c r="H57" i="9"/>
  <c r="I57" i="9"/>
  <c r="J57" i="9"/>
  <c r="K57" i="9"/>
  <c r="P57" i="9"/>
  <c r="B58" i="9"/>
  <c r="C58" i="9"/>
  <c r="D58" i="9"/>
  <c r="E58" i="9"/>
  <c r="F58" i="9"/>
  <c r="G58" i="9"/>
  <c r="H58" i="9"/>
  <c r="I58" i="9"/>
  <c r="J58" i="9"/>
  <c r="K58" i="9"/>
  <c r="P58" i="9"/>
  <c r="B59" i="9"/>
  <c r="C59" i="9"/>
  <c r="D59" i="9"/>
  <c r="E59" i="9"/>
  <c r="F59" i="9"/>
  <c r="G59" i="9"/>
  <c r="H59" i="9"/>
  <c r="I59" i="9"/>
  <c r="J59" i="9"/>
  <c r="K59" i="9"/>
  <c r="P59" i="9"/>
  <c r="B60" i="9"/>
  <c r="C60" i="9"/>
  <c r="D60" i="9"/>
  <c r="E60" i="9"/>
  <c r="F60" i="9"/>
  <c r="G60" i="9"/>
  <c r="H60" i="9"/>
  <c r="I60" i="9"/>
  <c r="J60" i="9"/>
  <c r="K60" i="9"/>
  <c r="P60" i="9"/>
  <c r="B61" i="9"/>
  <c r="C61" i="9"/>
  <c r="D61" i="9"/>
  <c r="E61" i="9"/>
  <c r="F61" i="9"/>
  <c r="G61" i="9"/>
  <c r="H61" i="9"/>
  <c r="I61" i="9"/>
  <c r="J61" i="9"/>
  <c r="K61" i="9"/>
  <c r="P61" i="9"/>
  <c r="B62" i="9"/>
  <c r="C62" i="9"/>
  <c r="D62" i="9"/>
  <c r="E62" i="9"/>
  <c r="F62" i="9"/>
  <c r="G62" i="9"/>
  <c r="H62" i="9"/>
  <c r="I62" i="9"/>
  <c r="J62" i="9"/>
  <c r="K62" i="9"/>
  <c r="P62" i="9"/>
  <c r="B63" i="9"/>
  <c r="C63" i="9"/>
  <c r="D63" i="9"/>
  <c r="E63" i="9"/>
  <c r="F63" i="9"/>
  <c r="G63" i="9"/>
  <c r="H63" i="9"/>
  <c r="I63" i="9"/>
  <c r="J63" i="9"/>
  <c r="K63" i="9"/>
  <c r="P63" i="9"/>
  <c r="B64" i="9"/>
  <c r="C64" i="9"/>
  <c r="D64" i="9"/>
  <c r="E64" i="9"/>
  <c r="F64" i="9"/>
  <c r="G64" i="9"/>
  <c r="H64" i="9"/>
  <c r="I64" i="9"/>
  <c r="J64" i="9"/>
  <c r="K64" i="9"/>
  <c r="P64" i="9"/>
  <c r="B65" i="9"/>
  <c r="C65" i="9"/>
  <c r="D65" i="9"/>
  <c r="E65" i="9"/>
  <c r="F65" i="9"/>
  <c r="G65" i="9"/>
  <c r="H65" i="9"/>
  <c r="I65" i="9"/>
  <c r="J65" i="9"/>
  <c r="K65" i="9"/>
  <c r="P65" i="9"/>
  <c r="B66" i="9"/>
  <c r="C66" i="9"/>
  <c r="D66" i="9"/>
  <c r="E66" i="9"/>
  <c r="F66" i="9"/>
  <c r="G66" i="9"/>
  <c r="H66" i="9"/>
  <c r="I66" i="9"/>
  <c r="J66" i="9"/>
  <c r="K66" i="9"/>
  <c r="P66" i="9"/>
  <c r="B67" i="9"/>
  <c r="C67" i="9"/>
  <c r="D67" i="9"/>
  <c r="E67" i="9"/>
  <c r="F67" i="9"/>
  <c r="G67" i="9"/>
  <c r="H67" i="9"/>
  <c r="I67" i="9"/>
  <c r="J67" i="9"/>
  <c r="K67" i="9"/>
  <c r="P67" i="9"/>
  <c r="B68" i="9"/>
  <c r="C68" i="9"/>
  <c r="D68" i="9"/>
  <c r="E68" i="9"/>
  <c r="F68" i="9"/>
  <c r="G68" i="9"/>
  <c r="H68" i="9"/>
  <c r="I68" i="9"/>
  <c r="J68" i="9"/>
  <c r="K68" i="9"/>
  <c r="P68" i="9"/>
  <c r="B69" i="9"/>
  <c r="C69" i="9"/>
  <c r="D69" i="9"/>
  <c r="E69" i="9"/>
  <c r="F69" i="9"/>
  <c r="G69" i="9"/>
  <c r="H69" i="9"/>
  <c r="I69" i="9"/>
  <c r="J69" i="9"/>
  <c r="K69" i="9"/>
  <c r="P69" i="9"/>
  <c r="B70" i="9"/>
  <c r="C70" i="9"/>
  <c r="D70" i="9"/>
  <c r="E70" i="9"/>
  <c r="F70" i="9"/>
  <c r="G70" i="9"/>
  <c r="H70" i="9"/>
  <c r="I70" i="9"/>
  <c r="J70" i="9"/>
  <c r="K70" i="9"/>
  <c r="P70" i="9"/>
  <c r="B71" i="9"/>
  <c r="C71" i="9"/>
  <c r="D71" i="9"/>
  <c r="E71" i="9"/>
  <c r="F71" i="9"/>
  <c r="G71" i="9"/>
  <c r="H71" i="9"/>
  <c r="I71" i="9"/>
  <c r="J71" i="9"/>
  <c r="K71" i="9"/>
  <c r="P71" i="9"/>
  <c r="B72" i="9"/>
  <c r="C72" i="9"/>
  <c r="D72" i="9"/>
  <c r="E72" i="9"/>
  <c r="F72" i="9"/>
  <c r="G72" i="9"/>
  <c r="H72" i="9"/>
  <c r="I72" i="9"/>
  <c r="J72" i="9"/>
  <c r="K72" i="9"/>
  <c r="P72" i="9"/>
  <c r="B73" i="9"/>
  <c r="C73" i="9"/>
  <c r="D73" i="9"/>
  <c r="E73" i="9"/>
  <c r="F73" i="9"/>
  <c r="G73" i="9"/>
  <c r="H73" i="9"/>
  <c r="I73" i="9"/>
  <c r="J73" i="9"/>
  <c r="K73" i="9"/>
  <c r="P73" i="9"/>
  <c r="B74" i="9"/>
  <c r="C74" i="9"/>
  <c r="D74" i="9"/>
  <c r="E74" i="9"/>
  <c r="F74" i="9"/>
  <c r="G74" i="9"/>
  <c r="H74" i="9"/>
  <c r="I74" i="9"/>
  <c r="J74" i="9"/>
  <c r="K74" i="9"/>
  <c r="P74" i="9"/>
  <c r="B75" i="9"/>
  <c r="C75" i="9"/>
  <c r="D75" i="9"/>
  <c r="E75" i="9"/>
  <c r="F75" i="9"/>
  <c r="G75" i="9"/>
  <c r="H75" i="9"/>
  <c r="I75" i="9"/>
  <c r="J75" i="9"/>
  <c r="K75" i="9"/>
  <c r="P75" i="9"/>
  <c r="B76" i="9"/>
  <c r="C76" i="9"/>
  <c r="D76" i="9"/>
  <c r="E76" i="9"/>
  <c r="F76" i="9"/>
  <c r="G76" i="9"/>
  <c r="H76" i="9"/>
  <c r="I76" i="9"/>
  <c r="J76" i="9"/>
  <c r="K76" i="9"/>
  <c r="P76" i="9"/>
  <c r="B77" i="9"/>
  <c r="C77" i="9"/>
  <c r="D77" i="9"/>
  <c r="E77" i="9"/>
  <c r="F77" i="9"/>
  <c r="G77" i="9"/>
  <c r="H77" i="9"/>
  <c r="I77" i="9"/>
  <c r="J77" i="9"/>
  <c r="K77" i="9"/>
  <c r="P77" i="9"/>
  <c r="B78" i="9"/>
  <c r="C78" i="9"/>
  <c r="D78" i="9"/>
  <c r="E78" i="9"/>
  <c r="F78" i="9"/>
  <c r="G78" i="9"/>
  <c r="H78" i="9"/>
  <c r="I78" i="9"/>
  <c r="J78" i="9"/>
  <c r="K78" i="9"/>
  <c r="P78" i="9"/>
  <c r="B79" i="9"/>
  <c r="C79" i="9"/>
  <c r="D79" i="9"/>
  <c r="E79" i="9"/>
  <c r="F79" i="9"/>
  <c r="G79" i="9"/>
  <c r="H79" i="9"/>
  <c r="I79" i="9"/>
  <c r="J79" i="9"/>
  <c r="K79" i="9"/>
  <c r="P79" i="9"/>
  <c r="B80" i="9"/>
  <c r="C80" i="9"/>
  <c r="D80" i="9"/>
  <c r="E80" i="9"/>
  <c r="F80" i="9"/>
  <c r="G80" i="9"/>
  <c r="H80" i="9"/>
  <c r="I80" i="9"/>
  <c r="J80" i="9"/>
  <c r="K80" i="9"/>
  <c r="P80" i="9"/>
  <c r="B81" i="9"/>
  <c r="C81" i="9"/>
  <c r="D81" i="9"/>
  <c r="E81" i="9"/>
  <c r="F81" i="9"/>
  <c r="G81" i="9"/>
  <c r="H81" i="9"/>
  <c r="I81" i="9"/>
  <c r="J81" i="9"/>
  <c r="K81" i="9"/>
  <c r="P81" i="9"/>
  <c r="B82" i="9"/>
  <c r="C82" i="9"/>
  <c r="D82" i="9"/>
  <c r="E82" i="9"/>
  <c r="F82" i="9"/>
  <c r="G82" i="9"/>
  <c r="H82" i="9"/>
  <c r="I82" i="9"/>
  <c r="J82" i="9"/>
  <c r="K82" i="9"/>
  <c r="P82" i="9"/>
  <c r="B83" i="9"/>
  <c r="C83" i="9"/>
  <c r="D83" i="9"/>
  <c r="E83" i="9"/>
  <c r="F83" i="9"/>
  <c r="G83" i="9"/>
  <c r="H83" i="9"/>
  <c r="I83" i="9"/>
  <c r="J83" i="9"/>
  <c r="K83" i="9"/>
  <c r="P83" i="9"/>
  <c r="B84" i="9"/>
  <c r="C84" i="9"/>
  <c r="D84" i="9"/>
  <c r="E84" i="9"/>
  <c r="F84" i="9"/>
  <c r="G84" i="9"/>
  <c r="H84" i="9"/>
  <c r="I84" i="9"/>
  <c r="J84" i="9"/>
  <c r="K84" i="9"/>
  <c r="P84" i="9"/>
  <c r="B85" i="9"/>
  <c r="C85" i="9"/>
  <c r="D85" i="9"/>
  <c r="E85" i="9"/>
  <c r="F85" i="9"/>
  <c r="G85" i="9"/>
  <c r="H85" i="9"/>
  <c r="I85" i="9"/>
  <c r="J85" i="9"/>
  <c r="K85" i="9"/>
  <c r="P85" i="9"/>
  <c r="B86" i="9"/>
  <c r="C86" i="9"/>
  <c r="D86" i="9"/>
  <c r="E86" i="9"/>
  <c r="F86" i="9"/>
  <c r="G86" i="9"/>
  <c r="H86" i="9"/>
  <c r="I86" i="9"/>
  <c r="J86" i="9"/>
  <c r="K86" i="9"/>
  <c r="P86" i="9"/>
  <c r="B87" i="9"/>
  <c r="C87" i="9"/>
  <c r="D87" i="9"/>
  <c r="E87" i="9"/>
  <c r="F87" i="9"/>
  <c r="G87" i="9"/>
  <c r="H87" i="9"/>
  <c r="I87" i="9"/>
  <c r="J87" i="9"/>
  <c r="K87" i="9"/>
  <c r="P87" i="9"/>
  <c r="B88" i="9"/>
  <c r="C88" i="9"/>
  <c r="D88" i="9"/>
  <c r="E88" i="9"/>
  <c r="F88" i="9"/>
  <c r="G88" i="9"/>
  <c r="H88" i="9"/>
  <c r="I88" i="9"/>
  <c r="J88" i="9"/>
  <c r="K88" i="9"/>
  <c r="P88" i="9"/>
  <c r="B89" i="9"/>
  <c r="C89" i="9"/>
  <c r="D89" i="9"/>
  <c r="E89" i="9"/>
  <c r="F89" i="9"/>
  <c r="G89" i="9"/>
  <c r="H89" i="9"/>
  <c r="I89" i="9"/>
  <c r="J89" i="9"/>
  <c r="K89" i="9"/>
  <c r="P89" i="9"/>
  <c r="B90" i="9"/>
  <c r="C90" i="9"/>
  <c r="D90" i="9"/>
  <c r="E90" i="9"/>
  <c r="F90" i="9"/>
  <c r="G90" i="9"/>
  <c r="H90" i="9"/>
  <c r="I90" i="9"/>
  <c r="J90" i="9"/>
  <c r="K90" i="9"/>
  <c r="P90" i="9"/>
  <c r="B91" i="9"/>
  <c r="C91" i="9"/>
  <c r="D91" i="9"/>
  <c r="E91" i="9"/>
  <c r="F91" i="9"/>
  <c r="G91" i="9"/>
  <c r="H91" i="9"/>
  <c r="I91" i="9"/>
  <c r="J91" i="9"/>
  <c r="K91" i="9"/>
  <c r="P91" i="9"/>
  <c r="B92" i="9"/>
  <c r="C92" i="9"/>
  <c r="D92" i="9"/>
  <c r="E92" i="9"/>
  <c r="F92" i="9"/>
  <c r="G92" i="9"/>
  <c r="H92" i="9"/>
  <c r="I92" i="9"/>
  <c r="J92" i="9"/>
  <c r="K92" i="9"/>
  <c r="P92" i="9"/>
  <c r="B93" i="9"/>
  <c r="C93" i="9"/>
  <c r="D93" i="9"/>
  <c r="E93" i="9"/>
  <c r="F93" i="9"/>
  <c r="G93" i="9"/>
  <c r="H93" i="9"/>
  <c r="I93" i="9"/>
  <c r="J93" i="9"/>
  <c r="K93" i="9"/>
  <c r="P93" i="9"/>
  <c r="B94" i="9"/>
  <c r="C94" i="9"/>
  <c r="D94" i="9"/>
  <c r="E94" i="9"/>
  <c r="F94" i="9"/>
  <c r="G94" i="9"/>
  <c r="H94" i="9"/>
  <c r="I94" i="9"/>
  <c r="J94" i="9"/>
  <c r="K94" i="9"/>
  <c r="P94" i="9"/>
  <c r="B95" i="9"/>
  <c r="C95" i="9"/>
  <c r="D95" i="9"/>
  <c r="E95" i="9"/>
  <c r="F95" i="9"/>
  <c r="G95" i="9"/>
  <c r="H95" i="9"/>
  <c r="I95" i="9"/>
  <c r="J95" i="9"/>
  <c r="K95" i="9"/>
  <c r="P95" i="9"/>
  <c r="B96" i="9"/>
  <c r="C96" i="9"/>
  <c r="D96" i="9"/>
  <c r="E96" i="9"/>
  <c r="F96" i="9"/>
  <c r="G96" i="9"/>
  <c r="H96" i="9"/>
  <c r="I96" i="9"/>
  <c r="J96" i="9"/>
  <c r="K96" i="9"/>
  <c r="P96" i="9"/>
  <c r="B97" i="9"/>
  <c r="C97" i="9"/>
  <c r="D97" i="9"/>
  <c r="E97" i="9"/>
  <c r="F97" i="9"/>
  <c r="G97" i="9"/>
  <c r="H97" i="9"/>
  <c r="I97" i="9"/>
  <c r="J97" i="9"/>
  <c r="K97" i="9"/>
  <c r="P97" i="9"/>
  <c r="B98" i="9"/>
  <c r="C98" i="9"/>
  <c r="D98" i="9"/>
  <c r="E98" i="9"/>
  <c r="F98" i="9"/>
  <c r="G98" i="9"/>
  <c r="H98" i="9"/>
  <c r="I98" i="9"/>
  <c r="J98" i="9"/>
  <c r="K98" i="9"/>
  <c r="P98" i="9"/>
  <c r="B99" i="9"/>
  <c r="C99" i="9"/>
  <c r="D99" i="9"/>
  <c r="E99" i="9"/>
  <c r="F99" i="9"/>
  <c r="G99" i="9"/>
  <c r="H99" i="9"/>
  <c r="I99" i="9"/>
  <c r="J99" i="9"/>
  <c r="K99" i="9"/>
  <c r="P99" i="9"/>
  <c r="B100" i="9"/>
  <c r="C100" i="9"/>
  <c r="D100" i="9"/>
  <c r="E100" i="9"/>
  <c r="F100" i="9"/>
  <c r="G100" i="9"/>
  <c r="H100" i="9"/>
  <c r="I100" i="9"/>
  <c r="J100" i="9"/>
  <c r="K100" i="9"/>
  <c r="P100" i="9"/>
  <c r="B101" i="9"/>
  <c r="C101" i="9"/>
  <c r="D101" i="9"/>
  <c r="E101" i="9"/>
  <c r="F101" i="9"/>
  <c r="G101" i="9"/>
  <c r="H101" i="9"/>
  <c r="I101" i="9"/>
  <c r="J101" i="9"/>
  <c r="K101" i="9"/>
  <c r="P101" i="9"/>
  <c r="B102" i="9"/>
  <c r="C102" i="9"/>
  <c r="D102" i="9"/>
  <c r="E102" i="9"/>
  <c r="F102" i="9"/>
  <c r="G102" i="9"/>
  <c r="H102" i="9"/>
  <c r="I102" i="9"/>
  <c r="J102" i="9"/>
  <c r="K102" i="9"/>
  <c r="P102" i="9"/>
  <c r="B103" i="9"/>
  <c r="C103" i="9"/>
  <c r="D103" i="9"/>
  <c r="E103" i="9"/>
  <c r="F103" i="9"/>
  <c r="G103" i="9"/>
  <c r="H103" i="9"/>
  <c r="I103" i="9"/>
  <c r="J103" i="9"/>
  <c r="K103" i="9"/>
  <c r="P103" i="9"/>
  <c r="B104" i="9"/>
  <c r="C104" i="9"/>
  <c r="D104" i="9"/>
  <c r="E104" i="9"/>
  <c r="F104" i="9"/>
  <c r="G104" i="9"/>
  <c r="H104" i="9"/>
  <c r="I104" i="9"/>
  <c r="J104" i="9"/>
  <c r="K104" i="9"/>
  <c r="P104" i="9"/>
  <c r="B105" i="9"/>
  <c r="C105" i="9"/>
  <c r="D105" i="9"/>
  <c r="E105" i="9"/>
  <c r="F105" i="9"/>
  <c r="G105" i="9"/>
  <c r="H105" i="9"/>
  <c r="I105" i="9"/>
  <c r="J105" i="9"/>
  <c r="K105" i="9"/>
  <c r="P105" i="9"/>
  <c r="B106" i="9"/>
  <c r="C106" i="9"/>
  <c r="D106" i="9"/>
  <c r="E106" i="9"/>
  <c r="F106" i="9"/>
  <c r="G106" i="9"/>
  <c r="H106" i="9"/>
  <c r="I106" i="9"/>
  <c r="J106" i="9"/>
  <c r="K106" i="9"/>
  <c r="P106" i="9"/>
  <c r="B107" i="9"/>
  <c r="C107" i="9"/>
  <c r="D107" i="9"/>
  <c r="E107" i="9"/>
  <c r="F107" i="9"/>
  <c r="G107" i="9"/>
  <c r="H107" i="9"/>
  <c r="I107" i="9"/>
  <c r="J107" i="9"/>
  <c r="K107" i="9"/>
  <c r="P107" i="9"/>
  <c r="P109" i="9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9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9" i="9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9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9" i="9"/>
  <c r="K109" i="9"/>
  <c r="J109" i="9"/>
  <c r="I109" i="9"/>
  <c r="H109" i="9"/>
  <c r="G109" i="9"/>
  <c r="F109" i="9"/>
  <c r="E109" i="9"/>
  <c r="D109" i="9"/>
  <c r="C109" i="9"/>
  <c r="B109" i="9"/>
  <c r="B3" i="8"/>
  <c r="C3" i="8"/>
  <c r="D3" i="8"/>
  <c r="E3" i="8"/>
  <c r="F3" i="8"/>
  <c r="G3" i="8"/>
  <c r="H3" i="8"/>
  <c r="I3" i="8"/>
  <c r="J3" i="8"/>
  <c r="K3" i="8"/>
  <c r="P3" i="8"/>
  <c r="B4" i="8"/>
  <c r="C4" i="8"/>
  <c r="D4" i="8"/>
  <c r="E4" i="8"/>
  <c r="F4" i="8"/>
  <c r="G4" i="8"/>
  <c r="H4" i="8"/>
  <c r="I4" i="8"/>
  <c r="J4" i="8"/>
  <c r="K4" i="8"/>
  <c r="P4" i="8"/>
  <c r="B5" i="8"/>
  <c r="C5" i="8"/>
  <c r="D5" i="8"/>
  <c r="E5" i="8"/>
  <c r="F5" i="8"/>
  <c r="G5" i="8"/>
  <c r="H5" i="8"/>
  <c r="I5" i="8"/>
  <c r="J5" i="8"/>
  <c r="K5" i="8"/>
  <c r="P5" i="8"/>
  <c r="B6" i="8"/>
  <c r="C6" i="8"/>
  <c r="D6" i="8"/>
  <c r="E6" i="8"/>
  <c r="F6" i="8"/>
  <c r="G6" i="8"/>
  <c r="H6" i="8"/>
  <c r="I6" i="8"/>
  <c r="J6" i="8"/>
  <c r="K6" i="8"/>
  <c r="P6" i="8"/>
  <c r="B7" i="8"/>
  <c r="C7" i="8"/>
  <c r="D7" i="8"/>
  <c r="E7" i="8"/>
  <c r="F7" i="8"/>
  <c r="G7" i="8"/>
  <c r="H7" i="8"/>
  <c r="I7" i="8"/>
  <c r="J7" i="8"/>
  <c r="K7" i="8"/>
  <c r="P7" i="8"/>
  <c r="B8" i="8"/>
  <c r="C8" i="8"/>
  <c r="D8" i="8"/>
  <c r="E8" i="8"/>
  <c r="F8" i="8"/>
  <c r="G8" i="8"/>
  <c r="H8" i="8"/>
  <c r="I8" i="8"/>
  <c r="J8" i="8"/>
  <c r="K8" i="8"/>
  <c r="P8" i="8"/>
  <c r="B9" i="8"/>
  <c r="C9" i="8"/>
  <c r="D9" i="8"/>
  <c r="E9" i="8"/>
  <c r="F9" i="8"/>
  <c r="G9" i="8"/>
  <c r="H9" i="8"/>
  <c r="I9" i="8"/>
  <c r="J9" i="8"/>
  <c r="K9" i="8"/>
  <c r="P9" i="8"/>
  <c r="B10" i="8"/>
  <c r="C10" i="8"/>
  <c r="D10" i="8"/>
  <c r="E10" i="8"/>
  <c r="F10" i="8"/>
  <c r="G10" i="8"/>
  <c r="H10" i="8"/>
  <c r="I10" i="8"/>
  <c r="J10" i="8"/>
  <c r="K10" i="8"/>
  <c r="P10" i="8"/>
  <c r="B11" i="8"/>
  <c r="C11" i="8"/>
  <c r="D11" i="8"/>
  <c r="E11" i="8"/>
  <c r="F11" i="8"/>
  <c r="G11" i="8"/>
  <c r="H11" i="8"/>
  <c r="I11" i="8"/>
  <c r="J11" i="8"/>
  <c r="K11" i="8"/>
  <c r="P11" i="8"/>
  <c r="B12" i="8"/>
  <c r="C12" i="8"/>
  <c r="D12" i="8"/>
  <c r="E12" i="8"/>
  <c r="F12" i="8"/>
  <c r="G12" i="8"/>
  <c r="H12" i="8"/>
  <c r="I12" i="8"/>
  <c r="J12" i="8"/>
  <c r="K12" i="8"/>
  <c r="P12" i="8"/>
  <c r="B13" i="8"/>
  <c r="C13" i="8"/>
  <c r="D13" i="8"/>
  <c r="E13" i="8"/>
  <c r="F13" i="8"/>
  <c r="G13" i="8"/>
  <c r="H13" i="8"/>
  <c r="I13" i="8"/>
  <c r="J13" i="8"/>
  <c r="K13" i="8"/>
  <c r="P13" i="8"/>
  <c r="B14" i="8"/>
  <c r="C14" i="8"/>
  <c r="D14" i="8"/>
  <c r="E14" i="8"/>
  <c r="F14" i="8"/>
  <c r="G14" i="8"/>
  <c r="H14" i="8"/>
  <c r="I14" i="8"/>
  <c r="J14" i="8"/>
  <c r="K14" i="8"/>
  <c r="P14" i="8"/>
  <c r="B15" i="8"/>
  <c r="C15" i="8"/>
  <c r="D15" i="8"/>
  <c r="E15" i="8"/>
  <c r="F15" i="8"/>
  <c r="G15" i="8"/>
  <c r="H15" i="8"/>
  <c r="I15" i="8"/>
  <c r="J15" i="8"/>
  <c r="K15" i="8"/>
  <c r="P15" i="8"/>
  <c r="B16" i="8"/>
  <c r="C16" i="8"/>
  <c r="D16" i="8"/>
  <c r="E16" i="8"/>
  <c r="F16" i="8"/>
  <c r="G16" i="8"/>
  <c r="H16" i="8"/>
  <c r="I16" i="8"/>
  <c r="J16" i="8"/>
  <c r="K16" i="8"/>
  <c r="P16" i="8"/>
  <c r="B17" i="8"/>
  <c r="C17" i="8"/>
  <c r="D17" i="8"/>
  <c r="E17" i="8"/>
  <c r="F17" i="8"/>
  <c r="G17" i="8"/>
  <c r="H17" i="8"/>
  <c r="I17" i="8"/>
  <c r="J17" i="8"/>
  <c r="K17" i="8"/>
  <c r="P17" i="8"/>
  <c r="B18" i="8"/>
  <c r="C18" i="8"/>
  <c r="D18" i="8"/>
  <c r="E18" i="8"/>
  <c r="F18" i="8"/>
  <c r="G18" i="8"/>
  <c r="H18" i="8"/>
  <c r="I18" i="8"/>
  <c r="J18" i="8"/>
  <c r="K18" i="8"/>
  <c r="P18" i="8"/>
  <c r="B19" i="8"/>
  <c r="C19" i="8"/>
  <c r="D19" i="8"/>
  <c r="E19" i="8"/>
  <c r="F19" i="8"/>
  <c r="G19" i="8"/>
  <c r="H19" i="8"/>
  <c r="I19" i="8"/>
  <c r="J19" i="8"/>
  <c r="K19" i="8"/>
  <c r="P19" i="8"/>
  <c r="B20" i="8"/>
  <c r="C20" i="8"/>
  <c r="D20" i="8"/>
  <c r="E20" i="8"/>
  <c r="F20" i="8"/>
  <c r="G20" i="8"/>
  <c r="H20" i="8"/>
  <c r="I20" i="8"/>
  <c r="J20" i="8"/>
  <c r="K20" i="8"/>
  <c r="P20" i="8"/>
  <c r="B21" i="8"/>
  <c r="C21" i="8"/>
  <c r="D21" i="8"/>
  <c r="E21" i="8"/>
  <c r="F21" i="8"/>
  <c r="G21" i="8"/>
  <c r="H21" i="8"/>
  <c r="I21" i="8"/>
  <c r="J21" i="8"/>
  <c r="K21" i="8"/>
  <c r="P21" i="8"/>
  <c r="B22" i="8"/>
  <c r="C22" i="8"/>
  <c r="D22" i="8"/>
  <c r="E22" i="8"/>
  <c r="F22" i="8"/>
  <c r="G22" i="8"/>
  <c r="H22" i="8"/>
  <c r="I22" i="8"/>
  <c r="J22" i="8"/>
  <c r="K22" i="8"/>
  <c r="P22" i="8"/>
  <c r="B23" i="8"/>
  <c r="C23" i="8"/>
  <c r="D23" i="8"/>
  <c r="E23" i="8"/>
  <c r="F23" i="8"/>
  <c r="G23" i="8"/>
  <c r="H23" i="8"/>
  <c r="I23" i="8"/>
  <c r="J23" i="8"/>
  <c r="K23" i="8"/>
  <c r="P23" i="8"/>
  <c r="B24" i="8"/>
  <c r="C24" i="8"/>
  <c r="D24" i="8"/>
  <c r="E24" i="8"/>
  <c r="F24" i="8"/>
  <c r="G24" i="8"/>
  <c r="H24" i="8"/>
  <c r="I24" i="8"/>
  <c r="J24" i="8"/>
  <c r="K24" i="8"/>
  <c r="P24" i="8"/>
  <c r="B25" i="8"/>
  <c r="C25" i="8"/>
  <c r="D25" i="8"/>
  <c r="E25" i="8"/>
  <c r="F25" i="8"/>
  <c r="G25" i="8"/>
  <c r="H25" i="8"/>
  <c r="I25" i="8"/>
  <c r="J25" i="8"/>
  <c r="K25" i="8"/>
  <c r="P25" i="8"/>
  <c r="B26" i="8"/>
  <c r="C26" i="8"/>
  <c r="D26" i="8"/>
  <c r="E26" i="8"/>
  <c r="F26" i="8"/>
  <c r="G26" i="8"/>
  <c r="H26" i="8"/>
  <c r="I26" i="8"/>
  <c r="J26" i="8"/>
  <c r="K26" i="8"/>
  <c r="P26" i="8"/>
  <c r="B27" i="8"/>
  <c r="C27" i="8"/>
  <c r="D27" i="8"/>
  <c r="E27" i="8"/>
  <c r="F27" i="8"/>
  <c r="G27" i="8"/>
  <c r="H27" i="8"/>
  <c r="I27" i="8"/>
  <c r="J27" i="8"/>
  <c r="K27" i="8"/>
  <c r="P27" i="8"/>
  <c r="B28" i="8"/>
  <c r="C28" i="8"/>
  <c r="D28" i="8"/>
  <c r="E28" i="8"/>
  <c r="F28" i="8"/>
  <c r="G28" i="8"/>
  <c r="H28" i="8"/>
  <c r="I28" i="8"/>
  <c r="J28" i="8"/>
  <c r="K28" i="8"/>
  <c r="P28" i="8"/>
  <c r="B29" i="8"/>
  <c r="C29" i="8"/>
  <c r="D29" i="8"/>
  <c r="E29" i="8"/>
  <c r="F29" i="8"/>
  <c r="G29" i="8"/>
  <c r="H29" i="8"/>
  <c r="I29" i="8"/>
  <c r="J29" i="8"/>
  <c r="K29" i="8"/>
  <c r="P29" i="8"/>
  <c r="B30" i="8"/>
  <c r="C30" i="8"/>
  <c r="D30" i="8"/>
  <c r="E30" i="8"/>
  <c r="F30" i="8"/>
  <c r="G30" i="8"/>
  <c r="H30" i="8"/>
  <c r="I30" i="8"/>
  <c r="J30" i="8"/>
  <c r="K30" i="8"/>
  <c r="P30" i="8"/>
  <c r="B31" i="8"/>
  <c r="C31" i="8"/>
  <c r="D31" i="8"/>
  <c r="E31" i="8"/>
  <c r="F31" i="8"/>
  <c r="G31" i="8"/>
  <c r="H31" i="8"/>
  <c r="I31" i="8"/>
  <c r="J31" i="8"/>
  <c r="K31" i="8"/>
  <c r="P31" i="8"/>
  <c r="B32" i="8"/>
  <c r="C32" i="8"/>
  <c r="D32" i="8"/>
  <c r="E32" i="8"/>
  <c r="F32" i="8"/>
  <c r="G32" i="8"/>
  <c r="H32" i="8"/>
  <c r="I32" i="8"/>
  <c r="J32" i="8"/>
  <c r="K32" i="8"/>
  <c r="P32" i="8"/>
  <c r="B33" i="8"/>
  <c r="C33" i="8"/>
  <c r="D33" i="8"/>
  <c r="E33" i="8"/>
  <c r="F33" i="8"/>
  <c r="G33" i="8"/>
  <c r="H33" i="8"/>
  <c r="I33" i="8"/>
  <c r="J33" i="8"/>
  <c r="K33" i="8"/>
  <c r="P33" i="8"/>
  <c r="B34" i="8"/>
  <c r="C34" i="8"/>
  <c r="D34" i="8"/>
  <c r="E34" i="8"/>
  <c r="F34" i="8"/>
  <c r="G34" i="8"/>
  <c r="H34" i="8"/>
  <c r="I34" i="8"/>
  <c r="J34" i="8"/>
  <c r="K34" i="8"/>
  <c r="P34" i="8"/>
  <c r="B35" i="8"/>
  <c r="C35" i="8"/>
  <c r="D35" i="8"/>
  <c r="E35" i="8"/>
  <c r="F35" i="8"/>
  <c r="G35" i="8"/>
  <c r="H35" i="8"/>
  <c r="I35" i="8"/>
  <c r="J35" i="8"/>
  <c r="K35" i="8"/>
  <c r="P35" i="8"/>
  <c r="B36" i="8"/>
  <c r="C36" i="8"/>
  <c r="D36" i="8"/>
  <c r="E36" i="8"/>
  <c r="F36" i="8"/>
  <c r="G36" i="8"/>
  <c r="H36" i="8"/>
  <c r="I36" i="8"/>
  <c r="J36" i="8"/>
  <c r="K36" i="8"/>
  <c r="P36" i="8"/>
  <c r="B37" i="8"/>
  <c r="C37" i="8"/>
  <c r="D37" i="8"/>
  <c r="E37" i="8"/>
  <c r="F37" i="8"/>
  <c r="G37" i="8"/>
  <c r="H37" i="8"/>
  <c r="I37" i="8"/>
  <c r="J37" i="8"/>
  <c r="K37" i="8"/>
  <c r="P37" i="8"/>
  <c r="B38" i="8"/>
  <c r="C38" i="8"/>
  <c r="D38" i="8"/>
  <c r="E38" i="8"/>
  <c r="F38" i="8"/>
  <c r="G38" i="8"/>
  <c r="H38" i="8"/>
  <c r="I38" i="8"/>
  <c r="J38" i="8"/>
  <c r="K38" i="8"/>
  <c r="P38" i="8"/>
  <c r="B39" i="8"/>
  <c r="C39" i="8"/>
  <c r="D39" i="8"/>
  <c r="E39" i="8"/>
  <c r="F39" i="8"/>
  <c r="G39" i="8"/>
  <c r="H39" i="8"/>
  <c r="I39" i="8"/>
  <c r="J39" i="8"/>
  <c r="K39" i="8"/>
  <c r="P39" i="8"/>
  <c r="B40" i="8"/>
  <c r="C40" i="8"/>
  <c r="D40" i="8"/>
  <c r="E40" i="8"/>
  <c r="F40" i="8"/>
  <c r="G40" i="8"/>
  <c r="H40" i="8"/>
  <c r="I40" i="8"/>
  <c r="J40" i="8"/>
  <c r="K40" i="8"/>
  <c r="P40" i="8"/>
  <c r="B41" i="8"/>
  <c r="C41" i="8"/>
  <c r="D41" i="8"/>
  <c r="E41" i="8"/>
  <c r="F41" i="8"/>
  <c r="G41" i="8"/>
  <c r="H41" i="8"/>
  <c r="I41" i="8"/>
  <c r="J41" i="8"/>
  <c r="K41" i="8"/>
  <c r="P41" i="8"/>
  <c r="B42" i="8"/>
  <c r="C42" i="8"/>
  <c r="D42" i="8"/>
  <c r="E42" i="8"/>
  <c r="F42" i="8"/>
  <c r="G42" i="8"/>
  <c r="H42" i="8"/>
  <c r="I42" i="8"/>
  <c r="J42" i="8"/>
  <c r="K42" i="8"/>
  <c r="P42" i="8"/>
  <c r="B43" i="8"/>
  <c r="C43" i="8"/>
  <c r="D43" i="8"/>
  <c r="E43" i="8"/>
  <c r="F43" i="8"/>
  <c r="G43" i="8"/>
  <c r="H43" i="8"/>
  <c r="I43" i="8"/>
  <c r="J43" i="8"/>
  <c r="K43" i="8"/>
  <c r="P43" i="8"/>
  <c r="B44" i="8"/>
  <c r="C44" i="8"/>
  <c r="D44" i="8"/>
  <c r="E44" i="8"/>
  <c r="F44" i="8"/>
  <c r="G44" i="8"/>
  <c r="H44" i="8"/>
  <c r="I44" i="8"/>
  <c r="J44" i="8"/>
  <c r="K44" i="8"/>
  <c r="P44" i="8"/>
  <c r="B45" i="8"/>
  <c r="C45" i="8"/>
  <c r="D45" i="8"/>
  <c r="E45" i="8"/>
  <c r="F45" i="8"/>
  <c r="G45" i="8"/>
  <c r="H45" i="8"/>
  <c r="I45" i="8"/>
  <c r="J45" i="8"/>
  <c r="K45" i="8"/>
  <c r="P45" i="8"/>
  <c r="B46" i="8"/>
  <c r="C46" i="8"/>
  <c r="D46" i="8"/>
  <c r="E46" i="8"/>
  <c r="F46" i="8"/>
  <c r="G46" i="8"/>
  <c r="H46" i="8"/>
  <c r="I46" i="8"/>
  <c r="J46" i="8"/>
  <c r="K46" i="8"/>
  <c r="P46" i="8"/>
  <c r="B47" i="8"/>
  <c r="C47" i="8"/>
  <c r="D47" i="8"/>
  <c r="E47" i="8"/>
  <c r="F47" i="8"/>
  <c r="G47" i="8"/>
  <c r="H47" i="8"/>
  <c r="I47" i="8"/>
  <c r="J47" i="8"/>
  <c r="K47" i="8"/>
  <c r="P47" i="8"/>
  <c r="B48" i="8"/>
  <c r="C48" i="8"/>
  <c r="D48" i="8"/>
  <c r="E48" i="8"/>
  <c r="F48" i="8"/>
  <c r="G48" i="8"/>
  <c r="H48" i="8"/>
  <c r="I48" i="8"/>
  <c r="J48" i="8"/>
  <c r="K48" i="8"/>
  <c r="P48" i="8"/>
  <c r="B49" i="8"/>
  <c r="C49" i="8"/>
  <c r="D49" i="8"/>
  <c r="E49" i="8"/>
  <c r="F49" i="8"/>
  <c r="G49" i="8"/>
  <c r="H49" i="8"/>
  <c r="I49" i="8"/>
  <c r="J49" i="8"/>
  <c r="K49" i="8"/>
  <c r="P49" i="8"/>
  <c r="B50" i="8"/>
  <c r="C50" i="8"/>
  <c r="D50" i="8"/>
  <c r="E50" i="8"/>
  <c r="F50" i="8"/>
  <c r="G50" i="8"/>
  <c r="H50" i="8"/>
  <c r="I50" i="8"/>
  <c r="J50" i="8"/>
  <c r="K50" i="8"/>
  <c r="P50" i="8"/>
  <c r="B51" i="8"/>
  <c r="C51" i="8"/>
  <c r="D51" i="8"/>
  <c r="E51" i="8"/>
  <c r="F51" i="8"/>
  <c r="G51" i="8"/>
  <c r="H51" i="8"/>
  <c r="I51" i="8"/>
  <c r="J51" i="8"/>
  <c r="K51" i="8"/>
  <c r="P51" i="8"/>
  <c r="B52" i="8"/>
  <c r="C52" i="8"/>
  <c r="D52" i="8"/>
  <c r="E52" i="8"/>
  <c r="F52" i="8"/>
  <c r="G52" i="8"/>
  <c r="H52" i="8"/>
  <c r="I52" i="8"/>
  <c r="J52" i="8"/>
  <c r="K52" i="8"/>
  <c r="P52" i="8"/>
  <c r="B53" i="8"/>
  <c r="C53" i="8"/>
  <c r="D53" i="8"/>
  <c r="E53" i="8"/>
  <c r="F53" i="8"/>
  <c r="G53" i="8"/>
  <c r="H53" i="8"/>
  <c r="I53" i="8"/>
  <c r="J53" i="8"/>
  <c r="K53" i="8"/>
  <c r="P53" i="8"/>
  <c r="B54" i="8"/>
  <c r="C54" i="8"/>
  <c r="D54" i="8"/>
  <c r="E54" i="8"/>
  <c r="F54" i="8"/>
  <c r="G54" i="8"/>
  <c r="H54" i="8"/>
  <c r="I54" i="8"/>
  <c r="J54" i="8"/>
  <c r="K54" i="8"/>
  <c r="P54" i="8"/>
  <c r="B55" i="8"/>
  <c r="C55" i="8"/>
  <c r="D55" i="8"/>
  <c r="E55" i="8"/>
  <c r="F55" i="8"/>
  <c r="G55" i="8"/>
  <c r="H55" i="8"/>
  <c r="I55" i="8"/>
  <c r="J55" i="8"/>
  <c r="K55" i="8"/>
  <c r="P55" i="8"/>
  <c r="B56" i="8"/>
  <c r="C56" i="8"/>
  <c r="D56" i="8"/>
  <c r="E56" i="8"/>
  <c r="F56" i="8"/>
  <c r="G56" i="8"/>
  <c r="H56" i="8"/>
  <c r="I56" i="8"/>
  <c r="J56" i="8"/>
  <c r="K56" i="8"/>
  <c r="P56" i="8"/>
  <c r="B57" i="8"/>
  <c r="C57" i="8"/>
  <c r="D57" i="8"/>
  <c r="E57" i="8"/>
  <c r="F57" i="8"/>
  <c r="G57" i="8"/>
  <c r="H57" i="8"/>
  <c r="I57" i="8"/>
  <c r="J57" i="8"/>
  <c r="K57" i="8"/>
  <c r="P57" i="8"/>
  <c r="B58" i="8"/>
  <c r="C58" i="8"/>
  <c r="D58" i="8"/>
  <c r="E58" i="8"/>
  <c r="F58" i="8"/>
  <c r="G58" i="8"/>
  <c r="H58" i="8"/>
  <c r="I58" i="8"/>
  <c r="J58" i="8"/>
  <c r="K58" i="8"/>
  <c r="P58" i="8"/>
  <c r="B59" i="8"/>
  <c r="C59" i="8"/>
  <c r="D59" i="8"/>
  <c r="E59" i="8"/>
  <c r="F59" i="8"/>
  <c r="G59" i="8"/>
  <c r="H59" i="8"/>
  <c r="I59" i="8"/>
  <c r="J59" i="8"/>
  <c r="K59" i="8"/>
  <c r="P59" i="8"/>
  <c r="B60" i="8"/>
  <c r="C60" i="8"/>
  <c r="D60" i="8"/>
  <c r="E60" i="8"/>
  <c r="F60" i="8"/>
  <c r="G60" i="8"/>
  <c r="H60" i="8"/>
  <c r="I60" i="8"/>
  <c r="J60" i="8"/>
  <c r="K60" i="8"/>
  <c r="P60" i="8"/>
  <c r="B61" i="8"/>
  <c r="C61" i="8"/>
  <c r="D61" i="8"/>
  <c r="E61" i="8"/>
  <c r="F61" i="8"/>
  <c r="G61" i="8"/>
  <c r="H61" i="8"/>
  <c r="I61" i="8"/>
  <c r="J61" i="8"/>
  <c r="K61" i="8"/>
  <c r="P61" i="8"/>
  <c r="B62" i="8"/>
  <c r="C62" i="8"/>
  <c r="D62" i="8"/>
  <c r="E62" i="8"/>
  <c r="F62" i="8"/>
  <c r="G62" i="8"/>
  <c r="H62" i="8"/>
  <c r="I62" i="8"/>
  <c r="J62" i="8"/>
  <c r="K62" i="8"/>
  <c r="P62" i="8"/>
  <c r="B63" i="8"/>
  <c r="C63" i="8"/>
  <c r="D63" i="8"/>
  <c r="E63" i="8"/>
  <c r="F63" i="8"/>
  <c r="G63" i="8"/>
  <c r="H63" i="8"/>
  <c r="I63" i="8"/>
  <c r="J63" i="8"/>
  <c r="K63" i="8"/>
  <c r="P63" i="8"/>
  <c r="B64" i="8"/>
  <c r="C64" i="8"/>
  <c r="D64" i="8"/>
  <c r="E64" i="8"/>
  <c r="F64" i="8"/>
  <c r="G64" i="8"/>
  <c r="H64" i="8"/>
  <c r="I64" i="8"/>
  <c r="J64" i="8"/>
  <c r="K64" i="8"/>
  <c r="P64" i="8"/>
  <c r="B65" i="8"/>
  <c r="C65" i="8"/>
  <c r="D65" i="8"/>
  <c r="E65" i="8"/>
  <c r="F65" i="8"/>
  <c r="G65" i="8"/>
  <c r="H65" i="8"/>
  <c r="I65" i="8"/>
  <c r="J65" i="8"/>
  <c r="K65" i="8"/>
  <c r="P65" i="8"/>
  <c r="B66" i="8"/>
  <c r="C66" i="8"/>
  <c r="D66" i="8"/>
  <c r="E66" i="8"/>
  <c r="F66" i="8"/>
  <c r="G66" i="8"/>
  <c r="H66" i="8"/>
  <c r="I66" i="8"/>
  <c r="J66" i="8"/>
  <c r="K66" i="8"/>
  <c r="P66" i="8"/>
  <c r="B67" i="8"/>
  <c r="C67" i="8"/>
  <c r="D67" i="8"/>
  <c r="E67" i="8"/>
  <c r="F67" i="8"/>
  <c r="G67" i="8"/>
  <c r="H67" i="8"/>
  <c r="I67" i="8"/>
  <c r="J67" i="8"/>
  <c r="K67" i="8"/>
  <c r="P67" i="8"/>
  <c r="B68" i="8"/>
  <c r="C68" i="8"/>
  <c r="D68" i="8"/>
  <c r="E68" i="8"/>
  <c r="F68" i="8"/>
  <c r="G68" i="8"/>
  <c r="H68" i="8"/>
  <c r="I68" i="8"/>
  <c r="J68" i="8"/>
  <c r="K68" i="8"/>
  <c r="P68" i="8"/>
  <c r="B69" i="8"/>
  <c r="C69" i="8"/>
  <c r="D69" i="8"/>
  <c r="E69" i="8"/>
  <c r="F69" i="8"/>
  <c r="G69" i="8"/>
  <c r="H69" i="8"/>
  <c r="I69" i="8"/>
  <c r="J69" i="8"/>
  <c r="K69" i="8"/>
  <c r="P69" i="8"/>
  <c r="B70" i="8"/>
  <c r="C70" i="8"/>
  <c r="D70" i="8"/>
  <c r="E70" i="8"/>
  <c r="F70" i="8"/>
  <c r="G70" i="8"/>
  <c r="H70" i="8"/>
  <c r="I70" i="8"/>
  <c r="J70" i="8"/>
  <c r="K70" i="8"/>
  <c r="P70" i="8"/>
  <c r="B71" i="8"/>
  <c r="C71" i="8"/>
  <c r="D71" i="8"/>
  <c r="E71" i="8"/>
  <c r="F71" i="8"/>
  <c r="G71" i="8"/>
  <c r="H71" i="8"/>
  <c r="I71" i="8"/>
  <c r="J71" i="8"/>
  <c r="K71" i="8"/>
  <c r="P71" i="8"/>
  <c r="B72" i="8"/>
  <c r="C72" i="8"/>
  <c r="D72" i="8"/>
  <c r="E72" i="8"/>
  <c r="F72" i="8"/>
  <c r="G72" i="8"/>
  <c r="H72" i="8"/>
  <c r="I72" i="8"/>
  <c r="J72" i="8"/>
  <c r="K72" i="8"/>
  <c r="P72" i="8"/>
  <c r="B73" i="8"/>
  <c r="C73" i="8"/>
  <c r="D73" i="8"/>
  <c r="E73" i="8"/>
  <c r="F73" i="8"/>
  <c r="G73" i="8"/>
  <c r="H73" i="8"/>
  <c r="I73" i="8"/>
  <c r="J73" i="8"/>
  <c r="K73" i="8"/>
  <c r="P73" i="8"/>
  <c r="B74" i="8"/>
  <c r="C74" i="8"/>
  <c r="D74" i="8"/>
  <c r="E74" i="8"/>
  <c r="F74" i="8"/>
  <c r="G74" i="8"/>
  <c r="H74" i="8"/>
  <c r="I74" i="8"/>
  <c r="J74" i="8"/>
  <c r="K74" i="8"/>
  <c r="P74" i="8"/>
  <c r="B75" i="8"/>
  <c r="C75" i="8"/>
  <c r="D75" i="8"/>
  <c r="E75" i="8"/>
  <c r="F75" i="8"/>
  <c r="G75" i="8"/>
  <c r="H75" i="8"/>
  <c r="I75" i="8"/>
  <c r="J75" i="8"/>
  <c r="K75" i="8"/>
  <c r="P75" i="8"/>
  <c r="B76" i="8"/>
  <c r="C76" i="8"/>
  <c r="D76" i="8"/>
  <c r="E76" i="8"/>
  <c r="F76" i="8"/>
  <c r="G76" i="8"/>
  <c r="H76" i="8"/>
  <c r="I76" i="8"/>
  <c r="J76" i="8"/>
  <c r="K76" i="8"/>
  <c r="P76" i="8"/>
  <c r="B77" i="8"/>
  <c r="C77" i="8"/>
  <c r="D77" i="8"/>
  <c r="E77" i="8"/>
  <c r="F77" i="8"/>
  <c r="G77" i="8"/>
  <c r="H77" i="8"/>
  <c r="I77" i="8"/>
  <c r="J77" i="8"/>
  <c r="K77" i="8"/>
  <c r="P77" i="8"/>
  <c r="B78" i="8"/>
  <c r="C78" i="8"/>
  <c r="D78" i="8"/>
  <c r="E78" i="8"/>
  <c r="F78" i="8"/>
  <c r="G78" i="8"/>
  <c r="H78" i="8"/>
  <c r="I78" i="8"/>
  <c r="J78" i="8"/>
  <c r="K78" i="8"/>
  <c r="P78" i="8"/>
  <c r="B79" i="8"/>
  <c r="C79" i="8"/>
  <c r="D79" i="8"/>
  <c r="E79" i="8"/>
  <c r="F79" i="8"/>
  <c r="G79" i="8"/>
  <c r="H79" i="8"/>
  <c r="I79" i="8"/>
  <c r="J79" i="8"/>
  <c r="K79" i="8"/>
  <c r="P79" i="8"/>
  <c r="B80" i="8"/>
  <c r="C80" i="8"/>
  <c r="D80" i="8"/>
  <c r="E80" i="8"/>
  <c r="F80" i="8"/>
  <c r="G80" i="8"/>
  <c r="H80" i="8"/>
  <c r="I80" i="8"/>
  <c r="J80" i="8"/>
  <c r="K80" i="8"/>
  <c r="P80" i="8"/>
  <c r="B81" i="8"/>
  <c r="C81" i="8"/>
  <c r="D81" i="8"/>
  <c r="E81" i="8"/>
  <c r="F81" i="8"/>
  <c r="G81" i="8"/>
  <c r="H81" i="8"/>
  <c r="I81" i="8"/>
  <c r="J81" i="8"/>
  <c r="K81" i="8"/>
  <c r="P81" i="8"/>
  <c r="B82" i="8"/>
  <c r="C82" i="8"/>
  <c r="D82" i="8"/>
  <c r="E82" i="8"/>
  <c r="F82" i="8"/>
  <c r="G82" i="8"/>
  <c r="H82" i="8"/>
  <c r="I82" i="8"/>
  <c r="J82" i="8"/>
  <c r="K82" i="8"/>
  <c r="P82" i="8"/>
  <c r="B83" i="8"/>
  <c r="C83" i="8"/>
  <c r="D83" i="8"/>
  <c r="E83" i="8"/>
  <c r="F83" i="8"/>
  <c r="G83" i="8"/>
  <c r="H83" i="8"/>
  <c r="I83" i="8"/>
  <c r="J83" i="8"/>
  <c r="K83" i="8"/>
  <c r="P83" i="8"/>
  <c r="B84" i="8"/>
  <c r="C84" i="8"/>
  <c r="D84" i="8"/>
  <c r="E84" i="8"/>
  <c r="F84" i="8"/>
  <c r="G84" i="8"/>
  <c r="H84" i="8"/>
  <c r="I84" i="8"/>
  <c r="J84" i="8"/>
  <c r="K84" i="8"/>
  <c r="P84" i="8"/>
  <c r="B85" i="8"/>
  <c r="C85" i="8"/>
  <c r="D85" i="8"/>
  <c r="E85" i="8"/>
  <c r="F85" i="8"/>
  <c r="G85" i="8"/>
  <c r="H85" i="8"/>
  <c r="I85" i="8"/>
  <c r="J85" i="8"/>
  <c r="K85" i="8"/>
  <c r="P85" i="8"/>
  <c r="B86" i="8"/>
  <c r="C86" i="8"/>
  <c r="D86" i="8"/>
  <c r="E86" i="8"/>
  <c r="F86" i="8"/>
  <c r="G86" i="8"/>
  <c r="H86" i="8"/>
  <c r="I86" i="8"/>
  <c r="J86" i="8"/>
  <c r="K86" i="8"/>
  <c r="P86" i="8"/>
  <c r="B87" i="8"/>
  <c r="C87" i="8"/>
  <c r="D87" i="8"/>
  <c r="E87" i="8"/>
  <c r="F87" i="8"/>
  <c r="G87" i="8"/>
  <c r="H87" i="8"/>
  <c r="I87" i="8"/>
  <c r="J87" i="8"/>
  <c r="K87" i="8"/>
  <c r="P87" i="8"/>
  <c r="B88" i="8"/>
  <c r="C88" i="8"/>
  <c r="D88" i="8"/>
  <c r="E88" i="8"/>
  <c r="F88" i="8"/>
  <c r="G88" i="8"/>
  <c r="H88" i="8"/>
  <c r="I88" i="8"/>
  <c r="J88" i="8"/>
  <c r="K88" i="8"/>
  <c r="P88" i="8"/>
  <c r="B89" i="8"/>
  <c r="C89" i="8"/>
  <c r="D89" i="8"/>
  <c r="E89" i="8"/>
  <c r="F89" i="8"/>
  <c r="G89" i="8"/>
  <c r="H89" i="8"/>
  <c r="I89" i="8"/>
  <c r="J89" i="8"/>
  <c r="K89" i="8"/>
  <c r="P89" i="8"/>
  <c r="B90" i="8"/>
  <c r="C90" i="8"/>
  <c r="D90" i="8"/>
  <c r="E90" i="8"/>
  <c r="F90" i="8"/>
  <c r="G90" i="8"/>
  <c r="H90" i="8"/>
  <c r="I90" i="8"/>
  <c r="J90" i="8"/>
  <c r="K90" i="8"/>
  <c r="P90" i="8"/>
  <c r="B91" i="8"/>
  <c r="C91" i="8"/>
  <c r="D91" i="8"/>
  <c r="E91" i="8"/>
  <c r="F91" i="8"/>
  <c r="G91" i="8"/>
  <c r="H91" i="8"/>
  <c r="I91" i="8"/>
  <c r="J91" i="8"/>
  <c r="K91" i="8"/>
  <c r="P91" i="8"/>
  <c r="B92" i="8"/>
  <c r="C92" i="8"/>
  <c r="D92" i="8"/>
  <c r="E92" i="8"/>
  <c r="F92" i="8"/>
  <c r="G92" i="8"/>
  <c r="H92" i="8"/>
  <c r="I92" i="8"/>
  <c r="J92" i="8"/>
  <c r="K92" i="8"/>
  <c r="P92" i="8"/>
  <c r="B93" i="8"/>
  <c r="C93" i="8"/>
  <c r="D93" i="8"/>
  <c r="E93" i="8"/>
  <c r="F93" i="8"/>
  <c r="G93" i="8"/>
  <c r="H93" i="8"/>
  <c r="I93" i="8"/>
  <c r="J93" i="8"/>
  <c r="K93" i="8"/>
  <c r="P93" i="8"/>
  <c r="B94" i="8"/>
  <c r="C94" i="8"/>
  <c r="D94" i="8"/>
  <c r="E94" i="8"/>
  <c r="F94" i="8"/>
  <c r="G94" i="8"/>
  <c r="H94" i="8"/>
  <c r="I94" i="8"/>
  <c r="J94" i="8"/>
  <c r="K94" i="8"/>
  <c r="P94" i="8"/>
  <c r="B95" i="8"/>
  <c r="C95" i="8"/>
  <c r="D95" i="8"/>
  <c r="E95" i="8"/>
  <c r="F95" i="8"/>
  <c r="G95" i="8"/>
  <c r="H95" i="8"/>
  <c r="I95" i="8"/>
  <c r="J95" i="8"/>
  <c r="K95" i="8"/>
  <c r="P95" i="8"/>
  <c r="B96" i="8"/>
  <c r="C96" i="8"/>
  <c r="D96" i="8"/>
  <c r="E96" i="8"/>
  <c r="F96" i="8"/>
  <c r="G96" i="8"/>
  <c r="H96" i="8"/>
  <c r="I96" i="8"/>
  <c r="J96" i="8"/>
  <c r="K96" i="8"/>
  <c r="P96" i="8"/>
  <c r="B97" i="8"/>
  <c r="C97" i="8"/>
  <c r="D97" i="8"/>
  <c r="E97" i="8"/>
  <c r="F97" i="8"/>
  <c r="G97" i="8"/>
  <c r="H97" i="8"/>
  <c r="I97" i="8"/>
  <c r="J97" i="8"/>
  <c r="K97" i="8"/>
  <c r="P97" i="8"/>
  <c r="B98" i="8"/>
  <c r="C98" i="8"/>
  <c r="D98" i="8"/>
  <c r="E98" i="8"/>
  <c r="F98" i="8"/>
  <c r="G98" i="8"/>
  <c r="H98" i="8"/>
  <c r="I98" i="8"/>
  <c r="J98" i="8"/>
  <c r="K98" i="8"/>
  <c r="P98" i="8"/>
  <c r="B99" i="8"/>
  <c r="C99" i="8"/>
  <c r="D99" i="8"/>
  <c r="E99" i="8"/>
  <c r="F99" i="8"/>
  <c r="G99" i="8"/>
  <c r="H99" i="8"/>
  <c r="I99" i="8"/>
  <c r="J99" i="8"/>
  <c r="K99" i="8"/>
  <c r="P99" i="8"/>
  <c r="B100" i="8"/>
  <c r="C100" i="8"/>
  <c r="D100" i="8"/>
  <c r="E100" i="8"/>
  <c r="F100" i="8"/>
  <c r="G100" i="8"/>
  <c r="H100" i="8"/>
  <c r="I100" i="8"/>
  <c r="J100" i="8"/>
  <c r="K100" i="8"/>
  <c r="P100" i="8"/>
  <c r="B101" i="8"/>
  <c r="C101" i="8"/>
  <c r="D101" i="8"/>
  <c r="E101" i="8"/>
  <c r="F101" i="8"/>
  <c r="G101" i="8"/>
  <c r="H101" i="8"/>
  <c r="I101" i="8"/>
  <c r="J101" i="8"/>
  <c r="K101" i="8"/>
  <c r="P101" i="8"/>
  <c r="B102" i="8"/>
  <c r="C102" i="8"/>
  <c r="D102" i="8"/>
  <c r="E102" i="8"/>
  <c r="F102" i="8"/>
  <c r="G102" i="8"/>
  <c r="H102" i="8"/>
  <c r="I102" i="8"/>
  <c r="J102" i="8"/>
  <c r="K102" i="8"/>
  <c r="P102" i="8"/>
  <c r="B103" i="8"/>
  <c r="C103" i="8"/>
  <c r="D103" i="8"/>
  <c r="E103" i="8"/>
  <c r="F103" i="8"/>
  <c r="G103" i="8"/>
  <c r="H103" i="8"/>
  <c r="I103" i="8"/>
  <c r="J103" i="8"/>
  <c r="K103" i="8"/>
  <c r="P103" i="8"/>
  <c r="B104" i="8"/>
  <c r="C104" i="8"/>
  <c r="D104" i="8"/>
  <c r="E104" i="8"/>
  <c r="F104" i="8"/>
  <c r="G104" i="8"/>
  <c r="H104" i="8"/>
  <c r="I104" i="8"/>
  <c r="J104" i="8"/>
  <c r="K104" i="8"/>
  <c r="P104" i="8"/>
  <c r="B105" i="8"/>
  <c r="C105" i="8"/>
  <c r="D105" i="8"/>
  <c r="E105" i="8"/>
  <c r="F105" i="8"/>
  <c r="G105" i="8"/>
  <c r="H105" i="8"/>
  <c r="I105" i="8"/>
  <c r="J105" i="8"/>
  <c r="K105" i="8"/>
  <c r="P105" i="8"/>
  <c r="B106" i="8"/>
  <c r="C106" i="8"/>
  <c r="D106" i="8"/>
  <c r="E106" i="8"/>
  <c r="F106" i="8"/>
  <c r="G106" i="8"/>
  <c r="H106" i="8"/>
  <c r="I106" i="8"/>
  <c r="J106" i="8"/>
  <c r="K106" i="8"/>
  <c r="P106" i="8"/>
  <c r="B107" i="8"/>
  <c r="C107" i="8"/>
  <c r="D107" i="8"/>
  <c r="E107" i="8"/>
  <c r="F107" i="8"/>
  <c r="G107" i="8"/>
  <c r="H107" i="8"/>
  <c r="I107" i="8"/>
  <c r="J107" i="8"/>
  <c r="K107" i="8"/>
  <c r="P107" i="8"/>
  <c r="B108" i="8"/>
  <c r="C108" i="8"/>
  <c r="D108" i="8"/>
  <c r="E108" i="8"/>
  <c r="F108" i="8"/>
  <c r="G108" i="8"/>
  <c r="H108" i="8"/>
  <c r="I108" i="8"/>
  <c r="J108" i="8"/>
  <c r="K108" i="8"/>
  <c r="P108" i="8"/>
  <c r="P110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10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10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10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10" i="8"/>
  <c r="K110" i="8"/>
  <c r="J110" i="8"/>
  <c r="I110" i="8"/>
  <c r="H110" i="8"/>
  <c r="G110" i="8"/>
  <c r="F110" i="8"/>
  <c r="E110" i="8"/>
  <c r="D110" i="8"/>
  <c r="C110" i="8"/>
  <c r="B110" i="8"/>
  <c r="B2" i="7"/>
  <c r="C2" i="7"/>
  <c r="D2" i="7"/>
  <c r="E2" i="7"/>
  <c r="F2" i="7"/>
  <c r="G2" i="7"/>
  <c r="H2" i="7"/>
  <c r="I2" i="7"/>
  <c r="J2" i="7"/>
  <c r="K2" i="7"/>
  <c r="P2" i="7"/>
  <c r="B3" i="7"/>
  <c r="C3" i="7"/>
  <c r="D3" i="7"/>
  <c r="E3" i="7"/>
  <c r="F3" i="7"/>
  <c r="G3" i="7"/>
  <c r="H3" i="7"/>
  <c r="I3" i="7"/>
  <c r="J3" i="7"/>
  <c r="K3" i="7"/>
  <c r="P3" i="7"/>
  <c r="B4" i="7"/>
  <c r="C4" i="7"/>
  <c r="D4" i="7"/>
  <c r="E4" i="7"/>
  <c r="F4" i="7"/>
  <c r="G4" i="7"/>
  <c r="H4" i="7"/>
  <c r="I4" i="7"/>
  <c r="J4" i="7"/>
  <c r="K4" i="7"/>
  <c r="P4" i="7"/>
  <c r="B5" i="7"/>
  <c r="C5" i="7"/>
  <c r="D5" i="7"/>
  <c r="E5" i="7"/>
  <c r="F5" i="7"/>
  <c r="G5" i="7"/>
  <c r="H5" i="7"/>
  <c r="I5" i="7"/>
  <c r="J5" i="7"/>
  <c r="K5" i="7"/>
  <c r="P5" i="7"/>
  <c r="B6" i="7"/>
  <c r="C6" i="7"/>
  <c r="D6" i="7"/>
  <c r="E6" i="7"/>
  <c r="F6" i="7"/>
  <c r="G6" i="7"/>
  <c r="H6" i="7"/>
  <c r="I6" i="7"/>
  <c r="J6" i="7"/>
  <c r="K6" i="7"/>
  <c r="P6" i="7"/>
  <c r="B7" i="7"/>
  <c r="C7" i="7"/>
  <c r="D7" i="7"/>
  <c r="E7" i="7"/>
  <c r="F7" i="7"/>
  <c r="G7" i="7"/>
  <c r="H7" i="7"/>
  <c r="I7" i="7"/>
  <c r="J7" i="7"/>
  <c r="K7" i="7"/>
  <c r="P7" i="7"/>
  <c r="B8" i="7"/>
  <c r="C8" i="7"/>
  <c r="D8" i="7"/>
  <c r="E8" i="7"/>
  <c r="F8" i="7"/>
  <c r="G8" i="7"/>
  <c r="H8" i="7"/>
  <c r="I8" i="7"/>
  <c r="J8" i="7"/>
  <c r="K8" i="7"/>
  <c r="P8" i="7"/>
  <c r="B9" i="7"/>
  <c r="C9" i="7"/>
  <c r="D9" i="7"/>
  <c r="E9" i="7"/>
  <c r="F9" i="7"/>
  <c r="G9" i="7"/>
  <c r="H9" i="7"/>
  <c r="I9" i="7"/>
  <c r="J9" i="7"/>
  <c r="K9" i="7"/>
  <c r="P9" i="7"/>
  <c r="B10" i="7"/>
  <c r="C10" i="7"/>
  <c r="D10" i="7"/>
  <c r="E10" i="7"/>
  <c r="F10" i="7"/>
  <c r="G10" i="7"/>
  <c r="H10" i="7"/>
  <c r="I10" i="7"/>
  <c r="J10" i="7"/>
  <c r="K10" i="7"/>
  <c r="P10" i="7"/>
  <c r="B11" i="7"/>
  <c r="C11" i="7"/>
  <c r="D11" i="7"/>
  <c r="E11" i="7"/>
  <c r="F11" i="7"/>
  <c r="G11" i="7"/>
  <c r="H11" i="7"/>
  <c r="I11" i="7"/>
  <c r="J11" i="7"/>
  <c r="K11" i="7"/>
  <c r="P11" i="7"/>
  <c r="B12" i="7"/>
  <c r="C12" i="7"/>
  <c r="D12" i="7"/>
  <c r="E12" i="7"/>
  <c r="F12" i="7"/>
  <c r="G12" i="7"/>
  <c r="H12" i="7"/>
  <c r="I12" i="7"/>
  <c r="J12" i="7"/>
  <c r="K12" i="7"/>
  <c r="P12" i="7"/>
  <c r="B13" i="7"/>
  <c r="C13" i="7"/>
  <c r="D13" i="7"/>
  <c r="E13" i="7"/>
  <c r="F13" i="7"/>
  <c r="G13" i="7"/>
  <c r="H13" i="7"/>
  <c r="I13" i="7"/>
  <c r="J13" i="7"/>
  <c r="K13" i="7"/>
  <c r="P13" i="7"/>
  <c r="B14" i="7"/>
  <c r="C14" i="7"/>
  <c r="D14" i="7"/>
  <c r="E14" i="7"/>
  <c r="F14" i="7"/>
  <c r="G14" i="7"/>
  <c r="H14" i="7"/>
  <c r="I14" i="7"/>
  <c r="J14" i="7"/>
  <c r="K14" i="7"/>
  <c r="P14" i="7"/>
  <c r="B15" i="7"/>
  <c r="C15" i="7"/>
  <c r="D15" i="7"/>
  <c r="E15" i="7"/>
  <c r="F15" i="7"/>
  <c r="G15" i="7"/>
  <c r="H15" i="7"/>
  <c r="I15" i="7"/>
  <c r="J15" i="7"/>
  <c r="K15" i="7"/>
  <c r="P15" i="7"/>
  <c r="B16" i="7"/>
  <c r="C16" i="7"/>
  <c r="D16" i="7"/>
  <c r="E16" i="7"/>
  <c r="F16" i="7"/>
  <c r="G16" i="7"/>
  <c r="H16" i="7"/>
  <c r="I16" i="7"/>
  <c r="J16" i="7"/>
  <c r="K16" i="7"/>
  <c r="P16" i="7"/>
  <c r="B17" i="7"/>
  <c r="C17" i="7"/>
  <c r="D17" i="7"/>
  <c r="E17" i="7"/>
  <c r="F17" i="7"/>
  <c r="G17" i="7"/>
  <c r="H17" i="7"/>
  <c r="I17" i="7"/>
  <c r="J17" i="7"/>
  <c r="K17" i="7"/>
  <c r="P17" i="7"/>
  <c r="B18" i="7"/>
  <c r="C18" i="7"/>
  <c r="D18" i="7"/>
  <c r="E18" i="7"/>
  <c r="F18" i="7"/>
  <c r="G18" i="7"/>
  <c r="H18" i="7"/>
  <c r="I18" i="7"/>
  <c r="J18" i="7"/>
  <c r="K18" i="7"/>
  <c r="P18" i="7"/>
  <c r="B19" i="7"/>
  <c r="C19" i="7"/>
  <c r="D19" i="7"/>
  <c r="E19" i="7"/>
  <c r="F19" i="7"/>
  <c r="G19" i="7"/>
  <c r="H19" i="7"/>
  <c r="I19" i="7"/>
  <c r="J19" i="7"/>
  <c r="K19" i="7"/>
  <c r="P19" i="7"/>
  <c r="B20" i="7"/>
  <c r="C20" i="7"/>
  <c r="D20" i="7"/>
  <c r="E20" i="7"/>
  <c r="F20" i="7"/>
  <c r="G20" i="7"/>
  <c r="H20" i="7"/>
  <c r="I20" i="7"/>
  <c r="J20" i="7"/>
  <c r="K20" i="7"/>
  <c r="P20" i="7"/>
  <c r="B21" i="7"/>
  <c r="C21" i="7"/>
  <c r="D21" i="7"/>
  <c r="E21" i="7"/>
  <c r="F21" i="7"/>
  <c r="G21" i="7"/>
  <c r="H21" i="7"/>
  <c r="I21" i="7"/>
  <c r="J21" i="7"/>
  <c r="K21" i="7"/>
  <c r="P21" i="7"/>
  <c r="B22" i="7"/>
  <c r="C22" i="7"/>
  <c r="D22" i="7"/>
  <c r="E22" i="7"/>
  <c r="F22" i="7"/>
  <c r="G22" i="7"/>
  <c r="H22" i="7"/>
  <c r="I22" i="7"/>
  <c r="J22" i="7"/>
  <c r="K22" i="7"/>
  <c r="P22" i="7"/>
  <c r="B23" i="7"/>
  <c r="C23" i="7"/>
  <c r="D23" i="7"/>
  <c r="E23" i="7"/>
  <c r="F23" i="7"/>
  <c r="G23" i="7"/>
  <c r="H23" i="7"/>
  <c r="I23" i="7"/>
  <c r="J23" i="7"/>
  <c r="K23" i="7"/>
  <c r="P23" i="7"/>
  <c r="B24" i="7"/>
  <c r="C24" i="7"/>
  <c r="D24" i="7"/>
  <c r="E24" i="7"/>
  <c r="F24" i="7"/>
  <c r="G24" i="7"/>
  <c r="H24" i="7"/>
  <c r="I24" i="7"/>
  <c r="J24" i="7"/>
  <c r="K24" i="7"/>
  <c r="P24" i="7"/>
  <c r="B25" i="7"/>
  <c r="C25" i="7"/>
  <c r="D25" i="7"/>
  <c r="E25" i="7"/>
  <c r="F25" i="7"/>
  <c r="G25" i="7"/>
  <c r="H25" i="7"/>
  <c r="I25" i="7"/>
  <c r="J25" i="7"/>
  <c r="K25" i="7"/>
  <c r="P25" i="7"/>
  <c r="B26" i="7"/>
  <c r="C26" i="7"/>
  <c r="D26" i="7"/>
  <c r="E26" i="7"/>
  <c r="F26" i="7"/>
  <c r="G26" i="7"/>
  <c r="H26" i="7"/>
  <c r="I26" i="7"/>
  <c r="J26" i="7"/>
  <c r="K26" i="7"/>
  <c r="P26" i="7"/>
  <c r="B27" i="7"/>
  <c r="C27" i="7"/>
  <c r="D27" i="7"/>
  <c r="E27" i="7"/>
  <c r="F27" i="7"/>
  <c r="G27" i="7"/>
  <c r="H27" i="7"/>
  <c r="I27" i="7"/>
  <c r="J27" i="7"/>
  <c r="K27" i="7"/>
  <c r="P27" i="7"/>
  <c r="B28" i="7"/>
  <c r="C28" i="7"/>
  <c r="D28" i="7"/>
  <c r="E28" i="7"/>
  <c r="F28" i="7"/>
  <c r="G28" i="7"/>
  <c r="H28" i="7"/>
  <c r="I28" i="7"/>
  <c r="J28" i="7"/>
  <c r="K28" i="7"/>
  <c r="P28" i="7"/>
  <c r="B29" i="7"/>
  <c r="C29" i="7"/>
  <c r="D29" i="7"/>
  <c r="E29" i="7"/>
  <c r="F29" i="7"/>
  <c r="G29" i="7"/>
  <c r="H29" i="7"/>
  <c r="I29" i="7"/>
  <c r="J29" i="7"/>
  <c r="K29" i="7"/>
  <c r="P29" i="7"/>
  <c r="B30" i="7"/>
  <c r="C30" i="7"/>
  <c r="D30" i="7"/>
  <c r="E30" i="7"/>
  <c r="F30" i="7"/>
  <c r="G30" i="7"/>
  <c r="H30" i="7"/>
  <c r="I30" i="7"/>
  <c r="J30" i="7"/>
  <c r="K30" i="7"/>
  <c r="P30" i="7"/>
  <c r="B31" i="7"/>
  <c r="C31" i="7"/>
  <c r="D31" i="7"/>
  <c r="E31" i="7"/>
  <c r="F31" i="7"/>
  <c r="G31" i="7"/>
  <c r="H31" i="7"/>
  <c r="I31" i="7"/>
  <c r="J31" i="7"/>
  <c r="K31" i="7"/>
  <c r="P31" i="7"/>
  <c r="B32" i="7"/>
  <c r="C32" i="7"/>
  <c r="D32" i="7"/>
  <c r="E32" i="7"/>
  <c r="F32" i="7"/>
  <c r="G32" i="7"/>
  <c r="H32" i="7"/>
  <c r="I32" i="7"/>
  <c r="J32" i="7"/>
  <c r="K32" i="7"/>
  <c r="P32" i="7"/>
  <c r="B33" i="7"/>
  <c r="C33" i="7"/>
  <c r="D33" i="7"/>
  <c r="E33" i="7"/>
  <c r="F33" i="7"/>
  <c r="G33" i="7"/>
  <c r="H33" i="7"/>
  <c r="I33" i="7"/>
  <c r="J33" i="7"/>
  <c r="K33" i="7"/>
  <c r="P33" i="7"/>
  <c r="B34" i="7"/>
  <c r="C34" i="7"/>
  <c r="D34" i="7"/>
  <c r="E34" i="7"/>
  <c r="F34" i="7"/>
  <c r="G34" i="7"/>
  <c r="H34" i="7"/>
  <c r="I34" i="7"/>
  <c r="J34" i="7"/>
  <c r="K34" i="7"/>
  <c r="P34" i="7"/>
  <c r="B35" i="7"/>
  <c r="C35" i="7"/>
  <c r="D35" i="7"/>
  <c r="E35" i="7"/>
  <c r="F35" i="7"/>
  <c r="G35" i="7"/>
  <c r="H35" i="7"/>
  <c r="I35" i="7"/>
  <c r="J35" i="7"/>
  <c r="K35" i="7"/>
  <c r="P35" i="7"/>
  <c r="B36" i="7"/>
  <c r="C36" i="7"/>
  <c r="D36" i="7"/>
  <c r="E36" i="7"/>
  <c r="F36" i="7"/>
  <c r="G36" i="7"/>
  <c r="H36" i="7"/>
  <c r="I36" i="7"/>
  <c r="J36" i="7"/>
  <c r="K36" i="7"/>
  <c r="P36" i="7"/>
  <c r="B37" i="7"/>
  <c r="C37" i="7"/>
  <c r="D37" i="7"/>
  <c r="E37" i="7"/>
  <c r="F37" i="7"/>
  <c r="G37" i="7"/>
  <c r="H37" i="7"/>
  <c r="I37" i="7"/>
  <c r="J37" i="7"/>
  <c r="K37" i="7"/>
  <c r="P37" i="7"/>
  <c r="B38" i="7"/>
  <c r="C38" i="7"/>
  <c r="D38" i="7"/>
  <c r="E38" i="7"/>
  <c r="F38" i="7"/>
  <c r="G38" i="7"/>
  <c r="H38" i="7"/>
  <c r="I38" i="7"/>
  <c r="J38" i="7"/>
  <c r="K38" i="7"/>
  <c r="P38" i="7"/>
  <c r="B39" i="7"/>
  <c r="C39" i="7"/>
  <c r="D39" i="7"/>
  <c r="E39" i="7"/>
  <c r="F39" i="7"/>
  <c r="G39" i="7"/>
  <c r="H39" i="7"/>
  <c r="I39" i="7"/>
  <c r="J39" i="7"/>
  <c r="K39" i="7"/>
  <c r="P39" i="7"/>
  <c r="B40" i="7"/>
  <c r="C40" i="7"/>
  <c r="D40" i="7"/>
  <c r="E40" i="7"/>
  <c r="F40" i="7"/>
  <c r="G40" i="7"/>
  <c r="H40" i="7"/>
  <c r="I40" i="7"/>
  <c r="J40" i="7"/>
  <c r="K40" i="7"/>
  <c r="P40" i="7"/>
  <c r="B41" i="7"/>
  <c r="C41" i="7"/>
  <c r="D41" i="7"/>
  <c r="E41" i="7"/>
  <c r="F41" i="7"/>
  <c r="G41" i="7"/>
  <c r="H41" i="7"/>
  <c r="I41" i="7"/>
  <c r="J41" i="7"/>
  <c r="K41" i="7"/>
  <c r="P41" i="7"/>
  <c r="B42" i="7"/>
  <c r="C42" i="7"/>
  <c r="D42" i="7"/>
  <c r="E42" i="7"/>
  <c r="F42" i="7"/>
  <c r="G42" i="7"/>
  <c r="H42" i="7"/>
  <c r="I42" i="7"/>
  <c r="J42" i="7"/>
  <c r="K42" i="7"/>
  <c r="P42" i="7"/>
  <c r="B43" i="7"/>
  <c r="C43" i="7"/>
  <c r="D43" i="7"/>
  <c r="E43" i="7"/>
  <c r="F43" i="7"/>
  <c r="G43" i="7"/>
  <c r="H43" i="7"/>
  <c r="I43" i="7"/>
  <c r="J43" i="7"/>
  <c r="K43" i="7"/>
  <c r="P43" i="7"/>
  <c r="B44" i="7"/>
  <c r="C44" i="7"/>
  <c r="D44" i="7"/>
  <c r="E44" i="7"/>
  <c r="F44" i="7"/>
  <c r="G44" i="7"/>
  <c r="H44" i="7"/>
  <c r="I44" i="7"/>
  <c r="J44" i="7"/>
  <c r="K44" i="7"/>
  <c r="P44" i="7"/>
  <c r="B45" i="7"/>
  <c r="C45" i="7"/>
  <c r="D45" i="7"/>
  <c r="E45" i="7"/>
  <c r="F45" i="7"/>
  <c r="G45" i="7"/>
  <c r="H45" i="7"/>
  <c r="I45" i="7"/>
  <c r="J45" i="7"/>
  <c r="K45" i="7"/>
  <c r="P45" i="7"/>
  <c r="B46" i="7"/>
  <c r="C46" i="7"/>
  <c r="D46" i="7"/>
  <c r="E46" i="7"/>
  <c r="F46" i="7"/>
  <c r="G46" i="7"/>
  <c r="H46" i="7"/>
  <c r="I46" i="7"/>
  <c r="J46" i="7"/>
  <c r="K46" i="7"/>
  <c r="P46" i="7"/>
  <c r="B47" i="7"/>
  <c r="C47" i="7"/>
  <c r="D47" i="7"/>
  <c r="E47" i="7"/>
  <c r="F47" i="7"/>
  <c r="G47" i="7"/>
  <c r="H47" i="7"/>
  <c r="I47" i="7"/>
  <c r="J47" i="7"/>
  <c r="K47" i="7"/>
  <c r="P47" i="7"/>
  <c r="B48" i="7"/>
  <c r="C48" i="7"/>
  <c r="D48" i="7"/>
  <c r="E48" i="7"/>
  <c r="F48" i="7"/>
  <c r="G48" i="7"/>
  <c r="H48" i="7"/>
  <c r="I48" i="7"/>
  <c r="J48" i="7"/>
  <c r="K48" i="7"/>
  <c r="P48" i="7"/>
  <c r="B49" i="7"/>
  <c r="C49" i="7"/>
  <c r="D49" i="7"/>
  <c r="E49" i="7"/>
  <c r="F49" i="7"/>
  <c r="G49" i="7"/>
  <c r="H49" i="7"/>
  <c r="I49" i="7"/>
  <c r="J49" i="7"/>
  <c r="K49" i="7"/>
  <c r="P49" i="7"/>
  <c r="B50" i="7"/>
  <c r="C50" i="7"/>
  <c r="D50" i="7"/>
  <c r="E50" i="7"/>
  <c r="F50" i="7"/>
  <c r="G50" i="7"/>
  <c r="H50" i="7"/>
  <c r="I50" i="7"/>
  <c r="J50" i="7"/>
  <c r="K50" i="7"/>
  <c r="P50" i="7"/>
  <c r="B51" i="7"/>
  <c r="C51" i="7"/>
  <c r="D51" i="7"/>
  <c r="E51" i="7"/>
  <c r="F51" i="7"/>
  <c r="G51" i="7"/>
  <c r="H51" i="7"/>
  <c r="I51" i="7"/>
  <c r="J51" i="7"/>
  <c r="K51" i="7"/>
  <c r="P51" i="7"/>
  <c r="B52" i="7"/>
  <c r="C52" i="7"/>
  <c r="D52" i="7"/>
  <c r="E52" i="7"/>
  <c r="F52" i="7"/>
  <c r="G52" i="7"/>
  <c r="H52" i="7"/>
  <c r="I52" i="7"/>
  <c r="J52" i="7"/>
  <c r="K52" i="7"/>
  <c r="P52" i="7"/>
  <c r="B53" i="7"/>
  <c r="C53" i="7"/>
  <c r="D53" i="7"/>
  <c r="E53" i="7"/>
  <c r="F53" i="7"/>
  <c r="G53" i="7"/>
  <c r="H53" i="7"/>
  <c r="I53" i="7"/>
  <c r="J53" i="7"/>
  <c r="K53" i="7"/>
  <c r="P53" i="7"/>
  <c r="B54" i="7"/>
  <c r="C54" i="7"/>
  <c r="D54" i="7"/>
  <c r="E54" i="7"/>
  <c r="F54" i="7"/>
  <c r="G54" i="7"/>
  <c r="H54" i="7"/>
  <c r="I54" i="7"/>
  <c r="J54" i="7"/>
  <c r="K54" i="7"/>
  <c r="P54" i="7"/>
  <c r="B55" i="7"/>
  <c r="C55" i="7"/>
  <c r="D55" i="7"/>
  <c r="E55" i="7"/>
  <c r="F55" i="7"/>
  <c r="G55" i="7"/>
  <c r="H55" i="7"/>
  <c r="I55" i="7"/>
  <c r="J55" i="7"/>
  <c r="K55" i="7"/>
  <c r="P55" i="7"/>
  <c r="B56" i="7"/>
  <c r="C56" i="7"/>
  <c r="D56" i="7"/>
  <c r="E56" i="7"/>
  <c r="F56" i="7"/>
  <c r="G56" i="7"/>
  <c r="H56" i="7"/>
  <c r="I56" i="7"/>
  <c r="J56" i="7"/>
  <c r="K56" i="7"/>
  <c r="P56" i="7"/>
  <c r="B57" i="7"/>
  <c r="C57" i="7"/>
  <c r="D57" i="7"/>
  <c r="E57" i="7"/>
  <c r="F57" i="7"/>
  <c r="G57" i="7"/>
  <c r="H57" i="7"/>
  <c r="I57" i="7"/>
  <c r="J57" i="7"/>
  <c r="K57" i="7"/>
  <c r="P57" i="7"/>
  <c r="B58" i="7"/>
  <c r="C58" i="7"/>
  <c r="D58" i="7"/>
  <c r="E58" i="7"/>
  <c r="F58" i="7"/>
  <c r="G58" i="7"/>
  <c r="H58" i="7"/>
  <c r="I58" i="7"/>
  <c r="J58" i="7"/>
  <c r="K58" i="7"/>
  <c r="P58" i="7"/>
  <c r="B59" i="7"/>
  <c r="C59" i="7"/>
  <c r="D59" i="7"/>
  <c r="E59" i="7"/>
  <c r="F59" i="7"/>
  <c r="G59" i="7"/>
  <c r="H59" i="7"/>
  <c r="I59" i="7"/>
  <c r="J59" i="7"/>
  <c r="K59" i="7"/>
  <c r="P59" i="7"/>
  <c r="B60" i="7"/>
  <c r="C60" i="7"/>
  <c r="D60" i="7"/>
  <c r="E60" i="7"/>
  <c r="F60" i="7"/>
  <c r="G60" i="7"/>
  <c r="H60" i="7"/>
  <c r="I60" i="7"/>
  <c r="J60" i="7"/>
  <c r="K60" i="7"/>
  <c r="P60" i="7"/>
  <c r="B61" i="7"/>
  <c r="C61" i="7"/>
  <c r="D61" i="7"/>
  <c r="E61" i="7"/>
  <c r="F61" i="7"/>
  <c r="G61" i="7"/>
  <c r="H61" i="7"/>
  <c r="I61" i="7"/>
  <c r="J61" i="7"/>
  <c r="K61" i="7"/>
  <c r="P61" i="7"/>
  <c r="B62" i="7"/>
  <c r="C62" i="7"/>
  <c r="D62" i="7"/>
  <c r="E62" i="7"/>
  <c r="F62" i="7"/>
  <c r="G62" i="7"/>
  <c r="H62" i="7"/>
  <c r="I62" i="7"/>
  <c r="J62" i="7"/>
  <c r="K62" i="7"/>
  <c r="P62" i="7"/>
  <c r="B63" i="7"/>
  <c r="C63" i="7"/>
  <c r="D63" i="7"/>
  <c r="E63" i="7"/>
  <c r="F63" i="7"/>
  <c r="G63" i="7"/>
  <c r="H63" i="7"/>
  <c r="I63" i="7"/>
  <c r="J63" i="7"/>
  <c r="K63" i="7"/>
  <c r="P63" i="7"/>
  <c r="B64" i="7"/>
  <c r="C64" i="7"/>
  <c r="D64" i="7"/>
  <c r="E64" i="7"/>
  <c r="F64" i="7"/>
  <c r="G64" i="7"/>
  <c r="H64" i="7"/>
  <c r="I64" i="7"/>
  <c r="J64" i="7"/>
  <c r="K64" i="7"/>
  <c r="P64" i="7"/>
  <c r="B65" i="7"/>
  <c r="C65" i="7"/>
  <c r="D65" i="7"/>
  <c r="E65" i="7"/>
  <c r="F65" i="7"/>
  <c r="G65" i="7"/>
  <c r="H65" i="7"/>
  <c r="I65" i="7"/>
  <c r="J65" i="7"/>
  <c r="K65" i="7"/>
  <c r="P65" i="7"/>
  <c r="B66" i="7"/>
  <c r="C66" i="7"/>
  <c r="D66" i="7"/>
  <c r="E66" i="7"/>
  <c r="F66" i="7"/>
  <c r="G66" i="7"/>
  <c r="H66" i="7"/>
  <c r="I66" i="7"/>
  <c r="J66" i="7"/>
  <c r="K66" i="7"/>
  <c r="P66" i="7"/>
  <c r="B67" i="7"/>
  <c r="C67" i="7"/>
  <c r="D67" i="7"/>
  <c r="E67" i="7"/>
  <c r="F67" i="7"/>
  <c r="G67" i="7"/>
  <c r="H67" i="7"/>
  <c r="I67" i="7"/>
  <c r="J67" i="7"/>
  <c r="K67" i="7"/>
  <c r="P67" i="7"/>
  <c r="B68" i="7"/>
  <c r="C68" i="7"/>
  <c r="D68" i="7"/>
  <c r="E68" i="7"/>
  <c r="F68" i="7"/>
  <c r="G68" i="7"/>
  <c r="H68" i="7"/>
  <c r="I68" i="7"/>
  <c r="J68" i="7"/>
  <c r="K68" i="7"/>
  <c r="P68" i="7"/>
  <c r="B69" i="7"/>
  <c r="C69" i="7"/>
  <c r="D69" i="7"/>
  <c r="E69" i="7"/>
  <c r="F69" i="7"/>
  <c r="G69" i="7"/>
  <c r="H69" i="7"/>
  <c r="I69" i="7"/>
  <c r="J69" i="7"/>
  <c r="K69" i="7"/>
  <c r="P69" i="7"/>
  <c r="B70" i="7"/>
  <c r="C70" i="7"/>
  <c r="D70" i="7"/>
  <c r="E70" i="7"/>
  <c r="F70" i="7"/>
  <c r="G70" i="7"/>
  <c r="H70" i="7"/>
  <c r="I70" i="7"/>
  <c r="J70" i="7"/>
  <c r="K70" i="7"/>
  <c r="P70" i="7"/>
  <c r="B71" i="7"/>
  <c r="C71" i="7"/>
  <c r="D71" i="7"/>
  <c r="E71" i="7"/>
  <c r="F71" i="7"/>
  <c r="G71" i="7"/>
  <c r="H71" i="7"/>
  <c r="I71" i="7"/>
  <c r="J71" i="7"/>
  <c r="K71" i="7"/>
  <c r="P71" i="7"/>
  <c r="B72" i="7"/>
  <c r="C72" i="7"/>
  <c r="D72" i="7"/>
  <c r="E72" i="7"/>
  <c r="F72" i="7"/>
  <c r="G72" i="7"/>
  <c r="H72" i="7"/>
  <c r="I72" i="7"/>
  <c r="J72" i="7"/>
  <c r="K72" i="7"/>
  <c r="P72" i="7"/>
  <c r="B73" i="7"/>
  <c r="C73" i="7"/>
  <c r="D73" i="7"/>
  <c r="E73" i="7"/>
  <c r="F73" i="7"/>
  <c r="G73" i="7"/>
  <c r="H73" i="7"/>
  <c r="I73" i="7"/>
  <c r="J73" i="7"/>
  <c r="K73" i="7"/>
  <c r="P73" i="7"/>
  <c r="B74" i="7"/>
  <c r="C74" i="7"/>
  <c r="D74" i="7"/>
  <c r="E74" i="7"/>
  <c r="F74" i="7"/>
  <c r="G74" i="7"/>
  <c r="H74" i="7"/>
  <c r="I74" i="7"/>
  <c r="J74" i="7"/>
  <c r="K74" i="7"/>
  <c r="P74" i="7"/>
  <c r="B75" i="7"/>
  <c r="C75" i="7"/>
  <c r="D75" i="7"/>
  <c r="E75" i="7"/>
  <c r="F75" i="7"/>
  <c r="G75" i="7"/>
  <c r="H75" i="7"/>
  <c r="I75" i="7"/>
  <c r="J75" i="7"/>
  <c r="K75" i="7"/>
  <c r="P75" i="7"/>
  <c r="B76" i="7"/>
  <c r="C76" i="7"/>
  <c r="D76" i="7"/>
  <c r="E76" i="7"/>
  <c r="F76" i="7"/>
  <c r="G76" i="7"/>
  <c r="H76" i="7"/>
  <c r="I76" i="7"/>
  <c r="J76" i="7"/>
  <c r="K76" i="7"/>
  <c r="P76" i="7"/>
  <c r="B77" i="7"/>
  <c r="C77" i="7"/>
  <c r="D77" i="7"/>
  <c r="E77" i="7"/>
  <c r="F77" i="7"/>
  <c r="G77" i="7"/>
  <c r="H77" i="7"/>
  <c r="I77" i="7"/>
  <c r="J77" i="7"/>
  <c r="K77" i="7"/>
  <c r="P77" i="7"/>
  <c r="B78" i="7"/>
  <c r="C78" i="7"/>
  <c r="D78" i="7"/>
  <c r="E78" i="7"/>
  <c r="F78" i="7"/>
  <c r="G78" i="7"/>
  <c r="H78" i="7"/>
  <c r="I78" i="7"/>
  <c r="J78" i="7"/>
  <c r="K78" i="7"/>
  <c r="P78" i="7"/>
  <c r="B79" i="7"/>
  <c r="C79" i="7"/>
  <c r="D79" i="7"/>
  <c r="E79" i="7"/>
  <c r="F79" i="7"/>
  <c r="G79" i="7"/>
  <c r="H79" i="7"/>
  <c r="I79" i="7"/>
  <c r="J79" i="7"/>
  <c r="K79" i="7"/>
  <c r="P79" i="7"/>
  <c r="B80" i="7"/>
  <c r="C80" i="7"/>
  <c r="D80" i="7"/>
  <c r="E80" i="7"/>
  <c r="F80" i="7"/>
  <c r="G80" i="7"/>
  <c r="H80" i="7"/>
  <c r="I80" i="7"/>
  <c r="J80" i="7"/>
  <c r="K80" i="7"/>
  <c r="P80" i="7"/>
  <c r="B81" i="7"/>
  <c r="C81" i="7"/>
  <c r="D81" i="7"/>
  <c r="E81" i="7"/>
  <c r="F81" i="7"/>
  <c r="G81" i="7"/>
  <c r="H81" i="7"/>
  <c r="I81" i="7"/>
  <c r="J81" i="7"/>
  <c r="K81" i="7"/>
  <c r="P81" i="7"/>
  <c r="B82" i="7"/>
  <c r="C82" i="7"/>
  <c r="D82" i="7"/>
  <c r="E82" i="7"/>
  <c r="F82" i="7"/>
  <c r="G82" i="7"/>
  <c r="H82" i="7"/>
  <c r="I82" i="7"/>
  <c r="J82" i="7"/>
  <c r="K82" i="7"/>
  <c r="P82" i="7"/>
  <c r="B83" i="7"/>
  <c r="C83" i="7"/>
  <c r="D83" i="7"/>
  <c r="E83" i="7"/>
  <c r="F83" i="7"/>
  <c r="G83" i="7"/>
  <c r="H83" i="7"/>
  <c r="I83" i="7"/>
  <c r="J83" i="7"/>
  <c r="K83" i="7"/>
  <c r="P83" i="7"/>
  <c r="B84" i="7"/>
  <c r="C84" i="7"/>
  <c r="D84" i="7"/>
  <c r="E84" i="7"/>
  <c r="F84" i="7"/>
  <c r="G84" i="7"/>
  <c r="H84" i="7"/>
  <c r="I84" i="7"/>
  <c r="J84" i="7"/>
  <c r="K84" i="7"/>
  <c r="P84" i="7"/>
  <c r="B85" i="7"/>
  <c r="C85" i="7"/>
  <c r="D85" i="7"/>
  <c r="E85" i="7"/>
  <c r="F85" i="7"/>
  <c r="G85" i="7"/>
  <c r="H85" i="7"/>
  <c r="I85" i="7"/>
  <c r="J85" i="7"/>
  <c r="K85" i="7"/>
  <c r="P85" i="7"/>
  <c r="P109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109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109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109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109" i="7"/>
  <c r="K109" i="7"/>
  <c r="J109" i="7"/>
  <c r="I109" i="7"/>
  <c r="H109" i="7"/>
  <c r="G109" i="7"/>
  <c r="F109" i="7"/>
  <c r="E109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9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9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9" i="7"/>
  <c r="E107" i="7"/>
  <c r="F107" i="7"/>
  <c r="G107" i="7"/>
  <c r="H107" i="7"/>
  <c r="I107" i="7"/>
  <c r="J107" i="7"/>
  <c r="K107" i="7"/>
  <c r="P107" i="7"/>
  <c r="O107" i="7"/>
  <c r="N107" i="7"/>
  <c r="M107" i="7"/>
  <c r="L107" i="7"/>
  <c r="E106" i="7"/>
  <c r="F106" i="7"/>
  <c r="G106" i="7"/>
  <c r="H106" i="7"/>
  <c r="I106" i="7"/>
  <c r="J106" i="7"/>
  <c r="K106" i="7"/>
  <c r="P106" i="7"/>
  <c r="O106" i="7"/>
  <c r="N106" i="7"/>
  <c r="M106" i="7"/>
  <c r="L106" i="7"/>
  <c r="E105" i="7"/>
  <c r="F105" i="7"/>
  <c r="G105" i="7"/>
  <c r="H105" i="7"/>
  <c r="I105" i="7"/>
  <c r="J105" i="7"/>
  <c r="K105" i="7"/>
  <c r="P105" i="7"/>
  <c r="O105" i="7"/>
  <c r="N105" i="7"/>
  <c r="M105" i="7"/>
  <c r="L105" i="7"/>
  <c r="E104" i="7"/>
  <c r="F104" i="7"/>
  <c r="G104" i="7"/>
  <c r="H104" i="7"/>
  <c r="I104" i="7"/>
  <c r="J104" i="7"/>
  <c r="K104" i="7"/>
  <c r="P104" i="7"/>
  <c r="O104" i="7"/>
  <c r="N104" i="7"/>
  <c r="M104" i="7"/>
  <c r="L104" i="7"/>
  <c r="E103" i="7"/>
  <c r="F103" i="7"/>
  <c r="G103" i="7"/>
  <c r="H103" i="7"/>
  <c r="I103" i="7"/>
  <c r="J103" i="7"/>
  <c r="K103" i="7"/>
  <c r="P103" i="7"/>
  <c r="O103" i="7"/>
  <c r="N103" i="7"/>
  <c r="M103" i="7"/>
  <c r="L103" i="7"/>
  <c r="E102" i="7"/>
  <c r="F102" i="7"/>
  <c r="G102" i="7"/>
  <c r="H102" i="7"/>
  <c r="I102" i="7"/>
  <c r="J102" i="7"/>
  <c r="K102" i="7"/>
  <c r="P102" i="7"/>
  <c r="O102" i="7"/>
  <c r="N102" i="7"/>
  <c r="M102" i="7"/>
  <c r="L102" i="7"/>
  <c r="E101" i="7"/>
  <c r="F101" i="7"/>
  <c r="G101" i="7"/>
  <c r="H101" i="7"/>
  <c r="I101" i="7"/>
  <c r="J101" i="7"/>
  <c r="K101" i="7"/>
  <c r="P101" i="7"/>
  <c r="O101" i="7"/>
  <c r="N101" i="7"/>
  <c r="M101" i="7"/>
  <c r="L101" i="7"/>
  <c r="E100" i="7"/>
  <c r="F100" i="7"/>
  <c r="G100" i="7"/>
  <c r="H100" i="7"/>
  <c r="I100" i="7"/>
  <c r="J100" i="7"/>
  <c r="K100" i="7"/>
  <c r="P100" i="7"/>
  <c r="O100" i="7"/>
  <c r="N100" i="7"/>
  <c r="M100" i="7"/>
  <c r="L100" i="7"/>
  <c r="E99" i="7"/>
  <c r="F99" i="7"/>
  <c r="G99" i="7"/>
  <c r="H99" i="7"/>
  <c r="I99" i="7"/>
  <c r="J99" i="7"/>
  <c r="K99" i="7"/>
  <c r="P99" i="7"/>
  <c r="O99" i="7"/>
  <c r="N99" i="7"/>
  <c r="M99" i="7"/>
  <c r="L99" i="7"/>
  <c r="E98" i="7"/>
  <c r="F98" i="7"/>
  <c r="G98" i="7"/>
  <c r="H98" i="7"/>
  <c r="I98" i="7"/>
  <c r="J98" i="7"/>
  <c r="K98" i="7"/>
  <c r="P98" i="7"/>
  <c r="O98" i="7"/>
  <c r="N98" i="7"/>
  <c r="M98" i="7"/>
  <c r="L98" i="7"/>
  <c r="E97" i="7"/>
  <c r="F97" i="7"/>
  <c r="G97" i="7"/>
  <c r="H97" i="7"/>
  <c r="I97" i="7"/>
  <c r="J97" i="7"/>
  <c r="K97" i="7"/>
  <c r="P97" i="7"/>
  <c r="O97" i="7"/>
  <c r="N97" i="7"/>
  <c r="M97" i="7"/>
  <c r="L97" i="7"/>
  <c r="E96" i="7"/>
  <c r="F96" i="7"/>
  <c r="G96" i="7"/>
  <c r="H96" i="7"/>
  <c r="I96" i="7"/>
  <c r="J96" i="7"/>
  <c r="K96" i="7"/>
  <c r="P96" i="7"/>
  <c r="O96" i="7"/>
  <c r="N96" i="7"/>
  <c r="M96" i="7"/>
  <c r="L96" i="7"/>
  <c r="E95" i="7"/>
  <c r="F95" i="7"/>
  <c r="G95" i="7"/>
  <c r="H95" i="7"/>
  <c r="I95" i="7"/>
  <c r="J95" i="7"/>
  <c r="K95" i="7"/>
  <c r="P95" i="7"/>
  <c r="O95" i="7"/>
  <c r="N95" i="7"/>
  <c r="M95" i="7"/>
  <c r="L95" i="7"/>
  <c r="E94" i="7"/>
  <c r="F94" i="7"/>
  <c r="G94" i="7"/>
  <c r="H94" i="7"/>
  <c r="I94" i="7"/>
  <c r="J94" i="7"/>
  <c r="K94" i="7"/>
  <c r="P94" i="7"/>
  <c r="O94" i="7"/>
  <c r="N94" i="7"/>
  <c r="M94" i="7"/>
  <c r="L94" i="7"/>
  <c r="E93" i="7"/>
  <c r="F93" i="7"/>
  <c r="G93" i="7"/>
  <c r="H93" i="7"/>
  <c r="I93" i="7"/>
  <c r="J93" i="7"/>
  <c r="K93" i="7"/>
  <c r="P93" i="7"/>
  <c r="O93" i="7"/>
  <c r="N93" i="7"/>
  <c r="M93" i="7"/>
  <c r="L93" i="7"/>
  <c r="E92" i="7"/>
  <c r="F92" i="7"/>
  <c r="G92" i="7"/>
  <c r="H92" i="7"/>
  <c r="I92" i="7"/>
  <c r="J92" i="7"/>
  <c r="K92" i="7"/>
  <c r="P92" i="7"/>
  <c r="O92" i="7"/>
  <c r="N92" i="7"/>
  <c r="M92" i="7"/>
  <c r="L92" i="7"/>
  <c r="E91" i="7"/>
  <c r="F91" i="7"/>
  <c r="G91" i="7"/>
  <c r="H91" i="7"/>
  <c r="I91" i="7"/>
  <c r="J91" i="7"/>
  <c r="K91" i="7"/>
  <c r="P91" i="7"/>
  <c r="O91" i="7"/>
  <c r="N91" i="7"/>
  <c r="M91" i="7"/>
  <c r="L91" i="7"/>
  <c r="E90" i="7"/>
  <c r="F90" i="7"/>
  <c r="G90" i="7"/>
  <c r="H90" i="7"/>
  <c r="I90" i="7"/>
  <c r="J90" i="7"/>
  <c r="K90" i="7"/>
  <c r="P90" i="7"/>
  <c r="O90" i="7"/>
  <c r="N90" i="7"/>
  <c r="M90" i="7"/>
  <c r="L90" i="7"/>
  <c r="E89" i="7"/>
  <c r="F89" i="7"/>
  <c r="G89" i="7"/>
  <c r="H89" i="7"/>
  <c r="I89" i="7"/>
  <c r="J89" i="7"/>
  <c r="K89" i="7"/>
  <c r="P89" i="7"/>
  <c r="O89" i="7"/>
  <c r="N89" i="7"/>
  <c r="M89" i="7"/>
  <c r="L89" i="7"/>
  <c r="E88" i="7"/>
  <c r="F88" i="7"/>
  <c r="G88" i="7"/>
  <c r="H88" i="7"/>
  <c r="I88" i="7"/>
  <c r="J88" i="7"/>
  <c r="K88" i="7"/>
  <c r="P88" i="7"/>
  <c r="O88" i="7"/>
  <c r="N88" i="7"/>
  <c r="M88" i="7"/>
  <c r="L88" i="7"/>
  <c r="E87" i="7"/>
  <c r="F87" i="7"/>
  <c r="G87" i="7"/>
  <c r="H87" i="7"/>
  <c r="I87" i="7"/>
  <c r="J87" i="7"/>
  <c r="K87" i="7"/>
  <c r="P87" i="7"/>
  <c r="O87" i="7"/>
  <c r="N87" i="7"/>
  <c r="M87" i="7"/>
  <c r="L87" i="7"/>
  <c r="E86" i="7"/>
  <c r="F86" i="7"/>
  <c r="G86" i="7"/>
  <c r="H86" i="7"/>
  <c r="I86" i="7"/>
  <c r="J86" i="7"/>
  <c r="K86" i="7"/>
  <c r="P86" i="7"/>
  <c r="O86" i="7"/>
  <c r="N86" i="7"/>
  <c r="M86" i="7"/>
  <c r="L86" i="7"/>
  <c r="B2" i="6"/>
  <c r="C2" i="6"/>
  <c r="D2" i="6"/>
  <c r="E2" i="6"/>
  <c r="F2" i="6"/>
  <c r="G2" i="6"/>
  <c r="H2" i="6"/>
  <c r="I2" i="6"/>
  <c r="J2" i="6"/>
  <c r="K2" i="6"/>
  <c r="P2" i="6"/>
  <c r="B3" i="6"/>
  <c r="C3" i="6"/>
  <c r="D3" i="6"/>
  <c r="E3" i="6"/>
  <c r="F3" i="6"/>
  <c r="G3" i="6"/>
  <c r="H3" i="6"/>
  <c r="I3" i="6"/>
  <c r="J3" i="6"/>
  <c r="K3" i="6"/>
  <c r="P3" i="6"/>
  <c r="B4" i="6"/>
  <c r="C4" i="6"/>
  <c r="D4" i="6"/>
  <c r="E4" i="6"/>
  <c r="F4" i="6"/>
  <c r="G4" i="6"/>
  <c r="H4" i="6"/>
  <c r="I4" i="6"/>
  <c r="J4" i="6"/>
  <c r="K4" i="6"/>
  <c r="P4" i="6"/>
  <c r="B5" i="6"/>
  <c r="C5" i="6"/>
  <c r="D5" i="6"/>
  <c r="E5" i="6"/>
  <c r="F5" i="6"/>
  <c r="G5" i="6"/>
  <c r="H5" i="6"/>
  <c r="I5" i="6"/>
  <c r="J5" i="6"/>
  <c r="K5" i="6"/>
  <c r="P5" i="6"/>
  <c r="B6" i="6"/>
  <c r="C6" i="6"/>
  <c r="D6" i="6"/>
  <c r="E6" i="6"/>
  <c r="F6" i="6"/>
  <c r="G6" i="6"/>
  <c r="H6" i="6"/>
  <c r="I6" i="6"/>
  <c r="J6" i="6"/>
  <c r="K6" i="6"/>
  <c r="P6" i="6"/>
  <c r="B7" i="6"/>
  <c r="C7" i="6"/>
  <c r="D7" i="6"/>
  <c r="E7" i="6"/>
  <c r="F7" i="6"/>
  <c r="G7" i="6"/>
  <c r="H7" i="6"/>
  <c r="I7" i="6"/>
  <c r="J7" i="6"/>
  <c r="K7" i="6"/>
  <c r="P7" i="6"/>
  <c r="B8" i="6"/>
  <c r="C8" i="6"/>
  <c r="D8" i="6"/>
  <c r="E8" i="6"/>
  <c r="F8" i="6"/>
  <c r="G8" i="6"/>
  <c r="H8" i="6"/>
  <c r="I8" i="6"/>
  <c r="J8" i="6"/>
  <c r="K8" i="6"/>
  <c r="P8" i="6"/>
  <c r="B9" i="6"/>
  <c r="C9" i="6"/>
  <c r="D9" i="6"/>
  <c r="E9" i="6"/>
  <c r="F9" i="6"/>
  <c r="G9" i="6"/>
  <c r="H9" i="6"/>
  <c r="I9" i="6"/>
  <c r="J9" i="6"/>
  <c r="K9" i="6"/>
  <c r="P9" i="6"/>
  <c r="B10" i="6"/>
  <c r="C10" i="6"/>
  <c r="D10" i="6"/>
  <c r="E10" i="6"/>
  <c r="F10" i="6"/>
  <c r="G10" i="6"/>
  <c r="H10" i="6"/>
  <c r="I10" i="6"/>
  <c r="J10" i="6"/>
  <c r="K10" i="6"/>
  <c r="P10" i="6"/>
  <c r="B11" i="6"/>
  <c r="C11" i="6"/>
  <c r="D11" i="6"/>
  <c r="E11" i="6"/>
  <c r="F11" i="6"/>
  <c r="G11" i="6"/>
  <c r="H11" i="6"/>
  <c r="I11" i="6"/>
  <c r="J11" i="6"/>
  <c r="K11" i="6"/>
  <c r="P11" i="6"/>
  <c r="B12" i="6"/>
  <c r="C12" i="6"/>
  <c r="D12" i="6"/>
  <c r="E12" i="6"/>
  <c r="F12" i="6"/>
  <c r="G12" i="6"/>
  <c r="H12" i="6"/>
  <c r="I12" i="6"/>
  <c r="J12" i="6"/>
  <c r="K12" i="6"/>
  <c r="P12" i="6"/>
  <c r="B13" i="6"/>
  <c r="C13" i="6"/>
  <c r="D13" i="6"/>
  <c r="E13" i="6"/>
  <c r="F13" i="6"/>
  <c r="G13" i="6"/>
  <c r="H13" i="6"/>
  <c r="I13" i="6"/>
  <c r="J13" i="6"/>
  <c r="K13" i="6"/>
  <c r="P13" i="6"/>
  <c r="B14" i="6"/>
  <c r="C14" i="6"/>
  <c r="D14" i="6"/>
  <c r="E14" i="6"/>
  <c r="F14" i="6"/>
  <c r="G14" i="6"/>
  <c r="H14" i="6"/>
  <c r="I14" i="6"/>
  <c r="J14" i="6"/>
  <c r="K14" i="6"/>
  <c r="P14" i="6"/>
  <c r="B15" i="6"/>
  <c r="C15" i="6"/>
  <c r="D15" i="6"/>
  <c r="E15" i="6"/>
  <c r="F15" i="6"/>
  <c r="G15" i="6"/>
  <c r="H15" i="6"/>
  <c r="I15" i="6"/>
  <c r="J15" i="6"/>
  <c r="K15" i="6"/>
  <c r="P15" i="6"/>
  <c r="B16" i="6"/>
  <c r="C16" i="6"/>
  <c r="D16" i="6"/>
  <c r="E16" i="6"/>
  <c r="F16" i="6"/>
  <c r="G16" i="6"/>
  <c r="H16" i="6"/>
  <c r="I16" i="6"/>
  <c r="J16" i="6"/>
  <c r="K16" i="6"/>
  <c r="P16" i="6"/>
  <c r="B17" i="6"/>
  <c r="C17" i="6"/>
  <c r="D17" i="6"/>
  <c r="E17" i="6"/>
  <c r="F17" i="6"/>
  <c r="G17" i="6"/>
  <c r="H17" i="6"/>
  <c r="I17" i="6"/>
  <c r="J17" i="6"/>
  <c r="K17" i="6"/>
  <c r="P17" i="6"/>
  <c r="B18" i="6"/>
  <c r="C18" i="6"/>
  <c r="D18" i="6"/>
  <c r="E18" i="6"/>
  <c r="F18" i="6"/>
  <c r="G18" i="6"/>
  <c r="H18" i="6"/>
  <c r="I18" i="6"/>
  <c r="J18" i="6"/>
  <c r="K18" i="6"/>
  <c r="P18" i="6"/>
  <c r="B19" i="6"/>
  <c r="C19" i="6"/>
  <c r="D19" i="6"/>
  <c r="E19" i="6"/>
  <c r="F19" i="6"/>
  <c r="G19" i="6"/>
  <c r="H19" i="6"/>
  <c r="I19" i="6"/>
  <c r="J19" i="6"/>
  <c r="K19" i="6"/>
  <c r="P19" i="6"/>
  <c r="B20" i="6"/>
  <c r="C20" i="6"/>
  <c r="D20" i="6"/>
  <c r="E20" i="6"/>
  <c r="F20" i="6"/>
  <c r="G20" i="6"/>
  <c r="H20" i="6"/>
  <c r="I20" i="6"/>
  <c r="J20" i="6"/>
  <c r="K20" i="6"/>
  <c r="P20" i="6"/>
  <c r="B21" i="6"/>
  <c r="C21" i="6"/>
  <c r="D21" i="6"/>
  <c r="E21" i="6"/>
  <c r="F21" i="6"/>
  <c r="G21" i="6"/>
  <c r="H21" i="6"/>
  <c r="I21" i="6"/>
  <c r="J21" i="6"/>
  <c r="K21" i="6"/>
  <c r="P21" i="6"/>
  <c r="B22" i="6"/>
  <c r="C22" i="6"/>
  <c r="D22" i="6"/>
  <c r="E22" i="6"/>
  <c r="F22" i="6"/>
  <c r="G22" i="6"/>
  <c r="H22" i="6"/>
  <c r="I22" i="6"/>
  <c r="J22" i="6"/>
  <c r="K22" i="6"/>
  <c r="P22" i="6"/>
  <c r="B23" i="6"/>
  <c r="C23" i="6"/>
  <c r="D23" i="6"/>
  <c r="E23" i="6"/>
  <c r="F23" i="6"/>
  <c r="G23" i="6"/>
  <c r="H23" i="6"/>
  <c r="I23" i="6"/>
  <c r="J23" i="6"/>
  <c r="K23" i="6"/>
  <c r="P23" i="6"/>
  <c r="B24" i="6"/>
  <c r="C24" i="6"/>
  <c r="D24" i="6"/>
  <c r="E24" i="6"/>
  <c r="F24" i="6"/>
  <c r="G24" i="6"/>
  <c r="H24" i="6"/>
  <c r="I24" i="6"/>
  <c r="J24" i="6"/>
  <c r="K24" i="6"/>
  <c r="P24" i="6"/>
  <c r="B25" i="6"/>
  <c r="C25" i="6"/>
  <c r="D25" i="6"/>
  <c r="E25" i="6"/>
  <c r="F25" i="6"/>
  <c r="G25" i="6"/>
  <c r="H25" i="6"/>
  <c r="I25" i="6"/>
  <c r="J25" i="6"/>
  <c r="K25" i="6"/>
  <c r="P25" i="6"/>
  <c r="B26" i="6"/>
  <c r="C26" i="6"/>
  <c r="D26" i="6"/>
  <c r="E26" i="6"/>
  <c r="F26" i="6"/>
  <c r="G26" i="6"/>
  <c r="H26" i="6"/>
  <c r="I26" i="6"/>
  <c r="J26" i="6"/>
  <c r="K26" i="6"/>
  <c r="P26" i="6"/>
  <c r="B27" i="6"/>
  <c r="C27" i="6"/>
  <c r="D27" i="6"/>
  <c r="E27" i="6"/>
  <c r="F27" i="6"/>
  <c r="G27" i="6"/>
  <c r="H27" i="6"/>
  <c r="I27" i="6"/>
  <c r="J27" i="6"/>
  <c r="K27" i="6"/>
  <c r="P27" i="6"/>
  <c r="B28" i="6"/>
  <c r="C28" i="6"/>
  <c r="D28" i="6"/>
  <c r="E28" i="6"/>
  <c r="F28" i="6"/>
  <c r="G28" i="6"/>
  <c r="H28" i="6"/>
  <c r="I28" i="6"/>
  <c r="J28" i="6"/>
  <c r="K28" i="6"/>
  <c r="P28" i="6"/>
  <c r="B29" i="6"/>
  <c r="C29" i="6"/>
  <c r="D29" i="6"/>
  <c r="E29" i="6"/>
  <c r="F29" i="6"/>
  <c r="G29" i="6"/>
  <c r="H29" i="6"/>
  <c r="I29" i="6"/>
  <c r="J29" i="6"/>
  <c r="K29" i="6"/>
  <c r="P29" i="6"/>
  <c r="B30" i="6"/>
  <c r="C30" i="6"/>
  <c r="D30" i="6"/>
  <c r="E30" i="6"/>
  <c r="F30" i="6"/>
  <c r="G30" i="6"/>
  <c r="H30" i="6"/>
  <c r="I30" i="6"/>
  <c r="J30" i="6"/>
  <c r="K30" i="6"/>
  <c r="P30" i="6"/>
  <c r="B31" i="6"/>
  <c r="C31" i="6"/>
  <c r="D31" i="6"/>
  <c r="E31" i="6"/>
  <c r="F31" i="6"/>
  <c r="G31" i="6"/>
  <c r="H31" i="6"/>
  <c r="I31" i="6"/>
  <c r="J31" i="6"/>
  <c r="K31" i="6"/>
  <c r="P31" i="6"/>
  <c r="B32" i="6"/>
  <c r="C32" i="6"/>
  <c r="D32" i="6"/>
  <c r="E32" i="6"/>
  <c r="F32" i="6"/>
  <c r="G32" i="6"/>
  <c r="H32" i="6"/>
  <c r="I32" i="6"/>
  <c r="J32" i="6"/>
  <c r="K32" i="6"/>
  <c r="P32" i="6"/>
  <c r="B33" i="6"/>
  <c r="C33" i="6"/>
  <c r="D33" i="6"/>
  <c r="E33" i="6"/>
  <c r="F33" i="6"/>
  <c r="G33" i="6"/>
  <c r="H33" i="6"/>
  <c r="I33" i="6"/>
  <c r="J33" i="6"/>
  <c r="K33" i="6"/>
  <c r="P33" i="6"/>
  <c r="B34" i="6"/>
  <c r="C34" i="6"/>
  <c r="D34" i="6"/>
  <c r="E34" i="6"/>
  <c r="F34" i="6"/>
  <c r="G34" i="6"/>
  <c r="H34" i="6"/>
  <c r="I34" i="6"/>
  <c r="J34" i="6"/>
  <c r="K34" i="6"/>
  <c r="P34" i="6"/>
  <c r="B35" i="6"/>
  <c r="C35" i="6"/>
  <c r="D35" i="6"/>
  <c r="E35" i="6"/>
  <c r="F35" i="6"/>
  <c r="G35" i="6"/>
  <c r="H35" i="6"/>
  <c r="I35" i="6"/>
  <c r="J35" i="6"/>
  <c r="K35" i="6"/>
  <c r="P35" i="6"/>
  <c r="B36" i="6"/>
  <c r="C36" i="6"/>
  <c r="D36" i="6"/>
  <c r="E36" i="6"/>
  <c r="F36" i="6"/>
  <c r="G36" i="6"/>
  <c r="H36" i="6"/>
  <c r="I36" i="6"/>
  <c r="J36" i="6"/>
  <c r="K36" i="6"/>
  <c r="P36" i="6"/>
  <c r="B37" i="6"/>
  <c r="C37" i="6"/>
  <c r="D37" i="6"/>
  <c r="E37" i="6"/>
  <c r="F37" i="6"/>
  <c r="G37" i="6"/>
  <c r="H37" i="6"/>
  <c r="I37" i="6"/>
  <c r="J37" i="6"/>
  <c r="K37" i="6"/>
  <c r="P37" i="6"/>
  <c r="B38" i="6"/>
  <c r="C38" i="6"/>
  <c r="D38" i="6"/>
  <c r="E38" i="6"/>
  <c r="F38" i="6"/>
  <c r="G38" i="6"/>
  <c r="H38" i="6"/>
  <c r="I38" i="6"/>
  <c r="J38" i="6"/>
  <c r="K38" i="6"/>
  <c r="P38" i="6"/>
  <c r="B39" i="6"/>
  <c r="C39" i="6"/>
  <c r="D39" i="6"/>
  <c r="E39" i="6"/>
  <c r="F39" i="6"/>
  <c r="G39" i="6"/>
  <c r="H39" i="6"/>
  <c r="I39" i="6"/>
  <c r="J39" i="6"/>
  <c r="K39" i="6"/>
  <c r="P39" i="6"/>
  <c r="B40" i="6"/>
  <c r="C40" i="6"/>
  <c r="D40" i="6"/>
  <c r="E40" i="6"/>
  <c r="F40" i="6"/>
  <c r="G40" i="6"/>
  <c r="H40" i="6"/>
  <c r="I40" i="6"/>
  <c r="J40" i="6"/>
  <c r="K40" i="6"/>
  <c r="P40" i="6"/>
  <c r="B41" i="6"/>
  <c r="C41" i="6"/>
  <c r="D41" i="6"/>
  <c r="E41" i="6"/>
  <c r="F41" i="6"/>
  <c r="G41" i="6"/>
  <c r="H41" i="6"/>
  <c r="I41" i="6"/>
  <c r="J41" i="6"/>
  <c r="K41" i="6"/>
  <c r="P41" i="6"/>
  <c r="B42" i="6"/>
  <c r="C42" i="6"/>
  <c r="D42" i="6"/>
  <c r="E42" i="6"/>
  <c r="F42" i="6"/>
  <c r="G42" i="6"/>
  <c r="H42" i="6"/>
  <c r="I42" i="6"/>
  <c r="J42" i="6"/>
  <c r="K42" i="6"/>
  <c r="P42" i="6"/>
  <c r="B43" i="6"/>
  <c r="C43" i="6"/>
  <c r="D43" i="6"/>
  <c r="E43" i="6"/>
  <c r="F43" i="6"/>
  <c r="G43" i="6"/>
  <c r="H43" i="6"/>
  <c r="I43" i="6"/>
  <c r="J43" i="6"/>
  <c r="K43" i="6"/>
  <c r="P43" i="6"/>
  <c r="B44" i="6"/>
  <c r="C44" i="6"/>
  <c r="D44" i="6"/>
  <c r="E44" i="6"/>
  <c r="F44" i="6"/>
  <c r="G44" i="6"/>
  <c r="H44" i="6"/>
  <c r="I44" i="6"/>
  <c r="J44" i="6"/>
  <c r="K44" i="6"/>
  <c r="P44" i="6"/>
  <c r="B45" i="6"/>
  <c r="C45" i="6"/>
  <c r="D45" i="6"/>
  <c r="E45" i="6"/>
  <c r="F45" i="6"/>
  <c r="G45" i="6"/>
  <c r="H45" i="6"/>
  <c r="I45" i="6"/>
  <c r="J45" i="6"/>
  <c r="K45" i="6"/>
  <c r="P45" i="6"/>
  <c r="B46" i="6"/>
  <c r="C46" i="6"/>
  <c r="D46" i="6"/>
  <c r="E46" i="6"/>
  <c r="F46" i="6"/>
  <c r="G46" i="6"/>
  <c r="H46" i="6"/>
  <c r="I46" i="6"/>
  <c r="J46" i="6"/>
  <c r="K46" i="6"/>
  <c r="P46" i="6"/>
  <c r="B47" i="6"/>
  <c r="C47" i="6"/>
  <c r="D47" i="6"/>
  <c r="E47" i="6"/>
  <c r="F47" i="6"/>
  <c r="G47" i="6"/>
  <c r="H47" i="6"/>
  <c r="I47" i="6"/>
  <c r="J47" i="6"/>
  <c r="K47" i="6"/>
  <c r="P47" i="6"/>
  <c r="B48" i="6"/>
  <c r="C48" i="6"/>
  <c r="D48" i="6"/>
  <c r="E48" i="6"/>
  <c r="F48" i="6"/>
  <c r="G48" i="6"/>
  <c r="H48" i="6"/>
  <c r="I48" i="6"/>
  <c r="J48" i="6"/>
  <c r="K48" i="6"/>
  <c r="P48" i="6"/>
  <c r="B49" i="6"/>
  <c r="C49" i="6"/>
  <c r="D49" i="6"/>
  <c r="E49" i="6"/>
  <c r="F49" i="6"/>
  <c r="G49" i="6"/>
  <c r="H49" i="6"/>
  <c r="I49" i="6"/>
  <c r="J49" i="6"/>
  <c r="K49" i="6"/>
  <c r="P49" i="6"/>
  <c r="B50" i="6"/>
  <c r="C50" i="6"/>
  <c r="D50" i="6"/>
  <c r="E50" i="6"/>
  <c r="F50" i="6"/>
  <c r="G50" i="6"/>
  <c r="H50" i="6"/>
  <c r="I50" i="6"/>
  <c r="J50" i="6"/>
  <c r="K50" i="6"/>
  <c r="P50" i="6"/>
  <c r="B51" i="6"/>
  <c r="C51" i="6"/>
  <c r="D51" i="6"/>
  <c r="E51" i="6"/>
  <c r="F51" i="6"/>
  <c r="G51" i="6"/>
  <c r="H51" i="6"/>
  <c r="I51" i="6"/>
  <c r="J51" i="6"/>
  <c r="K51" i="6"/>
  <c r="P51" i="6"/>
  <c r="B52" i="6"/>
  <c r="C52" i="6"/>
  <c r="D52" i="6"/>
  <c r="E52" i="6"/>
  <c r="F52" i="6"/>
  <c r="G52" i="6"/>
  <c r="H52" i="6"/>
  <c r="I52" i="6"/>
  <c r="J52" i="6"/>
  <c r="K52" i="6"/>
  <c r="P52" i="6"/>
  <c r="B53" i="6"/>
  <c r="C53" i="6"/>
  <c r="D53" i="6"/>
  <c r="E53" i="6"/>
  <c r="F53" i="6"/>
  <c r="G53" i="6"/>
  <c r="H53" i="6"/>
  <c r="I53" i="6"/>
  <c r="J53" i="6"/>
  <c r="K53" i="6"/>
  <c r="P53" i="6"/>
  <c r="B54" i="6"/>
  <c r="C54" i="6"/>
  <c r="D54" i="6"/>
  <c r="E54" i="6"/>
  <c r="F54" i="6"/>
  <c r="G54" i="6"/>
  <c r="H54" i="6"/>
  <c r="I54" i="6"/>
  <c r="J54" i="6"/>
  <c r="K54" i="6"/>
  <c r="P54" i="6"/>
  <c r="B55" i="6"/>
  <c r="C55" i="6"/>
  <c r="D55" i="6"/>
  <c r="E55" i="6"/>
  <c r="F55" i="6"/>
  <c r="G55" i="6"/>
  <c r="H55" i="6"/>
  <c r="I55" i="6"/>
  <c r="J55" i="6"/>
  <c r="K55" i="6"/>
  <c r="P55" i="6"/>
  <c r="B56" i="6"/>
  <c r="C56" i="6"/>
  <c r="D56" i="6"/>
  <c r="E56" i="6"/>
  <c r="F56" i="6"/>
  <c r="G56" i="6"/>
  <c r="H56" i="6"/>
  <c r="I56" i="6"/>
  <c r="J56" i="6"/>
  <c r="K56" i="6"/>
  <c r="P56" i="6"/>
  <c r="B57" i="6"/>
  <c r="C57" i="6"/>
  <c r="D57" i="6"/>
  <c r="E57" i="6"/>
  <c r="F57" i="6"/>
  <c r="G57" i="6"/>
  <c r="H57" i="6"/>
  <c r="I57" i="6"/>
  <c r="J57" i="6"/>
  <c r="K57" i="6"/>
  <c r="P57" i="6"/>
  <c r="B58" i="6"/>
  <c r="C58" i="6"/>
  <c r="D58" i="6"/>
  <c r="E58" i="6"/>
  <c r="F58" i="6"/>
  <c r="G58" i="6"/>
  <c r="H58" i="6"/>
  <c r="I58" i="6"/>
  <c r="J58" i="6"/>
  <c r="K58" i="6"/>
  <c r="P58" i="6"/>
  <c r="B59" i="6"/>
  <c r="C59" i="6"/>
  <c r="D59" i="6"/>
  <c r="E59" i="6"/>
  <c r="F59" i="6"/>
  <c r="G59" i="6"/>
  <c r="H59" i="6"/>
  <c r="I59" i="6"/>
  <c r="J59" i="6"/>
  <c r="K59" i="6"/>
  <c r="P59" i="6"/>
  <c r="B60" i="6"/>
  <c r="C60" i="6"/>
  <c r="D60" i="6"/>
  <c r="E60" i="6"/>
  <c r="F60" i="6"/>
  <c r="G60" i="6"/>
  <c r="H60" i="6"/>
  <c r="I60" i="6"/>
  <c r="J60" i="6"/>
  <c r="K60" i="6"/>
  <c r="P60" i="6"/>
  <c r="B61" i="6"/>
  <c r="C61" i="6"/>
  <c r="D61" i="6"/>
  <c r="E61" i="6"/>
  <c r="F61" i="6"/>
  <c r="G61" i="6"/>
  <c r="H61" i="6"/>
  <c r="I61" i="6"/>
  <c r="J61" i="6"/>
  <c r="K61" i="6"/>
  <c r="P61" i="6"/>
  <c r="B62" i="6"/>
  <c r="C62" i="6"/>
  <c r="D62" i="6"/>
  <c r="E62" i="6"/>
  <c r="F62" i="6"/>
  <c r="G62" i="6"/>
  <c r="H62" i="6"/>
  <c r="I62" i="6"/>
  <c r="J62" i="6"/>
  <c r="K62" i="6"/>
  <c r="P62" i="6"/>
  <c r="B63" i="6"/>
  <c r="C63" i="6"/>
  <c r="D63" i="6"/>
  <c r="E63" i="6"/>
  <c r="F63" i="6"/>
  <c r="G63" i="6"/>
  <c r="H63" i="6"/>
  <c r="I63" i="6"/>
  <c r="J63" i="6"/>
  <c r="K63" i="6"/>
  <c r="P63" i="6"/>
  <c r="B64" i="6"/>
  <c r="C64" i="6"/>
  <c r="D64" i="6"/>
  <c r="E64" i="6"/>
  <c r="F64" i="6"/>
  <c r="G64" i="6"/>
  <c r="H64" i="6"/>
  <c r="I64" i="6"/>
  <c r="J64" i="6"/>
  <c r="K64" i="6"/>
  <c r="P64" i="6"/>
  <c r="B65" i="6"/>
  <c r="C65" i="6"/>
  <c r="D65" i="6"/>
  <c r="E65" i="6"/>
  <c r="F65" i="6"/>
  <c r="G65" i="6"/>
  <c r="H65" i="6"/>
  <c r="I65" i="6"/>
  <c r="J65" i="6"/>
  <c r="K65" i="6"/>
  <c r="P65" i="6"/>
  <c r="B66" i="6"/>
  <c r="C66" i="6"/>
  <c r="D66" i="6"/>
  <c r="E66" i="6"/>
  <c r="F66" i="6"/>
  <c r="G66" i="6"/>
  <c r="H66" i="6"/>
  <c r="I66" i="6"/>
  <c r="J66" i="6"/>
  <c r="K66" i="6"/>
  <c r="P66" i="6"/>
  <c r="B67" i="6"/>
  <c r="C67" i="6"/>
  <c r="D67" i="6"/>
  <c r="E67" i="6"/>
  <c r="F67" i="6"/>
  <c r="G67" i="6"/>
  <c r="H67" i="6"/>
  <c r="I67" i="6"/>
  <c r="J67" i="6"/>
  <c r="K67" i="6"/>
  <c r="P67" i="6"/>
  <c r="B68" i="6"/>
  <c r="C68" i="6"/>
  <c r="D68" i="6"/>
  <c r="E68" i="6"/>
  <c r="F68" i="6"/>
  <c r="G68" i="6"/>
  <c r="H68" i="6"/>
  <c r="I68" i="6"/>
  <c r="J68" i="6"/>
  <c r="K68" i="6"/>
  <c r="P68" i="6"/>
  <c r="B69" i="6"/>
  <c r="C69" i="6"/>
  <c r="D69" i="6"/>
  <c r="E69" i="6"/>
  <c r="F69" i="6"/>
  <c r="G69" i="6"/>
  <c r="H69" i="6"/>
  <c r="I69" i="6"/>
  <c r="J69" i="6"/>
  <c r="K69" i="6"/>
  <c r="P69" i="6"/>
  <c r="B70" i="6"/>
  <c r="C70" i="6"/>
  <c r="D70" i="6"/>
  <c r="E70" i="6"/>
  <c r="F70" i="6"/>
  <c r="G70" i="6"/>
  <c r="H70" i="6"/>
  <c r="I70" i="6"/>
  <c r="J70" i="6"/>
  <c r="K70" i="6"/>
  <c r="P70" i="6"/>
  <c r="B71" i="6"/>
  <c r="C71" i="6"/>
  <c r="D71" i="6"/>
  <c r="E71" i="6"/>
  <c r="F71" i="6"/>
  <c r="G71" i="6"/>
  <c r="H71" i="6"/>
  <c r="I71" i="6"/>
  <c r="J71" i="6"/>
  <c r="K71" i="6"/>
  <c r="P71" i="6"/>
  <c r="B72" i="6"/>
  <c r="C72" i="6"/>
  <c r="D72" i="6"/>
  <c r="E72" i="6"/>
  <c r="F72" i="6"/>
  <c r="G72" i="6"/>
  <c r="H72" i="6"/>
  <c r="I72" i="6"/>
  <c r="J72" i="6"/>
  <c r="K72" i="6"/>
  <c r="P72" i="6"/>
  <c r="B73" i="6"/>
  <c r="C73" i="6"/>
  <c r="D73" i="6"/>
  <c r="E73" i="6"/>
  <c r="F73" i="6"/>
  <c r="G73" i="6"/>
  <c r="H73" i="6"/>
  <c r="I73" i="6"/>
  <c r="J73" i="6"/>
  <c r="K73" i="6"/>
  <c r="P73" i="6"/>
  <c r="B74" i="6"/>
  <c r="C74" i="6"/>
  <c r="D74" i="6"/>
  <c r="E74" i="6"/>
  <c r="F74" i="6"/>
  <c r="G74" i="6"/>
  <c r="H74" i="6"/>
  <c r="I74" i="6"/>
  <c r="J74" i="6"/>
  <c r="K74" i="6"/>
  <c r="P74" i="6"/>
  <c r="B75" i="6"/>
  <c r="C75" i="6"/>
  <c r="D75" i="6"/>
  <c r="E75" i="6"/>
  <c r="F75" i="6"/>
  <c r="G75" i="6"/>
  <c r="H75" i="6"/>
  <c r="I75" i="6"/>
  <c r="J75" i="6"/>
  <c r="K75" i="6"/>
  <c r="P75" i="6"/>
  <c r="B76" i="6"/>
  <c r="C76" i="6"/>
  <c r="D76" i="6"/>
  <c r="E76" i="6"/>
  <c r="F76" i="6"/>
  <c r="G76" i="6"/>
  <c r="H76" i="6"/>
  <c r="I76" i="6"/>
  <c r="J76" i="6"/>
  <c r="K76" i="6"/>
  <c r="P76" i="6"/>
  <c r="B77" i="6"/>
  <c r="C77" i="6"/>
  <c r="D77" i="6"/>
  <c r="E77" i="6"/>
  <c r="F77" i="6"/>
  <c r="G77" i="6"/>
  <c r="H77" i="6"/>
  <c r="I77" i="6"/>
  <c r="J77" i="6"/>
  <c r="K77" i="6"/>
  <c r="P77" i="6"/>
  <c r="B78" i="6"/>
  <c r="C78" i="6"/>
  <c r="D78" i="6"/>
  <c r="E78" i="6"/>
  <c r="F78" i="6"/>
  <c r="G78" i="6"/>
  <c r="H78" i="6"/>
  <c r="I78" i="6"/>
  <c r="J78" i="6"/>
  <c r="K78" i="6"/>
  <c r="P78" i="6"/>
  <c r="B79" i="6"/>
  <c r="C79" i="6"/>
  <c r="D79" i="6"/>
  <c r="E79" i="6"/>
  <c r="F79" i="6"/>
  <c r="G79" i="6"/>
  <c r="H79" i="6"/>
  <c r="I79" i="6"/>
  <c r="J79" i="6"/>
  <c r="K79" i="6"/>
  <c r="P79" i="6"/>
  <c r="B80" i="6"/>
  <c r="C80" i="6"/>
  <c r="D80" i="6"/>
  <c r="E80" i="6"/>
  <c r="F80" i="6"/>
  <c r="G80" i="6"/>
  <c r="H80" i="6"/>
  <c r="I80" i="6"/>
  <c r="J80" i="6"/>
  <c r="K80" i="6"/>
  <c r="P80" i="6"/>
  <c r="B81" i="6"/>
  <c r="C81" i="6"/>
  <c r="D81" i="6"/>
  <c r="E81" i="6"/>
  <c r="F81" i="6"/>
  <c r="G81" i="6"/>
  <c r="H81" i="6"/>
  <c r="I81" i="6"/>
  <c r="J81" i="6"/>
  <c r="K81" i="6"/>
  <c r="P81" i="6"/>
  <c r="B82" i="6"/>
  <c r="C82" i="6"/>
  <c r="D82" i="6"/>
  <c r="E82" i="6"/>
  <c r="F82" i="6"/>
  <c r="G82" i="6"/>
  <c r="H82" i="6"/>
  <c r="I82" i="6"/>
  <c r="J82" i="6"/>
  <c r="K82" i="6"/>
  <c r="P82" i="6"/>
  <c r="B83" i="6"/>
  <c r="C83" i="6"/>
  <c r="D83" i="6"/>
  <c r="E83" i="6"/>
  <c r="F83" i="6"/>
  <c r="G83" i="6"/>
  <c r="H83" i="6"/>
  <c r="I83" i="6"/>
  <c r="J83" i="6"/>
  <c r="K83" i="6"/>
  <c r="P83" i="6"/>
  <c r="B84" i="6"/>
  <c r="C84" i="6"/>
  <c r="D84" i="6"/>
  <c r="E84" i="6"/>
  <c r="F84" i="6"/>
  <c r="G84" i="6"/>
  <c r="H84" i="6"/>
  <c r="I84" i="6"/>
  <c r="J84" i="6"/>
  <c r="K84" i="6"/>
  <c r="P84" i="6"/>
  <c r="B85" i="6"/>
  <c r="C85" i="6"/>
  <c r="D85" i="6"/>
  <c r="E85" i="6"/>
  <c r="F85" i="6"/>
  <c r="G85" i="6"/>
  <c r="H85" i="6"/>
  <c r="I85" i="6"/>
  <c r="J85" i="6"/>
  <c r="K85" i="6"/>
  <c r="P85" i="6"/>
  <c r="B86" i="6"/>
  <c r="C86" i="6"/>
  <c r="D86" i="6"/>
  <c r="E86" i="6"/>
  <c r="F86" i="6"/>
  <c r="G86" i="6"/>
  <c r="H86" i="6"/>
  <c r="I86" i="6"/>
  <c r="J86" i="6"/>
  <c r="K86" i="6"/>
  <c r="P86" i="6"/>
  <c r="B87" i="6"/>
  <c r="C87" i="6"/>
  <c r="D87" i="6"/>
  <c r="E87" i="6"/>
  <c r="F87" i="6"/>
  <c r="G87" i="6"/>
  <c r="H87" i="6"/>
  <c r="I87" i="6"/>
  <c r="J87" i="6"/>
  <c r="K87" i="6"/>
  <c r="P87" i="6"/>
  <c r="B88" i="6"/>
  <c r="C88" i="6"/>
  <c r="D88" i="6"/>
  <c r="E88" i="6"/>
  <c r="F88" i="6"/>
  <c r="G88" i="6"/>
  <c r="H88" i="6"/>
  <c r="I88" i="6"/>
  <c r="J88" i="6"/>
  <c r="K88" i="6"/>
  <c r="P88" i="6"/>
  <c r="B89" i="6"/>
  <c r="C89" i="6"/>
  <c r="D89" i="6"/>
  <c r="E89" i="6"/>
  <c r="F89" i="6"/>
  <c r="G89" i="6"/>
  <c r="H89" i="6"/>
  <c r="I89" i="6"/>
  <c r="J89" i="6"/>
  <c r="K89" i="6"/>
  <c r="P89" i="6"/>
  <c r="B90" i="6"/>
  <c r="C90" i="6"/>
  <c r="D90" i="6"/>
  <c r="E90" i="6"/>
  <c r="F90" i="6"/>
  <c r="G90" i="6"/>
  <c r="H90" i="6"/>
  <c r="I90" i="6"/>
  <c r="J90" i="6"/>
  <c r="K90" i="6"/>
  <c r="P90" i="6"/>
  <c r="B91" i="6"/>
  <c r="C91" i="6"/>
  <c r="D91" i="6"/>
  <c r="E91" i="6"/>
  <c r="F91" i="6"/>
  <c r="G91" i="6"/>
  <c r="H91" i="6"/>
  <c r="I91" i="6"/>
  <c r="J91" i="6"/>
  <c r="K91" i="6"/>
  <c r="P91" i="6"/>
  <c r="B92" i="6"/>
  <c r="C92" i="6"/>
  <c r="D92" i="6"/>
  <c r="E92" i="6"/>
  <c r="F92" i="6"/>
  <c r="G92" i="6"/>
  <c r="H92" i="6"/>
  <c r="I92" i="6"/>
  <c r="J92" i="6"/>
  <c r="K92" i="6"/>
  <c r="P92" i="6"/>
  <c r="B93" i="6"/>
  <c r="C93" i="6"/>
  <c r="D93" i="6"/>
  <c r="E93" i="6"/>
  <c r="F93" i="6"/>
  <c r="G93" i="6"/>
  <c r="H93" i="6"/>
  <c r="I93" i="6"/>
  <c r="J93" i="6"/>
  <c r="K93" i="6"/>
  <c r="P93" i="6"/>
  <c r="B94" i="6"/>
  <c r="C94" i="6"/>
  <c r="D94" i="6"/>
  <c r="E94" i="6"/>
  <c r="F94" i="6"/>
  <c r="G94" i="6"/>
  <c r="H94" i="6"/>
  <c r="I94" i="6"/>
  <c r="J94" i="6"/>
  <c r="K94" i="6"/>
  <c r="P94" i="6"/>
  <c r="B95" i="6"/>
  <c r="C95" i="6"/>
  <c r="D95" i="6"/>
  <c r="E95" i="6"/>
  <c r="F95" i="6"/>
  <c r="G95" i="6"/>
  <c r="H95" i="6"/>
  <c r="I95" i="6"/>
  <c r="J95" i="6"/>
  <c r="K95" i="6"/>
  <c r="P95" i="6"/>
  <c r="B96" i="6"/>
  <c r="C96" i="6"/>
  <c r="D96" i="6"/>
  <c r="E96" i="6"/>
  <c r="F96" i="6"/>
  <c r="G96" i="6"/>
  <c r="H96" i="6"/>
  <c r="I96" i="6"/>
  <c r="J96" i="6"/>
  <c r="K96" i="6"/>
  <c r="P96" i="6"/>
  <c r="B97" i="6"/>
  <c r="C97" i="6"/>
  <c r="D97" i="6"/>
  <c r="E97" i="6"/>
  <c r="F97" i="6"/>
  <c r="G97" i="6"/>
  <c r="H97" i="6"/>
  <c r="I97" i="6"/>
  <c r="J97" i="6"/>
  <c r="K97" i="6"/>
  <c r="P97" i="6"/>
  <c r="B98" i="6"/>
  <c r="C98" i="6"/>
  <c r="D98" i="6"/>
  <c r="E98" i="6"/>
  <c r="F98" i="6"/>
  <c r="G98" i="6"/>
  <c r="H98" i="6"/>
  <c r="I98" i="6"/>
  <c r="J98" i="6"/>
  <c r="K98" i="6"/>
  <c r="P98" i="6"/>
  <c r="B99" i="6"/>
  <c r="C99" i="6"/>
  <c r="D99" i="6"/>
  <c r="E99" i="6"/>
  <c r="F99" i="6"/>
  <c r="G99" i="6"/>
  <c r="H99" i="6"/>
  <c r="I99" i="6"/>
  <c r="J99" i="6"/>
  <c r="K99" i="6"/>
  <c r="P99" i="6"/>
  <c r="B100" i="6"/>
  <c r="C100" i="6"/>
  <c r="D100" i="6"/>
  <c r="E100" i="6"/>
  <c r="F100" i="6"/>
  <c r="G100" i="6"/>
  <c r="H100" i="6"/>
  <c r="I100" i="6"/>
  <c r="J100" i="6"/>
  <c r="K100" i="6"/>
  <c r="P100" i="6"/>
  <c r="B101" i="6"/>
  <c r="C101" i="6"/>
  <c r="D101" i="6"/>
  <c r="E101" i="6"/>
  <c r="F101" i="6"/>
  <c r="G101" i="6"/>
  <c r="H101" i="6"/>
  <c r="I101" i="6"/>
  <c r="J101" i="6"/>
  <c r="K101" i="6"/>
  <c r="P101" i="6"/>
  <c r="B102" i="6"/>
  <c r="C102" i="6"/>
  <c r="D102" i="6"/>
  <c r="E102" i="6"/>
  <c r="F102" i="6"/>
  <c r="G102" i="6"/>
  <c r="H102" i="6"/>
  <c r="I102" i="6"/>
  <c r="J102" i="6"/>
  <c r="K102" i="6"/>
  <c r="P102" i="6"/>
  <c r="B103" i="6"/>
  <c r="C103" i="6"/>
  <c r="D103" i="6"/>
  <c r="E103" i="6"/>
  <c r="F103" i="6"/>
  <c r="G103" i="6"/>
  <c r="H103" i="6"/>
  <c r="I103" i="6"/>
  <c r="J103" i="6"/>
  <c r="K103" i="6"/>
  <c r="P103" i="6"/>
  <c r="B104" i="6"/>
  <c r="C104" i="6"/>
  <c r="D104" i="6"/>
  <c r="E104" i="6"/>
  <c r="F104" i="6"/>
  <c r="G104" i="6"/>
  <c r="H104" i="6"/>
  <c r="I104" i="6"/>
  <c r="J104" i="6"/>
  <c r="K104" i="6"/>
  <c r="P104" i="6"/>
  <c r="B105" i="6"/>
  <c r="C105" i="6"/>
  <c r="D105" i="6"/>
  <c r="E105" i="6"/>
  <c r="F105" i="6"/>
  <c r="G105" i="6"/>
  <c r="H105" i="6"/>
  <c r="I105" i="6"/>
  <c r="J105" i="6"/>
  <c r="K105" i="6"/>
  <c r="P105" i="6"/>
  <c r="B106" i="6"/>
  <c r="C106" i="6"/>
  <c r="D106" i="6"/>
  <c r="E106" i="6"/>
  <c r="F106" i="6"/>
  <c r="G106" i="6"/>
  <c r="H106" i="6"/>
  <c r="I106" i="6"/>
  <c r="J106" i="6"/>
  <c r="K106" i="6"/>
  <c r="P106" i="6"/>
  <c r="B107" i="6"/>
  <c r="C107" i="6"/>
  <c r="D107" i="6"/>
  <c r="E107" i="6"/>
  <c r="F107" i="6"/>
  <c r="G107" i="6"/>
  <c r="H107" i="6"/>
  <c r="I107" i="6"/>
  <c r="J107" i="6"/>
  <c r="K107" i="6"/>
  <c r="P107" i="6"/>
  <c r="P109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9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9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9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9" i="6"/>
  <c r="K109" i="6"/>
  <c r="J109" i="6"/>
  <c r="I109" i="6"/>
  <c r="H109" i="6"/>
  <c r="G109" i="6"/>
  <c r="F109" i="6"/>
  <c r="E109" i="6"/>
  <c r="D109" i="6"/>
  <c r="C109" i="6"/>
  <c r="B109" i="6"/>
  <c r="B2" i="5"/>
  <c r="C2" i="5"/>
  <c r="D2" i="5"/>
  <c r="E2" i="5"/>
  <c r="F2" i="5"/>
  <c r="G2" i="5"/>
  <c r="H2" i="5"/>
  <c r="I2" i="5"/>
  <c r="J2" i="5"/>
  <c r="K2" i="5"/>
  <c r="P2" i="5"/>
  <c r="B3" i="5"/>
  <c r="C3" i="5"/>
  <c r="D3" i="5"/>
  <c r="E3" i="5"/>
  <c r="F3" i="5"/>
  <c r="G3" i="5"/>
  <c r="H3" i="5"/>
  <c r="I3" i="5"/>
  <c r="J3" i="5"/>
  <c r="K3" i="5"/>
  <c r="P3" i="5"/>
  <c r="B4" i="5"/>
  <c r="C4" i="5"/>
  <c r="D4" i="5"/>
  <c r="E4" i="5"/>
  <c r="F4" i="5"/>
  <c r="G4" i="5"/>
  <c r="H4" i="5"/>
  <c r="I4" i="5"/>
  <c r="J4" i="5"/>
  <c r="K4" i="5"/>
  <c r="P4" i="5"/>
  <c r="B5" i="5"/>
  <c r="C5" i="5"/>
  <c r="D5" i="5"/>
  <c r="E5" i="5"/>
  <c r="F5" i="5"/>
  <c r="G5" i="5"/>
  <c r="H5" i="5"/>
  <c r="I5" i="5"/>
  <c r="J5" i="5"/>
  <c r="K5" i="5"/>
  <c r="P5" i="5"/>
  <c r="B6" i="5"/>
  <c r="C6" i="5"/>
  <c r="D6" i="5"/>
  <c r="E6" i="5"/>
  <c r="F6" i="5"/>
  <c r="G6" i="5"/>
  <c r="H6" i="5"/>
  <c r="I6" i="5"/>
  <c r="J6" i="5"/>
  <c r="K6" i="5"/>
  <c r="P6" i="5"/>
  <c r="B7" i="5"/>
  <c r="C7" i="5"/>
  <c r="D7" i="5"/>
  <c r="E7" i="5"/>
  <c r="F7" i="5"/>
  <c r="G7" i="5"/>
  <c r="H7" i="5"/>
  <c r="I7" i="5"/>
  <c r="J7" i="5"/>
  <c r="K7" i="5"/>
  <c r="P7" i="5"/>
  <c r="B8" i="5"/>
  <c r="C8" i="5"/>
  <c r="D8" i="5"/>
  <c r="E8" i="5"/>
  <c r="F8" i="5"/>
  <c r="G8" i="5"/>
  <c r="H8" i="5"/>
  <c r="I8" i="5"/>
  <c r="J8" i="5"/>
  <c r="K8" i="5"/>
  <c r="P8" i="5"/>
  <c r="B9" i="5"/>
  <c r="C9" i="5"/>
  <c r="D9" i="5"/>
  <c r="E9" i="5"/>
  <c r="F9" i="5"/>
  <c r="G9" i="5"/>
  <c r="H9" i="5"/>
  <c r="I9" i="5"/>
  <c r="J9" i="5"/>
  <c r="K9" i="5"/>
  <c r="P9" i="5"/>
  <c r="B10" i="5"/>
  <c r="C10" i="5"/>
  <c r="D10" i="5"/>
  <c r="E10" i="5"/>
  <c r="F10" i="5"/>
  <c r="G10" i="5"/>
  <c r="H10" i="5"/>
  <c r="I10" i="5"/>
  <c r="J10" i="5"/>
  <c r="K10" i="5"/>
  <c r="P10" i="5"/>
  <c r="B11" i="5"/>
  <c r="C11" i="5"/>
  <c r="D11" i="5"/>
  <c r="E11" i="5"/>
  <c r="F11" i="5"/>
  <c r="G11" i="5"/>
  <c r="H11" i="5"/>
  <c r="I11" i="5"/>
  <c r="J11" i="5"/>
  <c r="K11" i="5"/>
  <c r="P11" i="5"/>
  <c r="B12" i="5"/>
  <c r="C12" i="5"/>
  <c r="D12" i="5"/>
  <c r="E12" i="5"/>
  <c r="F12" i="5"/>
  <c r="G12" i="5"/>
  <c r="H12" i="5"/>
  <c r="I12" i="5"/>
  <c r="J12" i="5"/>
  <c r="K12" i="5"/>
  <c r="P12" i="5"/>
  <c r="B13" i="5"/>
  <c r="C13" i="5"/>
  <c r="D13" i="5"/>
  <c r="E13" i="5"/>
  <c r="F13" i="5"/>
  <c r="G13" i="5"/>
  <c r="H13" i="5"/>
  <c r="I13" i="5"/>
  <c r="J13" i="5"/>
  <c r="K13" i="5"/>
  <c r="P13" i="5"/>
  <c r="B14" i="5"/>
  <c r="C14" i="5"/>
  <c r="D14" i="5"/>
  <c r="E14" i="5"/>
  <c r="F14" i="5"/>
  <c r="G14" i="5"/>
  <c r="H14" i="5"/>
  <c r="I14" i="5"/>
  <c r="J14" i="5"/>
  <c r="K14" i="5"/>
  <c r="P14" i="5"/>
  <c r="B15" i="5"/>
  <c r="C15" i="5"/>
  <c r="D15" i="5"/>
  <c r="E15" i="5"/>
  <c r="F15" i="5"/>
  <c r="G15" i="5"/>
  <c r="H15" i="5"/>
  <c r="I15" i="5"/>
  <c r="J15" i="5"/>
  <c r="K15" i="5"/>
  <c r="P15" i="5"/>
  <c r="B16" i="5"/>
  <c r="C16" i="5"/>
  <c r="D16" i="5"/>
  <c r="E16" i="5"/>
  <c r="F16" i="5"/>
  <c r="G16" i="5"/>
  <c r="H16" i="5"/>
  <c r="I16" i="5"/>
  <c r="J16" i="5"/>
  <c r="K16" i="5"/>
  <c r="P16" i="5"/>
  <c r="B17" i="5"/>
  <c r="C17" i="5"/>
  <c r="D17" i="5"/>
  <c r="E17" i="5"/>
  <c r="F17" i="5"/>
  <c r="G17" i="5"/>
  <c r="H17" i="5"/>
  <c r="I17" i="5"/>
  <c r="J17" i="5"/>
  <c r="K17" i="5"/>
  <c r="P17" i="5"/>
  <c r="B18" i="5"/>
  <c r="C18" i="5"/>
  <c r="D18" i="5"/>
  <c r="E18" i="5"/>
  <c r="F18" i="5"/>
  <c r="G18" i="5"/>
  <c r="H18" i="5"/>
  <c r="I18" i="5"/>
  <c r="J18" i="5"/>
  <c r="K18" i="5"/>
  <c r="P18" i="5"/>
  <c r="B19" i="5"/>
  <c r="C19" i="5"/>
  <c r="D19" i="5"/>
  <c r="E19" i="5"/>
  <c r="F19" i="5"/>
  <c r="G19" i="5"/>
  <c r="H19" i="5"/>
  <c r="I19" i="5"/>
  <c r="J19" i="5"/>
  <c r="K19" i="5"/>
  <c r="P19" i="5"/>
  <c r="B20" i="5"/>
  <c r="C20" i="5"/>
  <c r="D20" i="5"/>
  <c r="E20" i="5"/>
  <c r="F20" i="5"/>
  <c r="G20" i="5"/>
  <c r="H20" i="5"/>
  <c r="I20" i="5"/>
  <c r="J20" i="5"/>
  <c r="K20" i="5"/>
  <c r="P20" i="5"/>
  <c r="B21" i="5"/>
  <c r="C21" i="5"/>
  <c r="D21" i="5"/>
  <c r="E21" i="5"/>
  <c r="F21" i="5"/>
  <c r="G21" i="5"/>
  <c r="H21" i="5"/>
  <c r="I21" i="5"/>
  <c r="J21" i="5"/>
  <c r="K21" i="5"/>
  <c r="P21" i="5"/>
  <c r="B22" i="5"/>
  <c r="C22" i="5"/>
  <c r="D22" i="5"/>
  <c r="E22" i="5"/>
  <c r="F22" i="5"/>
  <c r="G22" i="5"/>
  <c r="H22" i="5"/>
  <c r="I22" i="5"/>
  <c r="J22" i="5"/>
  <c r="K22" i="5"/>
  <c r="P22" i="5"/>
  <c r="B23" i="5"/>
  <c r="C23" i="5"/>
  <c r="D23" i="5"/>
  <c r="E23" i="5"/>
  <c r="F23" i="5"/>
  <c r="G23" i="5"/>
  <c r="H23" i="5"/>
  <c r="I23" i="5"/>
  <c r="J23" i="5"/>
  <c r="K23" i="5"/>
  <c r="P23" i="5"/>
  <c r="B24" i="5"/>
  <c r="C24" i="5"/>
  <c r="D24" i="5"/>
  <c r="E24" i="5"/>
  <c r="F24" i="5"/>
  <c r="G24" i="5"/>
  <c r="H24" i="5"/>
  <c r="I24" i="5"/>
  <c r="J24" i="5"/>
  <c r="K24" i="5"/>
  <c r="P24" i="5"/>
  <c r="B25" i="5"/>
  <c r="C25" i="5"/>
  <c r="D25" i="5"/>
  <c r="E25" i="5"/>
  <c r="F25" i="5"/>
  <c r="G25" i="5"/>
  <c r="H25" i="5"/>
  <c r="I25" i="5"/>
  <c r="J25" i="5"/>
  <c r="K25" i="5"/>
  <c r="P25" i="5"/>
  <c r="B26" i="5"/>
  <c r="C26" i="5"/>
  <c r="D26" i="5"/>
  <c r="E26" i="5"/>
  <c r="F26" i="5"/>
  <c r="G26" i="5"/>
  <c r="H26" i="5"/>
  <c r="I26" i="5"/>
  <c r="J26" i="5"/>
  <c r="K26" i="5"/>
  <c r="P26" i="5"/>
  <c r="B27" i="5"/>
  <c r="C27" i="5"/>
  <c r="D27" i="5"/>
  <c r="E27" i="5"/>
  <c r="F27" i="5"/>
  <c r="G27" i="5"/>
  <c r="H27" i="5"/>
  <c r="I27" i="5"/>
  <c r="J27" i="5"/>
  <c r="K27" i="5"/>
  <c r="P27" i="5"/>
  <c r="B28" i="5"/>
  <c r="C28" i="5"/>
  <c r="D28" i="5"/>
  <c r="E28" i="5"/>
  <c r="F28" i="5"/>
  <c r="G28" i="5"/>
  <c r="H28" i="5"/>
  <c r="I28" i="5"/>
  <c r="J28" i="5"/>
  <c r="K28" i="5"/>
  <c r="P28" i="5"/>
  <c r="B29" i="5"/>
  <c r="C29" i="5"/>
  <c r="D29" i="5"/>
  <c r="E29" i="5"/>
  <c r="F29" i="5"/>
  <c r="G29" i="5"/>
  <c r="H29" i="5"/>
  <c r="I29" i="5"/>
  <c r="J29" i="5"/>
  <c r="K29" i="5"/>
  <c r="P29" i="5"/>
  <c r="B30" i="5"/>
  <c r="C30" i="5"/>
  <c r="D30" i="5"/>
  <c r="E30" i="5"/>
  <c r="F30" i="5"/>
  <c r="G30" i="5"/>
  <c r="H30" i="5"/>
  <c r="I30" i="5"/>
  <c r="J30" i="5"/>
  <c r="K30" i="5"/>
  <c r="P30" i="5"/>
  <c r="B31" i="5"/>
  <c r="C31" i="5"/>
  <c r="D31" i="5"/>
  <c r="E31" i="5"/>
  <c r="F31" i="5"/>
  <c r="G31" i="5"/>
  <c r="H31" i="5"/>
  <c r="I31" i="5"/>
  <c r="J31" i="5"/>
  <c r="K31" i="5"/>
  <c r="P31" i="5"/>
  <c r="B32" i="5"/>
  <c r="C32" i="5"/>
  <c r="D32" i="5"/>
  <c r="E32" i="5"/>
  <c r="F32" i="5"/>
  <c r="G32" i="5"/>
  <c r="H32" i="5"/>
  <c r="I32" i="5"/>
  <c r="J32" i="5"/>
  <c r="K32" i="5"/>
  <c r="P32" i="5"/>
  <c r="B33" i="5"/>
  <c r="C33" i="5"/>
  <c r="D33" i="5"/>
  <c r="E33" i="5"/>
  <c r="F33" i="5"/>
  <c r="G33" i="5"/>
  <c r="H33" i="5"/>
  <c r="I33" i="5"/>
  <c r="J33" i="5"/>
  <c r="K33" i="5"/>
  <c r="P33" i="5"/>
  <c r="B34" i="5"/>
  <c r="C34" i="5"/>
  <c r="D34" i="5"/>
  <c r="E34" i="5"/>
  <c r="F34" i="5"/>
  <c r="G34" i="5"/>
  <c r="H34" i="5"/>
  <c r="I34" i="5"/>
  <c r="J34" i="5"/>
  <c r="K34" i="5"/>
  <c r="P34" i="5"/>
  <c r="B35" i="5"/>
  <c r="C35" i="5"/>
  <c r="D35" i="5"/>
  <c r="E35" i="5"/>
  <c r="F35" i="5"/>
  <c r="G35" i="5"/>
  <c r="H35" i="5"/>
  <c r="I35" i="5"/>
  <c r="J35" i="5"/>
  <c r="K35" i="5"/>
  <c r="P35" i="5"/>
  <c r="B36" i="5"/>
  <c r="C36" i="5"/>
  <c r="D36" i="5"/>
  <c r="E36" i="5"/>
  <c r="F36" i="5"/>
  <c r="G36" i="5"/>
  <c r="H36" i="5"/>
  <c r="I36" i="5"/>
  <c r="J36" i="5"/>
  <c r="K36" i="5"/>
  <c r="P36" i="5"/>
  <c r="B37" i="5"/>
  <c r="C37" i="5"/>
  <c r="D37" i="5"/>
  <c r="E37" i="5"/>
  <c r="F37" i="5"/>
  <c r="G37" i="5"/>
  <c r="H37" i="5"/>
  <c r="I37" i="5"/>
  <c r="J37" i="5"/>
  <c r="K37" i="5"/>
  <c r="P37" i="5"/>
  <c r="B38" i="5"/>
  <c r="C38" i="5"/>
  <c r="D38" i="5"/>
  <c r="E38" i="5"/>
  <c r="F38" i="5"/>
  <c r="G38" i="5"/>
  <c r="H38" i="5"/>
  <c r="I38" i="5"/>
  <c r="J38" i="5"/>
  <c r="K38" i="5"/>
  <c r="P38" i="5"/>
  <c r="B39" i="5"/>
  <c r="C39" i="5"/>
  <c r="D39" i="5"/>
  <c r="E39" i="5"/>
  <c r="F39" i="5"/>
  <c r="G39" i="5"/>
  <c r="H39" i="5"/>
  <c r="I39" i="5"/>
  <c r="J39" i="5"/>
  <c r="K39" i="5"/>
  <c r="P39" i="5"/>
  <c r="B40" i="5"/>
  <c r="C40" i="5"/>
  <c r="D40" i="5"/>
  <c r="E40" i="5"/>
  <c r="F40" i="5"/>
  <c r="G40" i="5"/>
  <c r="H40" i="5"/>
  <c r="I40" i="5"/>
  <c r="J40" i="5"/>
  <c r="K40" i="5"/>
  <c r="P40" i="5"/>
  <c r="B41" i="5"/>
  <c r="C41" i="5"/>
  <c r="D41" i="5"/>
  <c r="E41" i="5"/>
  <c r="F41" i="5"/>
  <c r="G41" i="5"/>
  <c r="H41" i="5"/>
  <c r="I41" i="5"/>
  <c r="J41" i="5"/>
  <c r="K41" i="5"/>
  <c r="P41" i="5"/>
  <c r="B42" i="5"/>
  <c r="C42" i="5"/>
  <c r="D42" i="5"/>
  <c r="E42" i="5"/>
  <c r="F42" i="5"/>
  <c r="G42" i="5"/>
  <c r="H42" i="5"/>
  <c r="I42" i="5"/>
  <c r="J42" i="5"/>
  <c r="K42" i="5"/>
  <c r="P42" i="5"/>
  <c r="B43" i="5"/>
  <c r="C43" i="5"/>
  <c r="D43" i="5"/>
  <c r="E43" i="5"/>
  <c r="F43" i="5"/>
  <c r="G43" i="5"/>
  <c r="H43" i="5"/>
  <c r="I43" i="5"/>
  <c r="J43" i="5"/>
  <c r="K43" i="5"/>
  <c r="P43" i="5"/>
  <c r="B44" i="5"/>
  <c r="C44" i="5"/>
  <c r="D44" i="5"/>
  <c r="E44" i="5"/>
  <c r="F44" i="5"/>
  <c r="G44" i="5"/>
  <c r="H44" i="5"/>
  <c r="I44" i="5"/>
  <c r="J44" i="5"/>
  <c r="K44" i="5"/>
  <c r="P44" i="5"/>
  <c r="B45" i="5"/>
  <c r="C45" i="5"/>
  <c r="D45" i="5"/>
  <c r="E45" i="5"/>
  <c r="F45" i="5"/>
  <c r="G45" i="5"/>
  <c r="H45" i="5"/>
  <c r="I45" i="5"/>
  <c r="J45" i="5"/>
  <c r="K45" i="5"/>
  <c r="P45" i="5"/>
  <c r="B46" i="5"/>
  <c r="C46" i="5"/>
  <c r="D46" i="5"/>
  <c r="E46" i="5"/>
  <c r="F46" i="5"/>
  <c r="G46" i="5"/>
  <c r="H46" i="5"/>
  <c r="I46" i="5"/>
  <c r="J46" i="5"/>
  <c r="K46" i="5"/>
  <c r="P46" i="5"/>
  <c r="B47" i="5"/>
  <c r="C47" i="5"/>
  <c r="D47" i="5"/>
  <c r="E47" i="5"/>
  <c r="F47" i="5"/>
  <c r="G47" i="5"/>
  <c r="H47" i="5"/>
  <c r="I47" i="5"/>
  <c r="J47" i="5"/>
  <c r="K47" i="5"/>
  <c r="P47" i="5"/>
  <c r="B48" i="5"/>
  <c r="C48" i="5"/>
  <c r="D48" i="5"/>
  <c r="E48" i="5"/>
  <c r="F48" i="5"/>
  <c r="G48" i="5"/>
  <c r="H48" i="5"/>
  <c r="I48" i="5"/>
  <c r="J48" i="5"/>
  <c r="K48" i="5"/>
  <c r="P48" i="5"/>
  <c r="B49" i="5"/>
  <c r="C49" i="5"/>
  <c r="D49" i="5"/>
  <c r="E49" i="5"/>
  <c r="F49" i="5"/>
  <c r="G49" i="5"/>
  <c r="H49" i="5"/>
  <c r="I49" i="5"/>
  <c r="J49" i="5"/>
  <c r="K49" i="5"/>
  <c r="P49" i="5"/>
  <c r="B50" i="5"/>
  <c r="C50" i="5"/>
  <c r="D50" i="5"/>
  <c r="E50" i="5"/>
  <c r="F50" i="5"/>
  <c r="G50" i="5"/>
  <c r="H50" i="5"/>
  <c r="I50" i="5"/>
  <c r="J50" i="5"/>
  <c r="K50" i="5"/>
  <c r="P50" i="5"/>
  <c r="B51" i="5"/>
  <c r="C51" i="5"/>
  <c r="D51" i="5"/>
  <c r="E51" i="5"/>
  <c r="F51" i="5"/>
  <c r="G51" i="5"/>
  <c r="H51" i="5"/>
  <c r="I51" i="5"/>
  <c r="J51" i="5"/>
  <c r="K51" i="5"/>
  <c r="P51" i="5"/>
  <c r="B52" i="5"/>
  <c r="C52" i="5"/>
  <c r="D52" i="5"/>
  <c r="E52" i="5"/>
  <c r="F52" i="5"/>
  <c r="G52" i="5"/>
  <c r="H52" i="5"/>
  <c r="I52" i="5"/>
  <c r="J52" i="5"/>
  <c r="K52" i="5"/>
  <c r="P52" i="5"/>
  <c r="B53" i="5"/>
  <c r="C53" i="5"/>
  <c r="D53" i="5"/>
  <c r="E53" i="5"/>
  <c r="F53" i="5"/>
  <c r="G53" i="5"/>
  <c r="H53" i="5"/>
  <c r="I53" i="5"/>
  <c r="J53" i="5"/>
  <c r="K53" i="5"/>
  <c r="P53" i="5"/>
  <c r="B54" i="5"/>
  <c r="C54" i="5"/>
  <c r="D54" i="5"/>
  <c r="E54" i="5"/>
  <c r="F54" i="5"/>
  <c r="G54" i="5"/>
  <c r="H54" i="5"/>
  <c r="I54" i="5"/>
  <c r="J54" i="5"/>
  <c r="K54" i="5"/>
  <c r="P54" i="5"/>
  <c r="B55" i="5"/>
  <c r="C55" i="5"/>
  <c r="D55" i="5"/>
  <c r="E55" i="5"/>
  <c r="F55" i="5"/>
  <c r="G55" i="5"/>
  <c r="H55" i="5"/>
  <c r="I55" i="5"/>
  <c r="J55" i="5"/>
  <c r="K55" i="5"/>
  <c r="P55" i="5"/>
  <c r="B56" i="5"/>
  <c r="C56" i="5"/>
  <c r="D56" i="5"/>
  <c r="E56" i="5"/>
  <c r="F56" i="5"/>
  <c r="G56" i="5"/>
  <c r="H56" i="5"/>
  <c r="I56" i="5"/>
  <c r="J56" i="5"/>
  <c r="K56" i="5"/>
  <c r="P56" i="5"/>
  <c r="B57" i="5"/>
  <c r="C57" i="5"/>
  <c r="D57" i="5"/>
  <c r="E57" i="5"/>
  <c r="F57" i="5"/>
  <c r="G57" i="5"/>
  <c r="H57" i="5"/>
  <c r="I57" i="5"/>
  <c r="J57" i="5"/>
  <c r="K57" i="5"/>
  <c r="P57" i="5"/>
  <c r="B58" i="5"/>
  <c r="C58" i="5"/>
  <c r="D58" i="5"/>
  <c r="E58" i="5"/>
  <c r="F58" i="5"/>
  <c r="G58" i="5"/>
  <c r="H58" i="5"/>
  <c r="I58" i="5"/>
  <c r="J58" i="5"/>
  <c r="K58" i="5"/>
  <c r="P58" i="5"/>
  <c r="B59" i="5"/>
  <c r="C59" i="5"/>
  <c r="D59" i="5"/>
  <c r="E59" i="5"/>
  <c r="F59" i="5"/>
  <c r="G59" i="5"/>
  <c r="H59" i="5"/>
  <c r="I59" i="5"/>
  <c r="J59" i="5"/>
  <c r="K59" i="5"/>
  <c r="P59" i="5"/>
  <c r="B60" i="5"/>
  <c r="C60" i="5"/>
  <c r="D60" i="5"/>
  <c r="E60" i="5"/>
  <c r="F60" i="5"/>
  <c r="G60" i="5"/>
  <c r="H60" i="5"/>
  <c r="I60" i="5"/>
  <c r="J60" i="5"/>
  <c r="K60" i="5"/>
  <c r="P60" i="5"/>
  <c r="B61" i="5"/>
  <c r="C61" i="5"/>
  <c r="D61" i="5"/>
  <c r="E61" i="5"/>
  <c r="F61" i="5"/>
  <c r="G61" i="5"/>
  <c r="H61" i="5"/>
  <c r="I61" i="5"/>
  <c r="J61" i="5"/>
  <c r="K61" i="5"/>
  <c r="P61" i="5"/>
  <c r="B62" i="5"/>
  <c r="C62" i="5"/>
  <c r="D62" i="5"/>
  <c r="E62" i="5"/>
  <c r="F62" i="5"/>
  <c r="G62" i="5"/>
  <c r="H62" i="5"/>
  <c r="I62" i="5"/>
  <c r="J62" i="5"/>
  <c r="K62" i="5"/>
  <c r="P62" i="5"/>
  <c r="B63" i="5"/>
  <c r="C63" i="5"/>
  <c r="D63" i="5"/>
  <c r="E63" i="5"/>
  <c r="F63" i="5"/>
  <c r="G63" i="5"/>
  <c r="H63" i="5"/>
  <c r="I63" i="5"/>
  <c r="J63" i="5"/>
  <c r="K63" i="5"/>
  <c r="P63" i="5"/>
  <c r="B64" i="5"/>
  <c r="C64" i="5"/>
  <c r="D64" i="5"/>
  <c r="E64" i="5"/>
  <c r="F64" i="5"/>
  <c r="G64" i="5"/>
  <c r="H64" i="5"/>
  <c r="I64" i="5"/>
  <c r="J64" i="5"/>
  <c r="K64" i="5"/>
  <c r="P64" i="5"/>
  <c r="B65" i="5"/>
  <c r="C65" i="5"/>
  <c r="D65" i="5"/>
  <c r="E65" i="5"/>
  <c r="F65" i="5"/>
  <c r="G65" i="5"/>
  <c r="H65" i="5"/>
  <c r="I65" i="5"/>
  <c r="J65" i="5"/>
  <c r="K65" i="5"/>
  <c r="P65" i="5"/>
  <c r="B66" i="5"/>
  <c r="C66" i="5"/>
  <c r="D66" i="5"/>
  <c r="E66" i="5"/>
  <c r="F66" i="5"/>
  <c r="G66" i="5"/>
  <c r="H66" i="5"/>
  <c r="I66" i="5"/>
  <c r="J66" i="5"/>
  <c r="K66" i="5"/>
  <c r="P66" i="5"/>
  <c r="B67" i="5"/>
  <c r="C67" i="5"/>
  <c r="D67" i="5"/>
  <c r="E67" i="5"/>
  <c r="F67" i="5"/>
  <c r="G67" i="5"/>
  <c r="H67" i="5"/>
  <c r="I67" i="5"/>
  <c r="J67" i="5"/>
  <c r="K67" i="5"/>
  <c r="P67" i="5"/>
  <c r="B68" i="5"/>
  <c r="C68" i="5"/>
  <c r="D68" i="5"/>
  <c r="E68" i="5"/>
  <c r="F68" i="5"/>
  <c r="G68" i="5"/>
  <c r="H68" i="5"/>
  <c r="I68" i="5"/>
  <c r="J68" i="5"/>
  <c r="K68" i="5"/>
  <c r="P68" i="5"/>
  <c r="B69" i="5"/>
  <c r="C69" i="5"/>
  <c r="D69" i="5"/>
  <c r="E69" i="5"/>
  <c r="F69" i="5"/>
  <c r="G69" i="5"/>
  <c r="H69" i="5"/>
  <c r="I69" i="5"/>
  <c r="J69" i="5"/>
  <c r="K69" i="5"/>
  <c r="P69" i="5"/>
  <c r="B70" i="5"/>
  <c r="C70" i="5"/>
  <c r="D70" i="5"/>
  <c r="E70" i="5"/>
  <c r="F70" i="5"/>
  <c r="G70" i="5"/>
  <c r="H70" i="5"/>
  <c r="I70" i="5"/>
  <c r="J70" i="5"/>
  <c r="K70" i="5"/>
  <c r="P70" i="5"/>
  <c r="B71" i="5"/>
  <c r="C71" i="5"/>
  <c r="D71" i="5"/>
  <c r="E71" i="5"/>
  <c r="F71" i="5"/>
  <c r="G71" i="5"/>
  <c r="H71" i="5"/>
  <c r="I71" i="5"/>
  <c r="J71" i="5"/>
  <c r="K71" i="5"/>
  <c r="P71" i="5"/>
  <c r="B72" i="5"/>
  <c r="C72" i="5"/>
  <c r="D72" i="5"/>
  <c r="E72" i="5"/>
  <c r="F72" i="5"/>
  <c r="G72" i="5"/>
  <c r="H72" i="5"/>
  <c r="I72" i="5"/>
  <c r="J72" i="5"/>
  <c r="K72" i="5"/>
  <c r="P72" i="5"/>
  <c r="B73" i="5"/>
  <c r="C73" i="5"/>
  <c r="D73" i="5"/>
  <c r="E73" i="5"/>
  <c r="F73" i="5"/>
  <c r="G73" i="5"/>
  <c r="H73" i="5"/>
  <c r="I73" i="5"/>
  <c r="J73" i="5"/>
  <c r="K73" i="5"/>
  <c r="P73" i="5"/>
  <c r="B74" i="5"/>
  <c r="C74" i="5"/>
  <c r="D74" i="5"/>
  <c r="E74" i="5"/>
  <c r="F74" i="5"/>
  <c r="G74" i="5"/>
  <c r="H74" i="5"/>
  <c r="I74" i="5"/>
  <c r="J74" i="5"/>
  <c r="K74" i="5"/>
  <c r="P74" i="5"/>
  <c r="B75" i="5"/>
  <c r="C75" i="5"/>
  <c r="D75" i="5"/>
  <c r="E75" i="5"/>
  <c r="F75" i="5"/>
  <c r="G75" i="5"/>
  <c r="H75" i="5"/>
  <c r="I75" i="5"/>
  <c r="J75" i="5"/>
  <c r="K75" i="5"/>
  <c r="P75" i="5"/>
  <c r="B76" i="5"/>
  <c r="C76" i="5"/>
  <c r="D76" i="5"/>
  <c r="E76" i="5"/>
  <c r="F76" i="5"/>
  <c r="G76" i="5"/>
  <c r="H76" i="5"/>
  <c r="I76" i="5"/>
  <c r="J76" i="5"/>
  <c r="K76" i="5"/>
  <c r="P76" i="5"/>
  <c r="B77" i="5"/>
  <c r="C77" i="5"/>
  <c r="D77" i="5"/>
  <c r="E77" i="5"/>
  <c r="F77" i="5"/>
  <c r="G77" i="5"/>
  <c r="H77" i="5"/>
  <c r="I77" i="5"/>
  <c r="J77" i="5"/>
  <c r="K77" i="5"/>
  <c r="P77" i="5"/>
  <c r="B78" i="5"/>
  <c r="C78" i="5"/>
  <c r="D78" i="5"/>
  <c r="E78" i="5"/>
  <c r="F78" i="5"/>
  <c r="G78" i="5"/>
  <c r="H78" i="5"/>
  <c r="I78" i="5"/>
  <c r="J78" i="5"/>
  <c r="K78" i="5"/>
  <c r="P78" i="5"/>
  <c r="B79" i="5"/>
  <c r="C79" i="5"/>
  <c r="D79" i="5"/>
  <c r="E79" i="5"/>
  <c r="F79" i="5"/>
  <c r="G79" i="5"/>
  <c r="H79" i="5"/>
  <c r="I79" i="5"/>
  <c r="J79" i="5"/>
  <c r="K79" i="5"/>
  <c r="P79" i="5"/>
  <c r="B80" i="5"/>
  <c r="C80" i="5"/>
  <c r="D80" i="5"/>
  <c r="E80" i="5"/>
  <c r="F80" i="5"/>
  <c r="G80" i="5"/>
  <c r="H80" i="5"/>
  <c r="I80" i="5"/>
  <c r="J80" i="5"/>
  <c r="K80" i="5"/>
  <c r="P80" i="5"/>
  <c r="B81" i="5"/>
  <c r="C81" i="5"/>
  <c r="D81" i="5"/>
  <c r="E81" i="5"/>
  <c r="F81" i="5"/>
  <c r="G81" i="5"/>
  <c r="H81" i="5"/>
  <c r="I81" i="5"/>
  <c r="J81" i="5"/>
  <c r="K81" i="5"/>
  <c r="P81" i="5"/>
  <c r="B82" i="5"/>
  <c r="C82" i="5"/>
  <c r="D82" i="5"/>
  <c r="E82" i="5"/>
  <c r="F82" i="5"/>
  <c r="G82" i="5"/>
  <c r="H82" i="5"/>
  <c r="I82" i="5"/>
  <c r="J82" i="5"/>
  <c r="K82" i="5"/>
  <c r="P82" i="5"/>
  <c r="B83" i="5"/>
  <c r="C83" i="5"/>
  <c r="D83" i="5"/>
  <c r="E83" i="5"/>
  <c r="F83" i="5"/>
  <c r="G83" i="5"/>
  <c r="H83" i="5"/>
  <c r="I83" i="5"/>
  <c r="J83" i="5"/>
  <c r="K83" i="5"/>
  <c r="P83" i="5"/>
  <c r="B84" i="5"/>
  <c r="C84" i="5"/>
  <c r="D84" i="5"/>
  <c r="E84" i="5"/>
  <c r="F84" i="5"/>
  <c r="G84" i="5"/>
  <c r="H84" i="5"/>
  <c r="I84" i="5"/>
  <c r="J84" i="5"/>
  <c r="K84" i="5"/>
  <c r="P84" i="5"/>
  <c r="B85" i="5"/>
  <c r="C85" i="5"/>
  <c r="D85" i="5"/>
  <c r="E85" i="5"/>
  <c r="F85" i="5"/>
  <c r="G85" i="5"/>
  <c r="H85" i="5"/>
  <c r="I85" i="5"/>
  <c r="J85" i="5"/>
  <c r="K85" i="5"/>
  <c r="P85" i="5"/>
  <c r="B86" i="5"/>
  <c r="C86" i="5"/>
  <c r="D86" i="5"/>
  <c r="E86" i="5"/>
  <c r="F86" i="5"/>
  <c r="G86" i="5"/>
  <c r="H86" i="5"/>
  <c r="I86" i="5"/>
  <c r="J86" i="5"/>
  <c r="K86" i="5"/>
  <c r="P86" i="5"/>
  <c r="B87" i="5"/>
  <c r="C87" i="5"/>
  <c r="D87" i="5"/>
  <c r="E87" i="5"/>
  <c r="F87" i="5"/>
  <c r="G87" i="5"/>
  <c r="H87" i="5"/>
  <c r="I87" i="5"/>
  <c r="J87" i="5"/>
  <c r="K87" i="5"/>
  <c r="P87" i="5"/>
  <c r="B88" i="5"/>
  <c r="C88" i="5"/>
  <c r="D88" i="5"/>
  <c r="E88" i="5"/>
  <c r="F88" i="5"/>
  <c r="G88" i="5"/>
  <c r="H88" i="5"/>
  <c r="I88" i="5"/>
  <c r="J88" i="5"/>
  <c r="K88" i="5"/>
  <c r="P88" i="5"/>
  <c r="B89" i="5"/>
  <c r="C89" i="5"/>
  <c r="D89" i="5"/>
  <c r="E89" i="5"/>
  <c r="F89" i="5"/>
  <c r="G89" i="5"/>
  <c r="H89" i="5"/>
  <c r="I89" i="5"/>
  <c r="J89" i="5"/>
  <c r="K89" i="5"/>
  <c r="P89" i="5"/>
  <c r="B90" i="5"/>
  <c r="C90" i="5"/>
  <c r="D90" i="5"/>
  <c r="E90" i="5"/>
  <c r="F90" i="5"/>
  <c r="G90" i="5"/>
  <c r="H90" i="5"/>
  <c r="I90" i="5"/>
  <c r="J90" i="5"/>
  <c r="K90" i="5"/>
  <c r="P90" i="5"/>
  <c r="B91" i="5"/>
  <c r="C91" i="5"/>
  <c r="D91" i="5"/>
  <c r="E91" i="5"/>
  <c r="F91" i="5"/>
  <c r="G91" i="5"/>
  <c r="H91" i="5"/>
  <c r="I91" i="5"/>
  <c r="J91" i="5"/>
  <c r="K91" i="5"/>
  <c r="P91" i="5"/>
  <c r="B92" i="5"/>
  <c r="C92" i="5"/>
  <c r="D92" i="5"/>
  <c r="E92" i="5"/>
  <c r="F92" i="5"/>
  <c r="G92" i="5"/>
  <c r="H92" i="5"/>
  <c r="I92" i="5"/>
  <c r="J92" i="5"/>
  <c r="K92" i="5"/>
  <c r="P92" i="5"/>
  <c r="B93" i="5"/>
  <c r="C93" i="5"/>
  <c r="D93" i="5"/>
  <c r="E93" i="5"/>
  <c r="F93" i="5"/>
  <c r="G93" i="5"/>
  <c r="H93" i="5"/>
  <c r="I93" i="5"/>
  <c r="J93" i="5"/>
  <c r="K93" i="5"/>
  <c r="P93" i="5"/>
  <c r="B94" i="5"/>
  <c r="C94" i="5"/>
  <c r="D94" i="5"/>
  <c r="E94" i="5"/>
  <c r="F94" i="5"/>
  <c r="G94" i="5"/>
  <c r="H94" i="5"/>
  <c r="I94" i="5"/>
  <c r="J94" i="5"/>
  <c r="K94" i="5"/>
  <c r="P94" i="5"/>
  <c r="B95" i="5"/>
  <c r="C95" i="5"/>
  <c r="D95" i="5"/>
  <c r="E95" i="5"/>
  <c r="F95" i="5"/>
  <c r="G95" i="5"/>
  <c r="H95" i="5"/>
  <c r="I95" i="5"/>
  <c r="J95" i="5"/>
  <c r="K95" i="5"/>
  <c r="P95" i="5"/>
  <c r="B96" i="5"/>
  <c r="C96" i="5"/>
  <c r="D96" i="5"/>
  <c r="E96" i="5"/>
  <c r="F96" i="5"/>
  <c r="G96" i="5"/>
  <c r="H96" i="5"/>
  <c r="I96" i="5"/>
  <c r="J96" i="5"/>
  <c r="K96" i="5"/>
  <c r="P96" i="5"/>
  <c r="B97" i="5"/>
  <c r="C97" i="5"/>
  <c r="D97" i="5"/>
  <c r="E97" i="5"/>
  <c r="F97" i="5"/>
  <c r="G97" i="5"/>
  <c r="H97" i="5"/>
  <c r="I97" i="5"/>
  <c r="J97" i="5"/>
  <c r="K97" i="5"/>
  <c r="P97" i="5"/>
  <c r="B98" i="5"/>
  <c r="C98" i="5"/>
  <c r="D98" i="5"/>
  <c r="E98" i="5"/>
  <c r="F98" i="5"/>
  <c r="G98" i="5"/>
  <c r="H98" i="5"/>
  <c r="I98" i="5"/>
  <c r="J98" i="5"/>
  <c r="K98" i="5"/>
  <c r="P98" i="5"/>
  <c r="B99" i="5"/>
  <c r="C99" i="5"/>
  <c r="D99" i="5"/>
  <c r="E99" i="5"/>
  <c r="F99" i="5"/>
  <c r="G99" i="5"/>
  <c r="H99" i="5"/>
  <c r="I99" i="5"/>
  <c r="J99" i="5"/>
  <c r="K99" i="5"/>
  <c r="P99" i="5"/>
  <c r="B100" i="5"/>
  <c r="C100" i="5"/>
  <c r="D100" i="5"/>
  <c r="E100" i="5"/>
  <c r="F100" i="5"/>
  <c r="G100" i="5"/>
  <c r="H100" i="5"/>
  <c r="I100" i="5"/>
  <c r="J100" i="5"/>
  <c r="K100" i="5"/>
  <c r="P100" i="5"/>
  <c r="B101" i="5"/>
  <c r="C101" i="5"/>
  <c r="D101" i="5"/>
  <c r="E101" i="5"/>
  <c r="F101" i="5"/>
  <c r="G101" i="5"/>
  <c r="H101" i="5"/>
  <c r="I101" i="5"/>
  <c r="J101" i="5"/>
  <c r="K101" i="5"/>
  <c r="P101" i="5"/>
  <c r="B102" i="5"/>
  <c r="C102" i="5"/>
  <c r="D102" i="5"/>
  <c r="E102" i="5"/>
  <c r="F102" i="5"/>
  <c r="G102" i="5"/>
  <c r="H102" i="5"/>
  <c r="I102" i="5"/>
  <c r="J102" i="5"/>
  <c r="K102" i="5"/>
  <c r="P102" i="5"/>
  <c r="B103" i="5"/>
  <c r="C103" i="5"/>
  <c r="D103" i="5"/>
  <c r="E103" i="5"/>
  <c r="F103" i="5"/>
  <c r="G103" i="5"/>
  <c r="H103" i="5"/>
  <c r="I103" i="5"/>
  <c r="J103" i="5"/>
  <c r="K103" i="5"/>
  <c r="P103" i="5"/>
  <c r="B104" i="5"/>
  <c r="C104" i="5"/>
  <c r="D104" i="5"/>
  <c r="E104" i="5"/>
  <c r="F104" i="5"/>
  <c r="G104" i="5"/>
  <c r="H104" i="5"/>
  <c r="I104" i="5"/>
  <c r="J104" i="5"/>
  <c r="K104" i="5"/>
  <c r="P104" i="5"/>
  <c r="B105" i="5"/>
  <c r="C105" i="5"/>
  <c r="D105" i="5"/>
  <c r="E105" i="5"/>
  <c r="F105" i="5"/>
  <c r="G105" i="5"/>
  <c r="H105" i="5"/>
  <c r="I105" i="5"/>
  <c r="J105" i="5"/>
  <c r="K105" i="5"/>
  <c r="P105" i="5"/>
  <c r="B106" i="5"/>
  <c r="C106" i="5"/>
  <c r="D106" i="5"/>
  <c r="E106" i="5"/>
  <c r="F106" i="5"/>
  <c r="G106" i="5"/>
  <c r="H106" i="5"/>
  <c r="I106" i="5"/>
  <c r="J106" i="5"/>
  <c r="K106" i="5"/>
  <c r="P106" i="5"/>
  <c r="B107" i="5"/>
  <c r="C107" i="5"/>
  <c r="D107" i="5"/>
  <c r="E107" i="5"/>
  <c r="F107" i="5"/>
  <c r="G107" i="5"/>
  <c r="H107" i="5"/>
  <c r="I107" i="5"/>
  <c r="J107" i="5"/>
  <c r="K107" i="5"/>
  <c r="P107" i="5"/>
  <c r="P109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9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9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9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9" i="5"/>
  <c r="K109" i="5"/>
  <c r="J109" i="5"/>
  <c r="I109" i="5"/>
  <c r="H109" i="5"/>
  <c r="G109" i="5"/>
  <c r="F109" i="5"/>
  <c r="E109" i="5"/>
  <c r="D109" i="5"/>
  <c r="C109" i="5"/>
  <c r="B109" i="5"/>
  <c r="B2" i="3"/>
  <c r="C2" i="3"/>
  <c r="D2" i="3"/>
  <c r="E2" i="3"/>
  <c r="F2" i="3"/>
  <c r="G2" i="3"/>
  <c r="H2" i="3"/>
  <c r="I2" i="3"/>
  <c r="J2" i="3"/>
  <c r="K2" i="3"/>
  <c r="P2" i="3"/>
  <c r="B3" i="3"/>
  <c r="C3" i="3"/>
  <c r="D3" i="3"/>
  <c r="E3" i="3"/>
  <c r="F3" i="3"/>
  <c r="G3" i="3"/>
  <c r="H3" i="3"/>
  <c r="I3" i="3"/>
  <c r="J3" i="3"/>
  <c r="K3" i="3"/>
  <c r="P3" i="3"/>
  <c r="B4" i="3"/>
  <c r="C4" i="3"/>
  <c r="D4" i="3"/>
  <c r="E4" i="3"/>
  <c r="F4" i="3"/>
  <c r="G4" i="3"/>
  <c r="H4" i="3"/>
  <c r="I4" i="3"/>
  <c r="J4" i="3"/>
  <c r="K4" i="3"/>
  <c r="P4" i="3"/>
  <c r="B5" i="3"/>
  <c r="C5" i="3"/>
  <c r="D5" i="3"/>
  <c r="E5" i="3"/>
  <c r="F5" i="3"/>
  <c r="G5" i="3"/>
  <c r="H5" i="3"/>
  <c r="I5" i="3"/>
  <c r="J5" i="3"/>
  <c r="K5" i="3"/>
  <c r="P5" i="3"/>
  <c r="B6" i="3"/>
  <c r="C6" i="3"/>
  <c r="D6" i="3"/>
  <c r="E6" i="3"/>
  <c r="F6" i="3"/>
  <c r="G6" i="3"/>
  <c r="H6" i="3"/>
  <c r="I6" i="3"/>
  <c r="J6" i="3"/>
  <c r="K6" i="3"/>
  <c r="P6" i="3"/>
  <c r="B7" i="3"/>
  <c r="C7" i="3"/>
  <c r="D7" i="3"/>
  <c r="E7" i="3"/>
  <c r="F7" i="3"/>
  <c r="G7" i="3"/>
  <c r="H7" i="3"/>
  <c r="I7" i="3"/>
  <c r="J7" i="3"/>
  <c r="K7" i="3"/>
  <c r="P7" i="3"/>
  <c r="B8" i="3"/>
  <c r="C8" i="3"/>
  <c r="D8" i="3"/>
  <c r="E8" i="3"/>
  <c r="F8" i="3"/>
  <c r="G8" i="3"/>
  <c r="H8" i="3"/>
  <c r="I8" i="3"/>
  <c r="J8" i="3"/>
  <c r="K8" i="3"/>
  <c r="P8" i="3"/>
  <c r="B9" i="3"/>
  <c r="C9" i="3"/>
  <c r="D9" i="3"/>
  <c r="E9" i="3"/>
  <c r="F9" i="3"/>
  <c r="G9" i="3"/>
  <c r="H9" i="3"/>
  <c r="I9" i="3"/>
  <c r="J9" i="3"/>
  <c r="K9" i="3"/>
  <c r="P9" i="3"/>
  <c r="B10" i="3"/>
  <c r="C10" i="3"/>
  <c r="D10" i="3"/>
  <c r="E10" i="3"/>
  <c r="F10" i="3"/>
  <c r="G10" i="3"/>
  <c r="H10" i="3"/>
  <c r="I10" i="3"/>
  <c r="J10" i="3"/>
  <c r="K10" i="3"/>
  <c r="P10" i="3"/>
  <c r="B11" i="3"/>
  <c r="C11" i="3"/>
  <c r="D11" i="3"/>
  <c r="E11" i="3"/>
  <c r="F11" i="3"/>
  <c r="G11" i="3"/>
  <c r="H11" i="3"/>
  <c r="I11" i="3"/>
  <c r="J11" i="3"/>
  <c r="K11" i="3"/>
  <c r="P11" i="3"/>
  <c r="B12" i="3"/>
  <c r="C12" i="3"/>
  <c r="D12" i="3"/>
  <c r="E12" i="3"/>
  <c r="F12" i="3"/>
  <c r="G12" i="3"/>
  <c r="H12" i="3"/>
  <c r="I12" i="3"/>
  <c r="J12" i="3"/>
  <c r="K12" i="3"/>
  <c r="P12" i="3"/>
  <c r="B13" i="3"/>
  <c r="C13" i="3"/>
  <c r="D13" i="3"/>
  <c r="E13" i="3"/>
  <c r="F13" i="3"/>
  <c r="G13" i="3"/>
  <c r="H13" i="3"/>
  <c r="I13" i="3"/>
  <c r="J13" i="3"/>
  <c r="K13" i="3"/>
  <c r="P13" i="3"/>
  <c r="B14" i="3"/>
  <c r="C14" i="3"/>
  <c r="D14" i="3"/>
  <c r="E14" i="3"/>
  <c r="F14" i="3"/>
  <c r="G14" i="3"/>
  <c r="H14" i="3"/>
  <c r="I14" i="3"/>
  <c r="J14" i="3"/>
  <c r="K14" i="3"/>
  <c r="P14" i="3"/>
  <c r="B15" i="3"/>
  <c r="C15" i="3"/>
  <c r="D15" i="3"/>
  <c r="E15" i="3"/>
  <c r="F15" i="3"/>
  <c r="G15" i="3"/>
  <c r="H15" i="3"/>
  <c r="I15" i="3"/>
  <c r="J15" i="3"/>
  <c r="K15" i="3"/>
  <c r="P15" i="3"/>
  <c r="B16" i="3"/>
  <c r="C16" i="3"/>
  <c r="D16" i="3"/>
  <c r="E16" i="3"/>
  <c r="F16" i="3"/>
  <c r="G16" i="3"/>
  <c r="H16" i="3"/>
  <c r="I16" i="3"/>
  <c r="J16" i="3"/>
  <c r="K16" i="3"/>
  <c r="P16" i="3"/>
  <c r="B17" i="3"/>
  <c r="C17" i="3"/>
  <c r="D17" i="3"/>
  <c r="E17" i="3"/>
  <c r="F17" i="3"/>
  <c r="G17" i="3"/>
  <c r="H17" i="3"/>
  <c r="I17" i="3"/>
  <c r="J17" i="3"/>
  <c r="K17" i="3"/>
  <c r="P17" i="3"/>
  <c r="B18" i="3"/>
  <c r="C18" i="3"/>
  <c r="D18" i="3"/>
  <c r="E18" i="3"/>
  <c r="F18" i="3"/>
  <c r="G18" i="3"/>
  <c r="H18" i="3"/>
  <c r="I18" i="3"/>
  <c r="J18" i="3"/>
  <c r="K18" i="3"/>
  <c r="P18" i="3"/>
  <c r="B19" i="3"/>
  <c r="C19" i="3"/>
  <c r="D19" i="3"/>
  <c r="E19" i="3"/>
  <c r="F19" i="3"/>
  <c r="G19" i="3"/>
  <c r="H19" i="3"/>
  <c r="I19" i="3"/>
  <c r="J19" i="3"/>
  <c r="K19" i="3"/>
  <c r="P19" i="3"/>
  <c r="B20" i="3"/>
  <c r="C20" i="3"/>
  <c r="D20" i="3"/>
  <c r="E20" i="3"/>
  <c r="F20" i="3"/>
  <c r="G20" i="3"/>
  <c r="H20" i="3"/>
  <c r="I20" i="3"/>
  <c r="J20" i="3"/>
  <c r="K20" i="3"/>
  <c r="P20" i="3"/>
  <c r="B21" i="3"/>
  <c r="C21" i="3"/>
  <c r="D21" i="3"/>
  <c r="E21" i="3"/>
  <c r="F21" i="3"/>
  <c r="G21" i="3"/>
  <c r="H21" i="3"/>
  <c r="I21" i="3"/>
  <c r="J21" i="3"/>
  <c r="K21" i="3"/>
  <c r="P21" i="3"/>
  <c r="B22" i="3"/>
  <c r="C22" i="3"/>
  <c r="D22" i="3"/>
  <c r="E22" i="3"/>
  <c r="F22" i="3"/>
  <c r="G22" i="3"/>
  <c r="H22" i="3"/>
  <c r="I22" i="3"/>
  <c r="J22" i="3"/>
  <c r="K22" i="3"/>
  <c r="P22" i="3"/>
  <c r="B23" i="3"/>
  <c r="C23" i="3"/>
  <c r="D23" i="3"/>
  <c r="E23" i="3"/>
  <c r="F23" i="3"/>
  <c r="G23" i="3"/>
  <c r="H23" i="3"/>
  <c r="I23" i="3"/>
  <c r="J23" i="3"/>
  <c r="K23" i="3"/>
  <c r="P23" i="3"/>
  <c r="B24" i="3"/>
  <c r="C24" i="3"/>
  <c r="D24" i="3"/>
  <c r="E24" i="3"/>
  <c r="F24" i="3"/>
  <c r="G24" i="3"/>
  <c r="H24" i="3"/>
  <c r="I24" i="3"/>
  <c r="J24" i="3"/>
  <c r="K24" i="3"/>
  <c r="P24" i="3"/>
  <c r="B25" i="3"/>
  <c r="C25" i="3"/>
  <c r="D25" i="3"/>
  <c r="E25" i="3"/>
  <c r="F25" i="3"/>
  <c r="G25" i="3"/>
  <c r="H25" i="3"/>
  <c r="I25" i="3"/>
  <c r="J25" i="3"/>
  <c r="K25" i="3"/>
  <c r="P25" i="3"/>
  <c r="B26" i="3"/>
  <c r="C26" i="3"/>
  <c r="D26" i="3"/>
  <c r="E26" i="3"/>
  <c r="F26" i="3"/>
  <c r="G26" i="3"/>
  <c r="H26" i="3"/>
  <c r="I26" i="3"/>
  <c r="J26" i="3"/>
  <c r="K26" i="3"/>
  <c r="P26" i="3"/>
  <c r="B27" i="3"/>
  <c r="C27" i="3"/>
  <c r="D27" i="3"/>
  <c r="E27" i="3"/>
  <c r="F27" i="3"/>
  <c r="G27" i="3"/>
  <c r="H27" i="3"/>
  <c r="I27" i="3"/>
  <c r="J27" i="3"/>
  <c r="K27" i="3"/>
  <c r="P27" i="3"/>
  <c r="B28" i="3"/>
  <c r="C28" i="3"/>
  <c r="D28" i="3"/>
  <c r="E28" i="3"/>
  <c r="F28" i="3"/>
  <c r="G28" i="3"/>
  <c r="H28" i="3"/>
  <c r="I28" i="3"/>
  <c r="J28" i="3"/>
  <c r="K28" i="3"/>
  <c r="P28" i="3"/>
  <c r="B29" i="3"/>
  <c r="C29" i="3"/>
  <c r="D29" i="3"/>
  <c r="E29" i="3"/>
  <c r="F29" i="3"/>
  <c r="G29" i="3"/>
  <c r="H29" i="3"/>
  <c r="I29" i="3"/>
  <c r="J29" i="3"/>
  <c r="K29" i="3"/>
  <c r="P29" i="3"/>
  <c r="B30" i="3"/>
  <c r="C30" i="3"/>
  <c r="D30" i="3"/>
  <c r="E30" i="3"/>
  <c r="F30" i="3"/>
  <c r="G30" i="3"/>
  <c r="H30" i="3"/>
  <c r="I30" i="3"/>
  <c r="J30" i="3"/>
  <c r="K30" i="3"/>
  <c r="P30" i="3"/>
  <c r="B31" i="3"/>
  <c r="C31" i="3"/>
  <c r="D31" i="3"/>
  <c r="E31" i="3"/>
  <c r="F31" i="3"/>
  <c r="G31" i="3"/>
  <c r="H31" i="3"/>
  <c r="I31" i="3"/>
  <c r="J31" i="3"/>
  <c r="K31" i="3"/>
  <c r="P31" i="3"/>
  <c r="B32" i="3"/>
  <c r="C32" i="3"/>
  <c r="D32" i="3"/>
  <c r="E32" i="3"/>
  <c r="F32" i="3"/>
  <c r="G32" i="3"/>
  <c r="H32" i="3"/>
  <c r="I32" i="3"/>
  <c r="J32" i="3"/>
  <c r="K32" i="3"/>
  <c r="P32" i="3"/>
  <c r="B33" i="3"/>
  <c r="C33" i="3"/>
  <c r="D33" i="3"/>
  <c r="E33" i="3"/>
  <c r="F33" i="3"/>
  <c r="G33" i="3"/>
  <c r="H33" i="3"/>
  <c r="I33" i="3"/>
  <c r="J33" i="3"/>
  <c r="K33" i="3"/>
  <c r="P33" i="3"/>
  <c r="B34" i="3"/>
  <c r="C34" i="3"/>
  <c r="D34" i="3"/>
  <c r="E34" i="3"/>
  <c r="F34" i="3"/>
  <c r="G34" i="3"/>
  <c r="H34" i="3"/>
  <c r="I34" i="3"/>
  <c r="J34" i="3"/>
  <c r="K34" i="3"/>
  <c r="P34" i="3"/>
  <c r="B35" i="3"/>
  <c r="C35" i="3"/>
  <c r="D35" i="3"/>
  <c r="E35" i="3"/>
  <c r="F35" i="3"/>
  <c r="G35" i="3"/>
  <c r="H35" i="3"/>
  <c r="I35" i="3"/>
  <c r="J35" i="3"/>
  <c r="K35" i="3"/>
  <c r="P35" i="3"/>
  <c r="B36" i="3"/>
  <c r="C36" i="3"/>
  <c r="D36" i="3"/>
  <c r="E36" i="3"/>
  <c r="F36" i="3"/>
  <c r="G36" i="3"/>
  <c r="H36" i="3"/>
  <c r="I36" i="3"/>
  <c r="J36" i="3"/>
  <c r="K36" i="3"/>
  <c r="P36" i="3"/>
  <c r="B37" i="3"/>
  <c r="C37" i="3"/>
  <c r="D37" i="3"/>
  <c r="E37" i="3"/>
  <c r="F37" i="3"/>
  <c r="G37" i="3"/>
  <c r="H37" i="3"/>
  <c r="I37" i="3"/>
  <c r="J37" i="3"/>
  <c r="K37" i="3"/>
  <c r="P37" i="3"/>
  <c r="B38" i="3"/>
  <c r="C38" i="3"/>
  <c r="D38" i="3"/>
  <c r="E38" i="3"/>
  <c r="F38" i="3"/>
  <c r="G38" i="3"/>
  <c r="H38" i="3"/>
  <c r="I38" i="3"/>
  <c r="J38" i="3"/>
  <c r="K38" i="3"/>
  <c r="P38" i="3"/>
  <c r="B39" i="3"/>
  <c r="C39" i="3"/>
  <c r="D39" i="3"/>
  <c r="E39" i="3"/>
  <c r="F39" i="3"/>
  <c r="G39" i="3"/>
  <c r="H39" i="3"/>
  <c r="I39" i="3"/>
  <c r="J39" i="3"/>
  <c r="K39" i="3"/>
  <c r="P39" i="3"/>
  <c r="B40" i="3"/>
  <c r="C40" i="3"/>
  <c r="D40" i="3"/>
  <c r="E40" i="3"/>
  <c r="F40" i="3"/>
  <c r="G40" i="3"/>
  <c r="H40" i="3"/>
  <c r="I40" i="3"/>
  <c r="J40" i="3"/>
  <c r="K40" i="3"/>
  <c r="P40" i="3"/>
  <c r="B41" i="3"/>
  <c r="C41" i="3"/>
  <c r="D41" i="3"/>
  <c r="E41" i="3"/>
  <c r="F41" i="3"/>
  <c r="G41" i="3"/>
  <c r="H41" i="3"/>
  <c r="I41" i="3"/>
  <c r="J41" i="3"/>
  <c r="K41" i="3"/>
  <c r="P41" i="3"/>
  <c r="B42" i="3"/>
  <c r="C42" i="3"/>
  <c r="D42" i="3"/>
  <c r="E42" i="3"/>
  <c r="F42" i="3"/>
  <c r="G42" i="3"/>
  <c r="H42" i="3"/>
  <c r="I42" i="3"/>
  <c r="J42" i="3"/>
  <c r="K42" i="3"/>
  <c r="P42" i="3"/>
  <c r="B43" i="3"/>
  <c r="C43" i="3"/>
  <c r="D43" i="3"/>
  <c r="E43" i="3"/>
  <c r="F43" i="3"/>
  <c r="G43" i="3"/>
  <c r="H43" i="3"/>
  <c r="I43" i="3"/>
  <c r="J43" i="3"/>
  <c r="K43" i="3"/>
  <c r="P43" i="3"/>
  <c r="B44" i="3"/>
  <c r="C44" i="3"/>
  <c r="D44" i="3"/>
  <c r="E44" i="3"/>
  <c r="F44" i="3"/>
  <c r="G44" i="3"/>
  <c r="H44" i="3"/>
  <c r="I44" i="3"/>
  <c r="J44" i="3"/>
  <c r="K44" i="3"/>
  <c r="P44" i="3"/>
  <c r="B45" i="3"/>
  <c r="C45" i="3"/>
  <c r="D45" i="3"/>
  <c r="E45" i="3"/>
  <c r="F45" i="3"/>
  <c r="G45" i="3"/>
  <c r="H45" i="3"/>
  <c r="I45" i="3"/>
  <c r="J45" i="3"/>
  <c r="K45" i="3"/>
  <c r="P45" i="3"/>
  <c r="B46" i="3"/>
  <c r="C46" i="3"/>
  <c r="D46" i="3"/>
  <c r="E46" i="3"/>
  <c r="F46" i="3"/>
  <c r="G46" i="3"/>
  <c r="H46" i="3"/>
  <c r="I46" i="3"/>
  <c r="J46" i="3"/>
  <c r="K46" i="3"/>
  <c r="P46" i="3"/>
  <c r="B47" i="3"/>
  <c r="C47" i="3"/>
  <c r="D47" i="3"/>
  <c r="E47" i="3"/>
  <c r="F47" i="3"/>
  <c r="G47" i="3"/>
  <c r="H47" i="3"/>
  <c r="I47" i="3"/>
  <c r="J47" i="3"/>
  <c r="K47" i="3"/>
  <c r="P47" i="3"/>
  <c r="B48" i="3"/>
  <c r="C48" i="3"/>
  <c r="D48" i="3"/>
  <c r="E48" i="3"/>
  <c r="F48" i="3"/>
  <c r="G48" i="3"/>
  <c r="H48" i="3"/>
  <c r="I48" i="3"/>
  <c r="J48" i="3"/>
  <c r="K48" i="3"/>
  <c r="P48" i="3"/>
  <c r="B49" i="3"/>
  <c r="C49" i="3"/>
  <c r="D49" i="3"/>
  <c r="E49" i="3"/>
  <c r="F49" i="3"/>
  <c r="G49" i="3"/>
  <c r="H49" i="3"/>
  <c r="I49" i="3"/>
  <c r="J49" i="3"/>
  <c r="K49" i="3"/>
  <c r="P49" i="3"/>
  <c r="B50" i="3"/>
  <c r="C50" i="3"/>
  <c r="D50" i="3"/>
  <c r="E50" i="3"/>
  <c r="F50" i="3"/>
  <c r="G50" i="3"/>
  <c r="H50" i="3"/>
  <c r="I50" i="3"/>
  <c r="J50" i="3"/>
  <c r="K50" i="3"/>
  <c r="P50" i="3"/>
  <c r="B51" i="3"/>
  <c r="C51" i="3"/>
  <c r="D51" i="3"/>
  <c r="E51" i="3"/>
  <c r="F51" i="3"/>
  <c r="G51" i="3"/>
  <c r="H51" i="3"/>
  <c r="I51" i="3"/>
  <c r="J51" i="3"/>
  <c r="K51" i="3"/>
  <c r="P51" i="3"/>
  <c r="B52" i="3"/>
  <c r="C52" i="3"/>
  <c r="D52" i="3"/>
  <c r="E52" i="3"/>
  <c r="F52" i="3"/>
  <c r="G52" i="3"/>
  <c r="H52" i="3"/>
  <c r="I52" i="3"/>
  <c r="J52" i="3"/>
  <c r="K52" i="3"/>
  <c r="P52" i="3"/>
  <c r="B53" i="3"/>
  <c r="C53" i="3"/>
  <c r="D53" i="3"/>
  <c r="E53" i="3"/>
  <c r="F53" i="3"/>
  <c r="G53" i="3"/>
  <c r="H53" i="3"/>
  <c r="I53" i="3"/>
  <c r="J53" i="3"/>
  <c r="K53" i="3"/>
  <c r="P53" i="3"/>
  <c r="B54" i="3"/>
  <c r="C54" i="3"/>
  <c r="D54" i="3"/>
  <c r="E54" i="3"/>
  <c r="F54" i="3"/>
  <c r="G54" i="3"/>
  <c r="H54" i="3"/>
  <c r="I54" i="3"/>
  <c r="J54" i="3"/>
  <c r="K54" i="3"/>
  <c r="P54" i="3"/>
  <c r="B55" i="3"/>
  <c r="C55" i="3"/>
  <c r="D55" i="3"/>
  <c r="E55" i="3"/>
  <c r="F55" i="3"/>
  <c r="G55" i="3"/>
  <c r="H55" i="3"/>
  <c r="I55" i="3"/>
  <c r="J55" i="3"/>
  <c r="K55" i="3"/>
  <c r="P55" i="3"/>
  <c r="B56" i="3"/>
  <c r="C56" i="3"/>
  <c r="D56" i="3"/>
  <c r="E56" i="3"/>
  <c r="F56" i="3"/>
  <c r="G56" i="3"/>
  <c r="H56" i="3"/>
  <c r="I56" i="3"/>
  <c r="J56" i="3"/>
  <c r="K56" i="3"/>
  <c r="P56" i="3"/>
  <c r="B57" i="3"/>
  <c r="C57" i="3"/>
  <c r="D57" i="3"/>
  <c r="E57" i="3"/>
  <c r="F57" i="3"/>
  <c r="G57" i="3"/>
  <c r="H57" i="3"/>
  <c r="I57" i="3"/>
  <c r="J57" i="3"/>
  <c r="K57" i="3"/>
  <c r="P57" i="3"/>
  <c r="B58" i="3"/>
  <c r="C58" i="3"/>
  <c r="D58" i="3"/>
  <c r="E58" i="3"/>
  <c r="F58" i="3"/>
  <c r="G58" i="3"/>
  <c r="H58" i="3"/>
  <c r="I58" i="3"/>
  <c r="J58" i="3"/>
  <c r="K58" i="3"/>
  <c r="P58" i="3"/>
  <c r="B59" i="3"/>
  <c r="C59" i="3"/>
  <c r="D59" i="3"/>
  <c r="E59" i="3"/>
  <c r="F59" i="3"/>
  <c r="G59" i="3"/>
  <c r="H59" i="3"/>
  <c r="I59" i="3"/>
  <c r="J59" i="3"/>
  <c r="K59" i="3"/>
  <c r="P59" i="3"/>
  <c r="B60" i="3"/>
  <c r="C60" i="3"/>
  <c r="D60" i="3"/>
  <c r="E60" i="3"/>
  <c r="F60" i="3"/>
  <c r="G60" i="3"/>
  <c r="H60" i="3"/>
  <c r="I60" i="3"/>
  <c r="J60" i="3"/>
  <c r="K60" i="3"/>
  <c r="P60" i="3"/>
  <c r="B61" i="3"/>
  <c r="C61" i="3"/>
  <c r="D61" i="3"/>
  <c r="E61" i="3"/>
  <c r="F61" i="3"/>
  <c r="G61" i="3"/>
  <c r="H61" i="3"/>
  <c r="I61" i="3"/>
  <c r="J61" i="3"/>
  <c r="K61" i="3"/>
  <c r="P61" i="3"/>
  <c r="B62" i="3"/>
  <c r="C62" i="3"/>
  <c r="D62" i="3"/>
  <c r="E62" i="3"/>
  <c r="F62" i="3"/>
  <c r="G62" i="3"/>
  <c r="H62" i="3"/>
  <c r="I62" i="3"/>
  <c r="J62" i="3"/>
  <c r="K62" i="3"/>
  <c r="P62" i="3"/>
  <c r="B63" i="3"/>
  <c r="C63" i="3"/>
  <c r="D63" i="3"/>
  <c r="E63" i="3"/>
  <c r="F63" i="3"/>
  <c r="G63" i="3"/>
  <c r="H63" i="3"/>
  <c r="I63" i="3"/>
  <c r="J63" i="3"/>
  <c r="K63" i="3"/>
  <c r="P63" i="3"/>
  <c r="B64" i="3"/>
  <c r="C64" i="3"/>
  <c r="D64" i="3"/>
  <c r="E64" i="3"/>
  <c r="F64" i="3"/>
  <c r="G64" i="3"/>
  <c r="H64" i="3"/>
  <c r="I64" i="3"/>
  <c r="J64" i="3"/>
  <c r="K64" i="3"/>
  <c r="P64" i="3"/>
  <c r="B65" i="3"/>
  <c r="C65" i="3"/>
  <c r="D65" i="3"/>
  <c r="E65" i="3"/>
  <c r="F65" i="3"/>
  <c r="G65" i="3"/>
  <c r="H65" i="3"/>
  <c r="I65" i="3"/>
  <c r="J65" i="3"/>
  <c r="K65" i="3"/>
  <c r="P65" i="3"/>
  <c r="B66" i="3"/>
  <c r="C66" i="3"/>
  <c r="D66" i="3"/>
  <c r="E66" i="3"/>
  <c r="F66" i="3"/>
  <c r="G66" i="3"/>
  <c r="H66" i="3"/>
  <c r="I66" i="3"/>
  <c r="J66" i="3"/>
  <c r="K66" i="3"/>
  <c r="P66" i="3"/>
  <c r="B67" i="3"/>
  <c r="C67" i="3"/>
  <c r="D67" i="3"/>
  <c r="E67" i="3"/>
  <c r="F67" i="3"/>
  <c r="G67" i="3"/>
  <c r="H67" i="3"/>
  <c r="I67" i="3"/>
  <c r="J67" i="3"/>
  <c r="K67" i="3"/>
  <c r="P67" i="3"/>
  <c r="B68" i="3"/>
  <c r="C68" i="3"/>
  <c r="D68" i="3"/>
  <c r="E68" i="3"/>
  <c r="F68" i="3"/>
  <c r="G68" i="3"/>
  <c r="H68" i="3"/>
  <c r="I68" i="3"/>
  <c r="J68" i="3"/>
  <c r="K68" i="3"/>
  <c r="P68" i="3"/>
  <c r="B69" i="3"/>
  <c r="C69" i="3"/>
  <c r="D69" i="3"/>
  <c r="E69" i="3"/>
  <c r="F69" i="3"/>
  <c r="G69" i="3"/>
  <c r="H69" i="3"/>
  <c r="I69" i="3"/>
  <c r="J69" i="3"/>
  <c r="K69" i="3"/>
  <c r="P69" i="3"/>
  <c r="B70" i="3"/>
  <c r="C70" i="3"/>
  <c r="D70" i="3"/>
  <c r="E70" i="3"/>
  <c r="F70" i="3"/>
  <c r="G70" i="3"/>
  <c r="H70" i="3"/>
  <c r="I70" i="3"/>
  <c r="J70" i="3"/>
  <c r="K70" i="3"/>
  <c r="P70" i="3"/>
  <c r="B71" i="3"/>
  <c r="C71" i="3"/>
  <c r="D71" i="3"/>
  <c r="E71" i="3"/>
  <c r="F71" i="3"/>
  <c r="G71" i="3"/>
  <c r="H71" i="3"/>
  <c r="I71" i="3"/>
  <c r="J71" i="3"/>
  <c r="K71" i="3"/>
  <c r="P71" i="3"/>
  <c r="B72" i="3"/>
  <c r="C72" i="3"/>
  <c r="D72" i="3"/>
  <c r="E72" i="3"/>
  <c r="F72" i="3"/>
  <c r="G72" i="3"/>
  <c r="H72" i="3"/>
  <c r="I72" i="3"/>
  <c r="J72" i="3"/>
  <c r="K72" i="3"/>
  <c r="P72" i="3"/>
  <c r="B73" i="3"/>
  <c r="C73" i="3"/>
  <c r="D73" i="3"/>
  <c r="E73" i="3"/>
  <c r="F73" i="3"/>
  <c r="G73" i="3"/>
  <c r="H73" i="3"/>
  <c r="I73" i="3"/>
  <c r="J73" i="3"/>
  <c r="K73" i="3"/>
  <c r="P73" i="3"/>
  <c r="B74" i="3"/>
  <c r="C74" i="3"/>
  <c r="D74" i="3"/>
  <c r="E74" i="3"/>
  <c r="F74" i="3"/>
  <c r="G74" i="3"/>
  <c r="H74" i="3"/>
  <c r="I74" i="3"/>
  <c r="J74" i="3"/>
  <c r="K74" i="3"/>
  <c r="P74" i="3"/>
  <c r="B75" i="3"/>
  <c r="C75" i="3"/>
  <c r="D75" i="3"/>
  <c r="E75" i="3"/>
  <c r="F75" i="3"/>
  <c r="G75" i="3"/>
  <c r="H75" i="3"/>
  <c r="I75" i="3"/>
  <c r="J75" i="3"/>
  <c r="K75" i="3"/>
  <c r="P75" i="3"/>
  <c r="B76" i="3"/>
  <c r="C76" i="3"/>
  <c r="D76" i="3"/>
  <c r="E76" i="3"/>
  <c r="F76" i="3"/>
  <c r="G76" i="3"/>
  <c r="H76" i="3"/>
  <c r="I76" i="3"/>
  <c r="J76" i="3"/>
  <c r="K76" i="3"/>
  <c r="P76" i="3"/>
  <c r="B77" i="3"/>
  <c r="C77" i="3"/>
  <c r="D77" i="3"/>
  <c r="E77" i="3"/>
  <c r="F77" i="3"/>
  <c r="G77" i="3"/>
  <c r="H77" i="3"/>
  <c r="I77" i="3"/>
  <c r="J77" i="3"/>
  <c r="K77" i="3"/>
  <c r="P77" i="3"/>
  <c r="B78" i="3"/>
  <c r="C78" i="3"/>
  <c r="D78" i="3"/>
  <c r="E78" i="3"/>
  <c r="F78" i="3"/>
  <c r="G78" i="3"/>
  <c r="H78" i="3"/>
  <c r="I78" i="3"/>
  <c r="J78" i="3"/>
  <c r="K78" i="3"/>
  <c r="P78" i="3"/>
  <c r="B79" i="3"/>
  <c r="C79" i="3"/>
  <c r="D79" i="3"/>
  <c r="E79" i="3"/>
  <c r="F79" i="3"/>
  <c r="G79" i="3"/>
  <c r="H79" i="3"/>
  <c r="I79" i="3"/>
  <c r="J79" i="3"/>
  <c r="K79" i="3"/>
  <c r="P79" i="3"/>
  <c r="B80" i="3"/>
  <c r="C80" i="3"/>
  <c r="D80" i="3"/>
  <c r="E80" i="3"/>
  <c r="F80" i="3"/>
  <c r="G80" i="3"/>
  <c r="H80" i="3"/>
  <c r="I80" i="3"/>
  <c r="J80" i="3"/>
  <c r="K80" i="3"/>
  <c r="P80" i="3"/>
  <c r="B81" i="3"/>
  <c r="C81" i="3"/>
  <c r="D81" i="3"/>
  <c r="E81" i="3"/>
  <c r="F81" i="3"/>
  <c r="G81" i="3"/>
  <c r="H81" i="3"/>
  <c r="I81" i="3"/>
  <c r="J81" i="3"/>
  <c r="K81" i="3"/>
  <c r="P81" i="3"/>
  <c r="B82" i="3"/>
  <c r="C82" i="3"/>
  <c r="D82" i="3"/>
  <c r="E82" i="3"/>
  <c r="F82" i="3"/>
  <c r="G82" i="3"/>
  <c r="H82" i="3"/>
  <c r="I82" i="3"/>
  <c r="J82" i="3"/>
  <c r="K82" i="3"/>
  <c r="P82" i="3"/>
  <c r="B83" i="3"/>
  <c r="C83" i="3"/>
  <c r="D83" i="3"/>
  <c r="E83" i="3"/>
  <c r="F83" i="3"/>
  <c r="G83" i="3"/>
  <c r="H83" i="3"/>
  <c r="I83" i="3"/>
  <c r="J83" i="3"/>
  <c r="K83" i="3"/>
  <c r="P83" i="3"/>
  <c r="B84" i="3"/>
  <c r="C84" i="3"/>
  <c r="D84" i="3"/>
  <c r="E84" i="3"/>
  <c r="F84" i="3"/>
  <c r="G84" i="3"/>
  <c r="H84" i="3"/>
  <c r="I84" i="3"/>
  <c r="J84" i="3"/>
  <c r="K84" i="3"/>
  <c r="P84" i="3"/>
  <c r="B85" i="3"/>
  <c r="C85" i="3"/>
  <c r="D85" i="3"/>
  <c r="E85" i="3"/>
  <c r="F85" i="3"/>
  <c r="G85" i="3"/>
  <c r="H85" i="3"/>
  <c r="I85" i="3"/>
  <c r="J85" i="3"/>
  <c r="K85" i="3"/>
  <c r="P85" i="3"/>
  <c r="B86" i="3"/>
  <c r="C86" i="3"/>
  <c r="D86" i="3"/>
  <c r="E86" i="3"/>
  <c r="F86" i="3"/>
  <c r="G86" i="3"/>
  <c r="H86" i="3"/>
  <c r="I86" i="3"/>
  <c r="J86" i="3"/>
  <c r="K86" i="3"/>
  <c r="P86" i="3"/>
  <c r="B87" i="3"/>
  <c r="C87" i="3"/>
  <c r="D87" i="3"/>
  <c r="E87" i="3"/>
  <c r="F87" i="3"/>
  <c r="G87" i="3"/>
  <c r="H87" i="3"/>
  <c r="I87" i="3"/>
  <c r="J87" i="3"/>
  <c r="K87" i="3"/>
  <c r="P87" i="3"/>
  <c r="B88" i="3"/>
  <c r="C88" i="3"/>
  <c r="D88" i="3"/>
  <c r="E88" i="3"/>
  <c r="F88" i="3"/>
  <c r="G88" i="3"/>
  <c r="H88" i="3"/>
  <c r="I88" i="3"/>
  <c r="J88" i="3"/>
  <c r="K88" i="3"/>
  <c r="P88" i="3"/>
  <c r="B89" i="3"/>
  <c r="C89" i="3"/>
  <c r="D89" i="3"/>
  <c r="E89" i="3"/>
  <c r="F89" i="3"/>
  <c r="G89" i="3"/>
  <c r="H89" i="3"/>
  <c r="I89" i="3"/>
  <c r="J89" i="3"/>
  <c r="K89" i="3"/>
  <c r="P89" i="3"/>
  <c r="B90" i="3"/>
  <c r="C90" i="3"/>
  <c r="D90" i="3"/>
  <c r="E90" i="3"/>
  <c r="F90" i="3"/>
  <c r="G90" i="3"/>
  <c r="H90" i="3"/>
  <c r="I90" i="3"/>
  <c r="J90" i="3"/>
  <c r="K90" i="3"/>
  <c r="P90" i="3"/>
  <c r="B91" i="3"/>
  <c r="C91" i="3"/>
  <c r="D91" i="3"/>
  <c r="E91" i="3"/>
  <c r="F91" i="3"/>
  <c r="G91" i="3"/>
  <c r="H91" i="3"/>
  <c r="I91" i="3"/>
  <c r="J91" i="3"/>
  <c r="K91" i="3"/>
  <c r="P91" i="3"/>
  <c r="B92" i="3"/>
  <c r="C92" i="3"/>
  <c r="D92" i="3"/>
  <c r="E92" i="3"/>
  <c r="F92" i="3"/>
  <c r="G92" i="3"/>
  <c r="H92" i="3"/>
  <c r="I92" i="3"/>
  <c r="J92" i="3"/>
  <c r="K92" i="3"/>
  <c r="P92" i="3"/>
  <c r="B93" i="3"/>
  <c r="C93" i="3"/>
  <c r="D93" i="3"/>
  <c r="E93" i="3"/>
  <c r="F93" i="3"/>
  <c r="G93" i="3"/>
  <c r="H93" i="3"/>
  <c r="I93" i="3"/>
  <c r="J93" i="3"/>
  <c r="K93" i="3"/>
  <c r="P93" i="3"/>
  <c r="B94" i="3"/>
  <c r="C94" i="3"/>
  <c r="D94" i="3"/>
  <c r="E94" i="3"/>
  <c r="F94" i="3"/>
  <c r="G94" i="3"/>
  <c r="H94" i="3"/>
  <c r="I94" i="3"/>
  <c r="J94" i="3"/>
  <c r="K94" i="3"/>
  <c r="P94" i="3"/>
  <c r="B95" i="3"/>
  <c r="C95" i="3"/>
  <c r="D95" i="3"/>
  <c r="E95" i="3"/>
  <c r="F95" i="3"/>
  <c r="G95" i="3"/>
  <c r="H95" i="3"/>
  <c r="I95" i="3"/>
  <c r="J95" i="3"/>
  <c r="K95" i="3"/>
  <c r="P95" i="3"/>
  <c r="B96" i="3"/>
  <c r="C96" i="3"/>
  <c r="D96" i="3"/>
  <c r="E96" i="3"/>
  <c r="F96" i="3"/>
  <c r="G96" i="3"/>
  <c r="H96" i="3"/>
  <c r="I96" i="3"/>
  <c r="J96" i="3"/>
  <c r="K96" i="3"/>
  <c r="P96" i="3"/>
  <c r="B97" i="3"/>
  <c r="C97" i="3"/>
  <c r="D97" i="3"/>
  <c r="E97" i="3"/>
  <c r="F97" i="3"/>
  <c r="G97" i="3"/>
  <c r="H97" i="3"/>
  <c r="I97" i="3"/>
  <c r="J97" i="3"/>
  <c r="K97" i="3"/>
  <c r="P97" i="3"/>
  <c r="B98" i="3"/>
  <c r="C98" i="3"/>
  <c r="D98" i="3"/>
  <c r="E98" i="3"/>
  <c r="F98" i="3"/>
  <c r="G98" i="3"/>
  <c r="H98" i="3"/>
  <c r="I98" i="3"/>
  <c r="J98" i="3"/>
  <c r="K98" i="3"/>
  <c r="P98" i="3"/>
  <c r="B99" i="3"/>
  <c r="C99" i="3"/>
  <c r="D99" i="3"/>
  <c r="E99" i="3"/>
  <c r="F99" i="3"/>
  <c r="G99" i="3"/>
  <c r="H99" i="3"/>
  <c r="I99" i="3"/>
  <c r="J99" i="3"/>
  <c r="K99" i="3"/>
  <c r="P99" i="3"/>
  <c r="B100" i="3"/>
  <c r="C100" i="3"/>
  <c r="D100" i="3"/>
  <c r="E100" i="3"/>
  <c r="F100" i="3"/>
  <c r="G100" i="3"/>
  <c r="H100" i="3"/>
  <c r="I100" i="3"/>
  <c r="J100" i="3"/>
  <c r="K100" i="3"/>
  <c r="P100" i="3"/>
  <c r="B101" i="3"/>
  <c r="C101" i="3"/>
  <c r="D101" i="3"/>
  <c r="E101" i="3"/>
  <c r="F101" i="3"/>
  <c r="G101" i="3"/>
  <c r="H101" i="3"/>
  <c r="I101" i="3"/>
  <c r="J101" i="3"/>
  <c r="K101" i="3"/>
  <c r="P101" i="3"/>
  <c r="B102" i="3"/>
  <c r="C102" i="3"/>
  <c r="D102" i="3"/>
  <c r="E102" i="3"/>
  <c r="F102" i="3"/>
  <c r="G102" i="3"/>
  <c r="H102" i="3"/>
  <c r="I102" i="3"/>
  <c r="J102" i="3"/>
  <c r="K102" i="3"/>
  <c r="P102" i="3"/>
  <c r="B103" i="3"/>
  <c r="C103" i="3"/>
  <c r="D103" i="3"/>
  <c r="E103" i="3"/>
  <c r="F103" i="3"/>
  <c r="G103" i="3"/>
  <c r="H103" i="3"/>
  <c r="I103" i="3"/>
  <c r="J103" i="3"/>
  <c r="K103" i="3"/>
  <c r="P103" i="3"/>
  <c r="B104" i="3"/>
  <c r="C104" i="3"/>
  <c r="D104" i="3"/>
  <c r="E104" i="3"/>
  <c r="F104" i="3"/>
  <c r="G104" i="3"/>
  <c r="H104" i="3"/>
  <c r="I104" i="3"/>
  <c r="J104" i="3"/>
  <c r="K104" i="3"/>
  <c r="P104" i="3"/>
  <c r="B105" i="3"/>
  <c r="C105" i="3"/>
  <c r="D105" i="3"/>
  <c r="E105" i="3"/>
  <c r="F105" i="3"/>
  <c r="G105" i="3"/>
  <c r="H105" i="3"/>
  <c r="I105" i="3"/>
  <c r="J105" i="3"/>
  <c r="K105" i="3"/>
  <c r="P105" i="3"/>
  <c r="B106" i="3"/>
  <c r="C106" i="3"/>
  <c r="D106" i="3"/>
  <c r="E106" i="3"/>
  <c r="F106" i="3"/>
  <c r="G106" i="3"/>
  <c r="H106" i="3"/>
  <c r="I106" i="3"/>
  <c r="J106" i="3"/>
  <c r="K106" i="3"/>
  <c r="P106" i="3"/>
  <c r="B107" i="3"/>
  <c r="C107" i="3"/>
  <c r="D107" i="3"/>
  <c r="E107" i="3"/>
  <c r="F107" i="3"/>
  <c r="G107" i="3"/>
  <c r="H107" i="3"/>
  <c r="I107" i="3"/>
  <c r="J107" i="3"/>
  <c r="K107" i="3"/>
  <c r="P107" i="3"/>
  <c r="P109" i="3"/>
  <c r="P10" i="4"/>
  <c r="P2" i="4"/>
  <c r="P3" i="4"/>
  <c r="P4" i="4"/>
  <c r="P5" i="4"/>
  <c r="P6" i="4"/>
  <c r="P7" i="4"/>
  <c r="P8" i="4"/>
  <c r="P9" i="4"/>
  <c r="P11" i="4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9" i="3"/>
  <c r="O10" i="4"/>
  <c r="O2" i="4"/>
  <c r="O3" i="4"/>
  <c r="O4" i="4"/>
  <c r="O5" i="4"/>
  <c r="O6" i="4"/>
  <c r="O7" i="4"/>
  <c r="O8" i="4"/>
  <c r="O9" i="4"/>
  <c r="O11" i="4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9" i="3"/>
  <c r="N10" i="4"/>
  <c r="N2" i="4"/>
  <c r="N3" i="4"/>
  <c r="N4" i="4"/>
  <c r="N5" i="4"/>
  <c r="N6" i="4"/>
  <c r="N7" i="4"/>
  <c r="N8" i="4"/>
  <c r="N9" i="4"/>
  <c r="N11" i="4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9" i="3"/>
  <c r="M10" i="4"/>
  <c r="M2" i="4"/>
  <c r="M3" i="4"/>
  <c r="M4" i="4"/>
  <c r="M5" i="4"/>
  <c r="M6" i="4"/>
  <c r="M7" i="4"/>
  <c r="M8" i="4"/>
  <c r="M9" i="4"/>
  <c r="M11" i="4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9" i="3"/>
  <c r="L10" i="4"/>
  <c r="L2" i="4"/>
  <c r="L3" i="4"/>
  <c r="L4" i="4"/>
  <c r="L5" i="4"/>
  <c r="L6" i="4"/>
  <c r="L7" i="4"/>
  <c r="L8" i="4"/>
  <c r="L9" i="4"/>
  <c r="L11" i="4"/>
  <c r="K109" i="3"/>
  <c r="K10" i="4"/>
  <c r="K2" i="4"/>
  <c r="K3" i="4"/>
  <c r="K4" i="4"/>
  <c r="K5" i="4"/>
  <c r="K6" i="4"/>
  <c r="K7" i="4"/>
  <c r="K8" i="4"/>
  <c r="K9" i="4"/>
  <c r="K11" i="4"/>
  <c r="J109" i="3"/>
  <c r="J10" i="4"/>
  <c r="J2" i="4"/>
  <c r="J3" i="4"/>
  <c r="J4" i="4"/>
  <c r="J5" i="4"/>
  <c r="J6" i="4"/>
  <c r="J7" i="4"/>
  <c r="J8" i="4"/>
  <c r="J9" i="4"/>
  <c r="J11" i="4"/>
  <c r="I109" i="3"/>
  <c r="I10" i="4"/>
  <c r="I2" i="4"/>
  <c r="I3" i="4"/>
  <c r="I4" i="4"/>
  <c r="I5" i="4"/>
  <c r="I6" i="4"/>
  <c r="I7" i="4"/>
  <c r="I8" i="4"/>
  <c r="I9" i="4"/>
  <c r="I11" i="4"/>
  <c r="H109" i="3"/>
  <c r="H10" i="4"/>
  <c r="H2" i="4"/>
  <c r="H3" i="4"/>
  <c r="H4" i="4"/>
  <c r="H5" i="4"/>
  <c r="H6" i="4"/>
  <c r="H7" i="4"/>
  <c r="H8" i="4"/>
  <c r="H9" i="4"/>
  <c r="H11" i="4"/>
  <c r="G109" i="3"/>
  <c r="G10" i="4"/>
  <c r="G2" i="4"/>
  <c r="G3" i="4"/>
  <c r="G4" i="4"/>
  <c r="G5" i="4"/>
  <c r="G6" i="4"/>
  <c r="G7" i="4"/>
  <c r="G8" i="4"/>
  <c r="G9" i="4"/>
  <c r="G11" i="4"/>
  <c r="F109" i="3"/>
  <c r="F10" i="4"/>
  <c r="F2" i="4"/>
  <c r="F3" i="4"/>
  <c r="F4" i="4"/>
  <c r="F5" i="4"/>
  <c r="F6" i="4"/>
  <c r="F7" i="4"/>
  <c r="F8" i="4"/>
  <c r="F9" i="4"/>
  <c r="F11" i="4"/>
  <c r="E109" i="3"/>
  <c r="E10" i="4"/>
  <c r="E2" i="4"/>
  <c r="E3" i="4"/>
  <c r="E4" i="4"/>
  <c r="E5" i="4"/>
  <c r="E6" i="4"/>
  <c r="E7" i="4"/>
  <c r="E8" i="4"/>
  <c r="E9" i="4"/>
  <c r="E11" i="4"/>
  <c r="D109" i="3"/>
  <c r="D10" i="4"/>
  <c r="D2" i="4"/>
  <c r="D3" i="4"/>
  <c r="D4" i="4"/>
  <c r="D5" i="4"/>
  <c r="D6" i="4"/>
  <c r="D7" i="4"/>
  <c r="D8" i="4"/>
  <c r="D9" i="4"/>
  <c r="D11" i="4"/>
  <c r="C109" i="3"/>
  <c r="C10" i="4"/>
  <c r="C2" i="4"/>
  <c r="C3" i="4"/>
  <c r="C4" i="4"/>
  <c r="C5" i="4"/>
  <c r="C6" i="4"/>
  <c r="C7" i="4"/>
  <c r="C8" i="4"/>
  <c r="C9" i="4"/>
  <c r="C11" i="4"/>
  <c r="B109" i="3"/>
  <c r="B10" i="4"/>
  <c r="B2" i="4"/>
  <c r="B3" i="4"/>
  <c r="B4" i="4"/>
  <c r="B5" i="4"/>
  <c r="B6" i="4"/>
  <c r="B7" i="4"/>
  <c r="B8" i="4"/>
  <c r="B9" i="4"/>
  <c r="B11" i="4"/>
  <c r="G3" i="2"/>
  <c r="G2" i="2"/>
  <c r="I1" i="2"/>
  <c r="A13" i="1"/>
  <c r="F12" i="1"/>
  <c r="B12" i="1"/>
  <c r="A12" i="1"/>
  <c r="E11" i="1"/>
  <c r="B11" i="1"/>
  <c r="A11" i="1"/>
  <c r="D10" i="1"/>
  <c r="C10" i="1"/>
  <c r="B10" i="1"/>
  <c r="E9" i="1"/>
  <c r="B9" i="1"/>
  <c r="A9" i="1"/>
  <c r="F7" i="1"/>
  <c r="A7" i="1"/>
  <c r="E6" i="1"/>
  <c r="C6" i="1"/>
  <c r="A6" i="1"/>
  <c r="F5" i="1"/>
  <c r="C5" i="1"/>
  <c r="B5" i="1"/>
  <c r="A5" i="1"/>
  <c r="F4" i="1"/>
  <c r="E4" i="1"/>
  <c r="A4" i="1"/>
  <c r="F3" i="1"/>
  <c r="D3" i="1"/>
  <c r="F2" i="1"/>
  <c r="E2" i="1"/>
</calcChain>
</file>

<file path=xl/comments1.xml><?xml version="1.0" encoding="utf-8"?>
<comments xmlns="http://schemas.openxmlformats.org/spreadsheetml/2006/main">
  <authors>
    <author/>
  </authors>
  <commentList>
    <comment ref="Q6" authorId="0">
      <text>
        <r>
          <rPr>
            <sz val="10"/>
            <color rgb="FF000000"/>
            <rFont val="Arial"/>
          </rPr>
          <t>Prior to the release of the Explorer's Guide to Wildemount, the spell did not consume the pearl. It now does.
https://www.sageadvice.eu/2020/03/21/is-fortunes-favor-spell-supposed-to-consume-the-pearl/</t>
        </r>
      </text>
    </comment>
  </commentList>
</comments>
</file>

<file path=xl/sharedStrings.xml><?xml version="1.0" encoding="utf-8"?>
<sst xmlns="http://schemas.openxmlformats.org/spreadsheetml/2006/main" count="25730" uniqueCount="1920">
  <si>
    <t>Thanks to our generous volunteers who put this chart together:</t>
  </si>
  <si>
    <t>Allison C.</t>
  </si>
  <si>
    <t>Alex G.</t>
  </si>
  <si>
    <t>Aliya J.</t>
  </si>
  <si>
    <t>Alyssa G.</t>
  </si>
  <si>
    <t>Beth</t>
  </si>
  <si>
    <t>Beth P.</t>
  </si>
  <si>
    <t>Bigby</t>
  </si>
  <si>
    <t>Brendan G</t>
  </si>
  <si>
    <t>Dan Kahel</t>
  </si>
  <si>
    <t>Elianna B.</t>
  </si>
  <si>
    <t>Emily Maxwell</t>
  </si>
  <si>
    <t>Garion</t>
  </si>
  <si>
    <t>Glitch in the System</t>
  </si>
  <si>
    <t>Hollynn</t>
  </si>
  <si>
    <t>Jakyerski</t>
  </si>
  <si>
    <t>Jessi Olivera</t>
  </si>
  <si>
    <t>Julandran</t>
  </si>
  <si>
    <t>K. Morgan</t>
  </si>
  <si>
    <t>kaleidocopia</t>
  </si>
  <si>
    <t>Katherine Hickman</t>
  </si>
  <si>
    <t>Kris Hass</t>
  </si>
  <si>
    <t>Kyle G.</t>
  </si>
  <si>
    <t>Kylie T.</t>
  </si>
  <si>
    <t>Liz Kurtz</t>
  </si>
  <si>
    <t>Locknestra</t>
  </si>
  <si>
    <t>LostGuard</t>
  </si>
  <si>
    <t>Mariana C</t>
  </si>
  <si>
    <t>Mel Osborne</t>
  </si>
  <si>
    <t>Miriam</t>
  </si>
  <si>
    <t>Mysti</t>
  </si>
  <si>
    <t>QuigStar (Twitch)</t>
  </si>
  <si>
    <t>RileyIsAMess</t>
  </si>
  <si>
    <t>SerCheezus</t>
  </si>
  <si>
    <t>Siobhan K.</t>
  </si>
  <si>
    <t>Steele</t>
  </si>
  <si>
    <t>Vicky</t>
  </si>
  <si>
    <t>Wade Grant</t>
  </si>
  <si>
    <t>WildmanEJ</t>
  </si>
  <si>
    <t>Episode</t>
  </si>
  <si>
    <t>Hours</t>
  </si>
  <si>
    <t>Minutes</t>
  </si>
  <si>
    <t>Seconds</t>
  </si>
  <si>
    <t>Midbreak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</si>
  <si>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</si>
  <si>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</si>
  <si>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</si>
  <si>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</si>
  <si>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</si>
  <si>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</si>
  <si>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</si>
  <si>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</si>
  <si>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</si>
  <si>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</si>
  <si>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</si>
  <si>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</si>
  <si>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</si>
  <si>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</si>
  <si>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</si>
  <si>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</si>
  <si>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</si>
  <si>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</si>
  <si>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</si>
  <si>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</si>
  <si>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</si>
  <si>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</si>
  <si>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</si>
  <si>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</si>
  <si>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</si>
  <si>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</si>
  <si>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</si>
  <si>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</si>
  <si>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</si>
  <si>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</si>
  <si>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</si>
  <si>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</si>
  <si>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</si>
  <si>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</si>
  <si>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</si>
  <si>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</si>
  <si>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</si>
  <si>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</si>
  <si>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</si>
  <si>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</si>
  <si>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</si>
  <si>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</si>
  <si>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</si>
  <si>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</si>
  <si>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</si>
  <si>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</si>
  <si>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</si>
  <si>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</si>
  <si>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</si>
  <si>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</si>
  <si>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</si>
  <si>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Gained Platinum</t>
  </si>
  <si>
    <t>Gained Gold</t>
  </si>
  <si>
    <t>Gained Silver</t>
  </si>
  <si>
    <t>Gained Copper</t>
  </si>
  <si>
    <t>Total Gained (In Gold)</t>
  </si>
  <si>
    <t>Paid Platinum</t>
  </si>
  <si>
    <t>Paid Gold</t>
  </si>
  <si>
    <t>Paid Silver</t>
  </si>
  <si>
    <t>Paid Copper</t>
  </si>
  <si>
    <t>Total Paid 
(In Gold)</t>
  </si>
  <si>
    <t>Net Platinum</t>
  </si>
  <si>
    <t>Net Gold</t>
  </si>
  <si>
    <t>Net Silver</t>
  </si>
  <si>
    <t>Net Copper</t>
  </si>
  <si>
    <t>Total Net 
(In Gold)</t>
  </si>
  <si>
    <t>C2E001</t>
  </si>
  <si>
    <t>C2E002</t>
  </si>
  <si>
    <t>C2E003</t>
  </si>
  <si>
    <t>C2E004</t>
  </si>
  <si>
    <t>C2E005</t>
  </si>
  <si>
    <t>C2E006</t>
  </si>
  <si>
    <t>C2E007</t>
  </si>
  <si>
    <t>C2E008</t>
  </si>
  <si>
    <t>C2E009</t>
  </si>
  <si>
    <t>C2E010</t>
  </si>
  <si>
    <t>C2E011</t>
  </si>
  <si>
    <t>C2E012</t>
  </si>
  <si>
    <t>C2E013</t>
  </si>
  <si>
    <t>C2E014</t>
  </si>
  <si>
    <t>C2E015</t>
  </si>
  <si>
    <t>C2E016</t>
  </si>
  <si>
    <t>C2E017</t>
  </si>
  <si>
    <t>C2E018</t>
  </si>
  <si>
    <t>C2E019</t>
  </si>
  <si>
    <t>C2E020</t>
  </si>
  <si>
    <t>C2E021</t>
  </si>
  <si>
    <t>C2E022</t>
  </si>
  <si>
    <t>C2E023</t>
  </si>
  <si>
    <t>C2E024</t>
  </si>
  <si>
    <t>C2E025</t>
  </si>
  <si>
    <t>C2E026</t>
  </si>
  <si>
    <t>C2E027</t>
  </si>
  <si>
    <t>C2E028</t>
  </si>
  <si>
    <t>C2E029</t>
  </si>
  <si>
    <t>C2E030</t>
  </si>
  <si>
    <t>C2E031</t>
  </si>
  <si>
    <t>C2E032</t>
  </si>
  <si>
    <t>C2E033</t>
  </si>
  <si>
    <t>C2E034</t>
  </si>
  <si>
    <t>C2E035</t>
  </si>
  <si>
    <t>C2E036</t>
  </si>
  <si>
    <t>C2E037</t>
  </si>
  <si>
    <t>C2E038</t>
  </si>
  <si>
    <t>C2E039</t>
  </si>
  <si>
    <t>C2E040</t>
  </si>
  <si>
    <t>C2E041</t>
  </si>
  <si>
    <t>C2E042</t>
  </si>
  <si>
    <t>C2E043</t>
  </si>
  <si>
    <t>C2E044</t>
  </si>
  <si>
    <t>C2E045</t>
  </si>
  <si>
    <t>C2E046</t>
  </si>
  <si>
    <t>C2E047</t>
  </si>
  <si>
    <t>C2E048</t>
  </si>
  <si>
    <t>C2E049</t>
  </si>
  <si>
    <t>C2E050</t>
  </si>
  <si>
    <t>C2E051</t>
  </si>
  <si>
    <t>C2E052</t>
  </si>
  <si>
    <t>C2E053</t>
  </si>
  <si>
    <t>C2E054</t>
  </si>
  <si>
    <t>C2E055</t>
  </si>
  <si>
    <t>C2E056</t>
  </si>
  <si>
    <t>C2E057</t>
  </si>
  <si>
    <t>C2E058</t>
  </si>
  <si>
    <t>C2E059</t>
  </si>
  <si>
    <t>C2E060</t>
  </si>
  <si>
    <t>C2E061</t>
  </si>
  <si>
    <t>C2E062</t>
  </si>
  <si>
    <t>C2E063</t>
  </si>
  <si>
    <t>C2E064</t>
  </si>
  <si>
    <t>C2E065</t>
  </si>
  <si>
    <t>C2E066</t>
  </si>
  <si>
    <t>C2E067</t>
  </si>
  <si>
    <t>C2E068</t>
  </si>
  <si>
    <t>C2E069</t>
  </si>
  <si>
    <t>C2E070</t>
  </si>
  <si>
    <t>C2E071</t>
  </si>
  <si>
    <t>C2E072</t>
  </si>
  <si>
    <t>C2E073</t>
  </si>
  <si>
    <t>C2E074</t>
  </si>
  <si>
    <t>C2E075</t>
  </si>
  <si>
    <t>C2E076</t>
  </si>
  <si>
    <t>C2E077</t>
  </si>
  <si>
    <t>C2E078</t>
  </si>
  <si>
    <t>C2E079</t>
  </si>
  <si>
    <t>C2E080</t>
  </si>
  <si>
    <t>C2E081</t>
  </si>
  <si>
    <t>C2E082</t>
  </si>
  <si>
    <t>C2E083</t>
  </si>
  <si>
    <t>C2E084</t>
  </si>
  <si>
    <t>C2E085</t>
  </si>
  <si>
    <t>C2E086</t>
  </si>
  <si>
    <t>C2E087</t>
  </si>
  <si>
    <t>C2E088</t>
  </si>
  <si>
    <t>C2E089</t>
  </si>
  <si>
    <t>C2E090</t>
  </si>
  <si>
    <t>C2E091</t>
  </si>
  <si>
    <t>C2E092</t>
  </si>
  <si>
    <t>C2E093</t>
  </si>
  <si>
    <t>C2E094</t>
  </si>
  <si>
    <t>C2E095</t>
  </si>
  <si>
    <t>C2E096</t>
  </si>
  <si>
    <t>C2E097</t>
  </si>
  <si>
    <t>C2E098</t>
  </si>
  <si>
    <t>C2E099</t>
  </si>
  <si>
    <t>C2E100</t>
  </si>
  <si>
    <t>C2E101</t>
  </si>
  <si>
    <t>C2E102</t>
  </si>
  <si>
    <t>C2E103</t>
  </si>
  <si>
    <t>C2E104</t>
  </si>
  <si>
    <t>C2E105</t>
  </si>
  <si>
    <t>C2E106</t>
  </si>
  <si>
    <t>TOTALS</t>
  </si>
  <si>
    <t>Character</t>
  </si>
  <si>
    <t>Total Gained 
(In Gold)</t>
  </si>
  <si>
    <t>Fjord</t>
  </si>
  <si>
    <t>Beau</t>
  </si>
  <si>
    <t>Caleb</t>
  </si>
  <si>
    <t>Nott/Veth</t>
  </si>
  <si>
    <t>Jester</t>
  </si>
  <si>
    <t>Molly</t>
  </si>
  <si>
    <t>Caduceus</t>
  </si>
  <si>
    <t>Yasha</t>
  </si>
  <si>
    <t>All Money</t>
  </si>
  <si>
    <t>M9 (As Group)</t>
  </si>
  <si>
    <t>Nott</t>
  </si>
  <si>
    <t>Veth</t>
  </si>
  <si>
    <t>Time</t>
  </si>
  <si>
    <t>Who Paid</t>
  </si>
  <si>
    <t>Where Obtained</t>
  </si>
  <si>
    <t>Who Received</t>
  </si>
  <si>
    <t>How Obtained</t>
  </si>
  <si>
    <t>Gained Item(s)</t>
  </si>
  <si>
    <t>Gained 
Silver</t>
  </si>
  <si>
    <t>Paid Item(s)</t>
  </si>
  <si>
    <t>Paid 
Platinum</t>
  </si>
  <si>
    <t>Paid 
Gold</t>
  </si>
  <si>
    <t>Paid 
Silver</t>
  </si>
  <si>
    <t>Paid 
Copper</t>
  </si>
  <si>
    <t>Notes</t>
  </si>
  <si>
    <t>Rinaldo</t>
  </si>
  <si>
    <t>Nestled Nook Inn</t>
  </si>
  <si>
    <t>Earned</t>
  </si>
  <si>
    <t>-</t>
  </si>
  <si>
    <t>For saving his daughter</t>
  </si>
  <si>
    <t xml:space="preserve">Molly </t>
  </si>
  <si>
    <t>Fortune Telling</t>
  </si>
  <si>
    <t>Purchased</t>
  </si>
  <si>
    <t>Money Pot</t>
  </si>
  <si>
    <t>Sold</t>
  </si>
  <si>
    <t>For Money Pot</t>
  </si>
  <si>
    <t>Gifted</t>
  </si>
  <si>
    <t>Given back to Caleb</t>
  </si>
  <si>
    <t>Farmer</t>
  </si>
  <si>
    <t>Fortune Telling, Unknown silver paid</t>
  </si>
  <si>
    <t>Moondrop Traveling Carnival of Curiosities</t>
  </si>
  <si>
    <t>Bo</t>
  </si>
  <si>
    <t>Carnival admission for Beau</t>
  </si>
  <si>
    <t>Carnival</t>
  </si>
  <si>
    <t>Carnival admission for Jester</t>
  </si>
  <si>
    <t>Carnival admission for Nott and Caleb</t>
  </si>
  <si>
    <t>Carnival admission for Fjord</t>
  </si>
  <si>
    <t>Looted</t>
  </si>
  <si>
    <t>Searching through old man's guts</t>
  </si>
  <si>
    <t>Mighty Nein</t>
  </si>
  <si>
    <t>Round of drinks</t>
  </si>
  <si>
    <t>Fjord - firewiskey, Nott - firewhisky x2, Jester - milk</t>
  </si>
  <si>
    <t>Matt: "Keeping tally of the table."</t>
  </si>
  <si>
    <t>Red copper pot</t>
  </si>
  <si>
    <t>Changes one copper into a silver, once a day. Jesters magic word: skinky doodie.</t>
  </si>
  <si>
    <t>Breakfast</t>
  </si>
  <si>
    <t>Unknown cost</t>
  </si>
  <si>
    <t>Given</t>
  </si>
  <si>
    <t>Piece of bacon</t>
  </si>
  <si>
    <t>Old Mud Hole</t>
  </si>
  <si>
    <t>Whisky</t>
  </si>
  <si>
    <t>1 drink each except Nott got 2</t>
  </si>
  <si>
    <t>Mollymauk</t>
  </si>
  <si>
    <t>(Unknown cost, but dividing group pruchase should be about 1 silver.)</t>
  </si>
  <si>
    <t>Snuck the undrank whisky to Nott who placed it in her leg flask.</t>
  </si>
  <si>
    <t>Burnished Bibelots and Nott</t>
  </si>
  <si>
    <t>Burnished Bibelots</t>
  </si>
  <si>
    <t>Stolen</t>
  </si>
  <si>
    <t>Platinum flask</t>
  </si>
  <si>
    <t>Flask</t>
  </si>
  <si>
    <t>Nott left her flask with booze in place of the platinum flask.</t>
  </si>
  <si>
    <t>Brass baby bottle</t>
  </si>
  <si>
    <t>Circus Tent</t>
  </si>
  <si>
    <t>Slice of woman's flesh</t>
  </si>
  <si>
    <t>0:35:35</t>
  </si>
  <si>
    <t>Healer's kit</t>
  </si>
  <si>
    <t>10 Uses Remaining</t>
  </si>
  <si>
    <t>0:36:09</t>
  </si>
  <si>
    <t>Expended</t>
  </si>
  <si>
    <t>Healer's kit supplies</t>
  </si>
  <si>
    <t>9 Uses Remaining</t>
  </si>
  <si>
    <t>0:39:04</t>
  </si>
  <si>
    <t>Crownsguard Zombies</t>
  </si>
  <si>
    <t>0:43:37</t>
  </si>
  <si>
    <t>Horses, Cart</t>
  </si>
  <si>
    <t>3 Horses</t>
  </si>
  <si>
    <t>1:11:24</t>
  </si>
  <si>
    <t>Released</t>
  </si>
  <si>
    <t>1:13:11</t>
  </si>
  <si>
    <t>Foraged</t>
  </si>
  <si>
    <t>Charcoal</t>
  </si>
  <si>
    <t>1:19:21</t>
  </si>
  <si>
    <t>1:20:48</t>
  </si>
  <si>
    <t>Fiends of Folklore, Arcane tome</t>
  </si>
  <si>
    <t>1:38:08</t>
  </si>
  <si>
    <t>Trostenwald</t>
  </si>
  <si>
    <t>1:38:29</t>
  </si>
  <si>
    <t>Natural Remedies</t>
  </si>
  <si>
    <t>Incense, herbs, and charcoal (10 gold worth)</t>
  </si>
  <si>
    <t>1:39:15</t>
  </si>
  <si>
    <t>Find Familiar (Sparrow)</t>
  </si>
  <si>
    <t>1:47:10</t>
  </si>
  <si>
    <t>Chemistry kit supplies</t>
  </si>
  <si>
    <t>Failed Acid Experiment</t>
  </si>
  <si>
    <t>1:58:10</t>
  </si>
  <si>
    <t>Fine liquor</t>
  </si>
  <si>
    <t>2:08:18</t>
  </si>
  <si>
    <t>Loaned</t>
  </si>
  <si>
    <t>No mention on if Beau returned Fjord's change</t>
  </si>
  <si>
    <t>2:08:54</t>
  </si>
  <si>
    <t>Cheap wine</t>
  </si>
  <si>
    <t>Two-Gold Bold</t>
  </si>
  <si>
    <t>2:11:04</t>
  </si>
  <si>
    <t>Noah</t>
  </si>
  <si>
    <t>For passage to Crookstone</t>
  </si>
  <si>
    <t>Island in Ustaloch Lake</t>
  </si>
  <si>
    <t>Ferryman</t>
  </si>
  <si>
    <t>Bribe for passage to island</t>
  </si>
  <si>
    <t>Gustav</t>
  </si>
  <si>
    <t>Nestled Nook</t>
  </si>
  <si>
    <t>Gift</t>
  </si>
  <si>
    <t>Supplies from circus</t>
  </si>
  <si>
    <t>Offered anything from the circus supplies</t>
  </si>
  <si>
    <t>Ring</t>
  </si>
  <si>
    <t>"I hope it can help you pay of some of your debt."</t>
  </si>
  <si>
    <t>Toya</t>
  </si>
  <si>
    <t xml:space="preserve">Jade Bangle </t>
  </si>
  <si>
    <t>Bacon</t>
  </si>
  <si>
    <t>Book</t>
  </si>
  <si>
    <t>Book that was purchased from Burnished Bibelots prior (3g)</t>
  </si>
  <si>
    <t>Flask Nott left here previously.</t>
  </si>
  <si>
    <t xml:space="preserve">Warm Dew Bathhouse </t>
  </si>
  <si>
    <t>Adjoining baths for 2 hours</t>
  </si>
  <si>
    <t>Caleb paid for himself and Nott</t>
  </si>
  <si>
    <t>Cucumbers, Flask of water, Brass doorknob, Vase, Flowers, New bandages (made from a towel)</t>
  </si>
  <si>
    <t>Lochward General</t>
  </si>
  <si>
    <t>Harper Mince</t>
  </si>
  <si>
    <t>Map: Dwendalian Empire</t>
  </si>
  <si>
    <t>Skein</t>
  </si>
  <si>
    <t>"I'll try anything once."</t>
  </si>
  <si>
    <t>"I'm not going to let my friend experience it alone."</t>
  </si>
  <si>
    <t>Potion of Regular Healing, Skein</t>
  </si>
  <si>
    <t>Flowers</t>
  </si>
  <si>
    <t>Stolen flowers from Warm Dew Bathhouse</t>
  </si>
  <si>
    <t>Courier Service</t>
  </si>
  <si>
    <t>Marion</t>
  </si>
  <si>
    <t>Letter</t>
  </si>
  <si>
    <t>Letter sent to Marion Lavorre in Nicodranas</t>
  </si>
  <si>
    <t>Small parcels (3)</t>
  </si>
  <si>
    <t>Mail Fraud: The Baumbauch's</t>
  </si>
  <si>
    <t>Alfield</t>
  </si>
  <si>
    <t>Gnoll ears (12)</t>
  </si>
  <si>
    <t>Contract by the Watchmaster to save the village of Alfield. 30 gp for each Gnoll ear they get (maybe a tail or two in the bunch)</t>
  </si>
  <si>
    <t>Watchmaster Bryce Feelid</t>
  </si>
  <si>
    <t>Paid in exchange for the Gnoll Ears and helping the Village</t>
  </si>
  <si>
    <t>Distributed</t>
  </si>
  <si>
    <t>Collected</t>
  </si>
  <si>
    <t>Enough to bring the cost of Find Familar down by 3 gp</t>
  </si>
  <si>
    <t>Feed &amp; Mead Tavern</t>
  </si>
  <si>
    <t>Shots of liquor</t>
  </si>
  <si>
    <t>Molly pays more that necessary to keep the drinks coming</t>
  </si>
  <si>
    <t>Crute (innkeeper)</t>
  </si>
  <si>
    <t>In front of Broad Barn</t>
  </si>
  <si>
    <t>5 Sticks of incense</t>
  </si>
  <si>
    <t xml:space="preserve">Worth 5sp </t>
  </si>
  <si>
    <t>Broad Barn</t>
  </si>
  <si>
    <t>Pickles in a jar (2)</t>
  </si>
  <si>
    <t>Exchanged</t>
  </si>
  <si>
    <t>Pickle</t>
  </si>
  <si>
    <t>Molly helps Jester buy 2 pickles by giving her 2cp in exchange for 1 of the pickles</t>
  </si>
  <si>
    <t>1 pickle</t>
  </si>
  <si>
    <t>Big bags of incense (2; 17-20 gold worth)</t>
  </si>
  <si>
    <t>Materials for 1 vial of acid</t>
  </si>
  <si>
    <t>Stale tarts (2)</t>
  </si>
  <si>
    <t>Reggie</t>
  </si>
  <si>
    <t>Rented</t>
  </si>
  <si>
    <t>Horse</t>
  </si>
  <si>
    <t>Horse (same one)</t>
  </si>
  <si>
    <t>Molly pays a silver on top of Caleb's copper for the horse</t>
  </si>
  <si>
    <t>Gnolls</t>
  </si>
  <si>
    <t>Mines</t>
  </si>
  <si>
    <t>Gnoll ears (2 sets)</t>
  </si>
  <si>
    <t>Rusted hooded lantern, Sledge hammer, Crowbar, Small lighweight boom boom stick</t>
  </si>
  <si>
    <t>Hooded lantern</t>
  </si>
  <si>
    <t>Taken/Given</t>
  </si>
  <si>
    <t>Boom boom stick</t>
  </si>
  <si>
    <t>Hundreds of ball bearings</t>
  </si>
  <si>
    <t>Gnoll ears (5 sets), Hyena ears (4 sets)</t>
  </si>
  <si>
    <t>Potion of Greater Healing, Healer's kits (2), Disenfectant herbs and funguses (medicinal supplies)</t>
  </si>
  <si>
    <t>Potion of Greater Healing</t>
  </si>
  <si>
    <t>Healer's kits (2)</t>
  </si>
  <si>
    <t>2 Healer's Kits</t>
  </si>
  <si>
    <t>Gnoll</t>
  </si>
  <si>
    <t>Gnoll ears (2)</t>
  </si>
  <si>
    <t>Hyena</t>
  </si>
  <si>
    <t>Hyena ears (2)</t>
  </si>
  <si>
    <t>Ball bearing</t>
  </si>
  <si>
    <t>Gnoll Pack Lord</t>
  </si>
  <si>
    <t>Glaive (unidentified)</t>
  </si>
  <si>
    <t>Originally 3 silver, later corrected to 2 (2:41:40)</t>
  </si>
  <si>
    <t>Shakäste</t>
  </si>
  <si>
    <t>Shakäste's pouch</t>
  </si>
  <si>
    <t>Theft noticed, unremarked on by Shakaste</t>
  </si>
  <si>
    <t>Pack-Priest</t>
  </si>
  <si>
    <t>Handful of ball bearings</t>
  </si>
  <si>
    <t>Potion of Regular Healing</t>
  </si>
  <si>
    <t>Darkvision goggles</t>
  </si>
  <si>
    <t>Glove of Blasting</t>
  </si>
  <si>
    <t>Manticore</t>
  </si>
  <si>
    <t>Ring (silver with blue gem)</t>
  </si>
  <si>
    <t>Well-carved stick</t>
  </si>
  <si>
    <t>Manticore manacles</t>
  </si>
  <si>
    <t>No visible lock, runes pressed into opening of each clasp</t>
  </si>
  <si>
    <t>Manticore head</t>
  </si>
  <si>
    <t>Alfield, outside</t>
  </si>
  <si>
    <t>Pearl ring worth at least 100 gold</t>
  </si>
  <si>
    <t>Citizens of Alfield</t>
  </si>
  <si>
    <t>Feed &amp; Mead</t>
  </si>
  <si>
    <t>Free drinks</t>
  </si>
  <si>
    <t>Snuck into the pockets of anyone who bought drinks for the Mighty Nein</t>
  </si>
  <si>
    <t>Crute</t>
  </si>
  <si>
    <t>Rooms (2)</t>
  </si>
  <si>
    <t>Find Familiar</t>
  </si>
  <si>
    <t>Shakaste's pouch</t>
  </si>
  <si>
    <t>Birdseed, Jerky/rations</t>
  </si>
  <si>
    <t>Crafted</t>
  </si>
  <si>
    <t>Vial of acid</t>
  </si>
  <si>
    <t>Bryce Feelid</t>
  </si>
  <si>
    <t>Salttrench Jail</t>
  </si>
  <si>
    <t>Traded</t>
  </si>
  <si>
    <t>Gnoll ears (14 sets), Hyena ears (5 sets), Returned bodies (7), Survivors (12)</t>
  </si>
  <si>
    <t>Hyena ears were passed off as gnoll ears</t>
  </si>
  <si>
    <t>Bryce Feelid/Alfield</t>
  </si>
  <si>
    <t>On The Wind Stables</t>
  </si>
  <si>
    <t>New cart</t>
  </si>
  <si>
    <t>Starosta Durmas</t>
  </si>
  <si>
    <t>Blackmail</t>
  </si>
  <si>
    <t>Letter of recommendation to the Soltryce Academy</t>
  </si>
  <si>
    <t>Jester convinces the Starosta using the phrase "The Ruby of the Sea says hello."</t>
  </si>
  <si>
    <t>Syphilis Bandits</t>
  </si>
  <si>
    <t>Side of the road</t>
  </si>
  <si>
    <t>Horses (4), Heavy crossbows (2), Light crossbows (3), Hand crossbows (2), Bolts (43), Shortswords (6), Daggers (2)</t>
  </si>
  <si>
    <t>Gates of Zadash</t>
  </si>
  <si>
    <t>Ulysses Stanneras</t>
  </si>
  <si>
    <t>Information on a smut shop</t>
  </si>
  <si>
    <t>Information on a bath house</t>
  </si>
  <si>
    <t>Invulnerable Vagrant</t>
  </si>
  <si>
    <t>Pumat Sol</t>
  </si>
  <si>
    <t>Paper and ink (high-quality)</t>
  </si>
  <si>
    <t>Potions of Regular Healing (2)</t>
  </si>
  <si>
    <t>Paid/traded</t>
  </si>
  <si>
    <t>Handy Haversack (Pink)</t>
  </si>
  <si>
    <t>Glaive, Ribbon</t>
  </si>
  <si>
    <t>Pentamarket</t>
  </si>
  <si>
    <t>Unknown vendor</t>
  </si>
  <si>
    <t>Mulled wine, Tarts (13)</t>
  </si>
  <si>
    <t>Leaky Tap</t>
  </si>
  <si>
    <t>Card Players</t>
  </si>
  <si>
    <t>Got caught cheating</t>
  </si>
  <si>
    <t>Room and tab</t>
  </si>
  <si>
    <t>Spark Hammer Smithing</t>
  </si>
  <si>
    <t>Handaxe</t>
  </si>
  <si>
    <t>Shortswords (6), Light crossbows (2), Heavy crossbows (2), Daggers (2), Hand crossbows (2), Manticore manacles (1 set)</t>
  </si>
  <si>
    <t>Zadash Woman</t>
  </si>
  <si>
    <t>Buttons (2)</t>
  </si>
  <si>
    <t>Steam's Respite</t>
  </si>
  <si>
    <t>Bath</t>
  </si>
  <si>
    <t>Laundry</t>
  </si>
  <si>
    <t>Herald of the Hall Voloshin</t>
  </si>
  <si>
    <t>King's Hall</t>
  </si>
  <si>
    <t>Writ to fight sewer creature</t>
  </si>
  <si>
    <t>Gained 
Platinum</t>
  </si>
  <si>
    <t>Gained 
Gold</t>
  </si>
  <si>
    <t>Half-Elven Band</t>
  </si>
  <si>
    <t>A nice atmosphere</t>
  </si>
  <si>
    <t>Zadash</t>
  </si>
  <si>
    <t>Cloak</t>
  </si>
  <si>
    <t>Wool cap, Earmuffs</t>
  </si>
  <si>
    <t>Ring of Water Walking</t>
  </si>
  <si>
    <t>Dead Crownsguard</t>
  </si>
  <si>
    <t>Sewers</t>
  </si>
  <si>
    <t>Coin purses (2)</t>
  </si>
  <si>
    <t>Unknown amount at the time of looting</t>
  </si>
  <si>
    <t>Crownsguard helmets (2)</t>
  </si>
  <si>
    <t>Confirmed amount from the coin purses</t>
  </si>
  <si>
    <t>Crownsguard studded leather armor (2 sets), Longswords (2)</t>
  </si>
  <si>
    <t>Later identified as Mariner's Armor</t>
  </si>
  <si>
    <t>Dead Sailor</t>
  </si>
  <si>
    <t>Sea-themed studded leather armor</t>
  </si>
  <si>
    <t>Corpses</t>
  </si>
  <si>
    <t>Buttons (5)</t>
  </si>
  <si>
    <t>Spider</t>
  </si>
  <si>
    <t>Spider corpse</t>
  </si>
  <si>
    <t>Crownsguard</t>
  </si>
  <si>
    <t>Crownsguard studded leather armor (2 sets), Crownsguard helmets (2)</t>
  </si>
  <si>
    <t>Voloshin</t>
  </si>
  <si>
    <t>Writ</t>
  </si>
  <si>
    <t>Writ that allows them to be in sewers</t>
  </si>
  <si>
    <t>Mariner's armor</t>
  </si>
  <si>
    <t>Reversible cloak</t>
  </si>
  <si>
    <t>The Invulnerable Vagrant</t>
  </si>
  <si>
    <t>Enchantment for armor</t>
  </si>
  <si>
    <t>Periapt of Wound Closure</t>
  </si>
  <si>
    <t>The Meal Hearth</t>
  </si>
  <si>
    <t>Bear claws (10), Loaf of bread</t>
  </si>
  <si>
    <t>Chastity's Nook</t>
  </si>
  <si>
    <t>Shallow Breaths (book)</t>
  </si>
  <si>
    <t>Tusk Love (book)</t>
  </si>
  <si>
    <t>The Courting of the Crick (book)</t>
  </si>
  <si>
    <t>Originally intended for Caleb</t>
  </si>
  <si>
    <t>The Leaky Tap</t>
  </si>
  <si>
    <t>Bottle of beer</t>
  </si>
  <si>
    <t>Tri-Spire</t>
  </si>
  <si>
    <t>Beau, Jester</t>
  </si>
  <si>
    <t>Grappling hook</t>
  </si>
  <si>
    <t>Hempen rope (50 feet)</t>
  </si>
  <si>
    <t>Various breakfast foods</t>
  </si>
  <si>
    <t>For disguise</t>
  </si>
  <si>
    <t>Guided Hand Infirmary</t>
  </si>
  <si>
    <t>Papers</t>
  </si>
  <si>
    <t>Stolen for handwriting samples</t>
  </si>
  <si>
    <t>Costumes/Disguises for festival</t>
  </si>
  <si>
    <t>Sausages (2 strings)</t>
  </si>
  <si>
    <t>Lord Sutan</t>
  </si>
  <si>
    <t>Clay roof shingles (23)</t>
  </si>
  <si>
    <t>Uncovering the roof trap door to break in--unknown number later returned</t>
  </si>
  <si>
    <t>Frayed remains of rug mimic</t>
  </si>
  <si>
    <t>Trying to cover their tracks</t>
  </si>
  <si>
    <t>Magical stone</t>
  </si>
  <si>
    <t>High Richter Prucine</t>
  </si>
  <si>
    <t>Spell scrolls</t>
  </si>
  <si>
    <t>Thuron</t>
  </si>
  <si>
    <t>Armor, Boots, Sword, Sheath, Daggers (3)</t>
  </si>
  <si>
    <t>Taliesin states that there are 2 extra platinum after the distribution of this--one goes to Nott but the other disappears into the ether.</t>
  </si>
  <si>
    <t>Beacon</t>
  </si>
  <si>
    <t>Returned</t>
  </si>
  <si>
    <t>Armor, Beacon</t>
  </si>
  <si>
    <t>Ulog/Dolan/Horris</t>
  </si>
  <si>
    <t>Meant to be for the whole group, but Travis specifically mentions that he has it, not the rest of the group. (Actual number given at 4:04:20)</t>
  </si>
  <si>
    <t>Claudia</t>
  </si>
  <si>
    <t>Iron safe</t>
  </si>
  <si>
    <t>Caleb receives his from Nott at 2:56:47</t>
  </si>
  <si>
    <t>Gifted/Distributed</t>
  </si>
  <si>
    <t>One of two extra platinum, given to make up for a difficult conversation between Nott and the rest of the Mighty Nein.</t>
  </si>
  <si>
    <t>Scroll case</t>
  </si>
  <si>
    <t>Healing potion</t>
  </si>
  <si>
    <t>Flask of Endless Alcohol commission</t>
  </si>
  <si>
    <t>Lead-lined box</t>
  </si>
  <si>
    <t>Shocking Grasp spell scroll</t>
  </si>
  <si>
    <t>Shield spell scroll</t>
  </si>
  <si>
    <t>Daggers (3)</t>
  </si>
  <si>
    <t>Xhorhasian boots</t>
  </si>
  <si>
    <t>The Gentleman</t>
  </si>
  <si>
    <t>Gambled</t>
  </si>
  <si>
    <t>600 gold in the pot, 300 from both</t>
  </si>
  <si>
    <t>The Evening Nip</t>
  </si>
  <si>
    <t>Flask refilled</t>
  </si>
  <si>
    <t>Given for the purpose of purchasing shurikens/darts.</t>
  </si>
  <si>
    <t>Vials of holy water (2)</t>
  </si>
  <si>
    <t>Cloak of Protection</t>
  </si>
  <si>
    <t>Ink for transcribing</t>
  </si>
  <si>
    <t>Caleb/Yasha</t>
  </si>
  <si>
    <t>Throwing Stars (20)</t>
  </si>
  <si>
    <t>Thrown</t>
  </si>
  <si>
    <t>Throwing star</t>
  </si>
  <si>
    <t>Throwing Stars (19)</t>
  </si>
  <si>
    <t>Throwing stars (19)</t>
  </si>
  <si>
    <t>Vial of holy water</t>
  </si>
  <si>
    <t>Underground river</t>
  </si>
  <si>
    <t>Nott threw a coin at Fjord but missed; it landed in the water</t>
  </si>
  <si>
    <t>Ball bearings (Handful)</t>
  </si>
  <si>
    <t>Siff's Chambers</t>
  </si>
  <si>
    <t>Ball bearings (3)</t>
  </si>
  <si>
    <t>Ball bearings</t>
  </si>
  <si>
    <t>Bolt</t>
  </si>
  <si>
    <t>Bronze rod</t>
  </si>
  <si>
    <t>Yasha and Molly</t>
  </si>
  <si>
    <t>Metal bowls (3)</t>
  </si>
  <si>
    <t>Into floor carving</t>
  </si>
  <si>
    <t>Dead bodies</t>
  </si>
  <si>
    <t>Silver and gold jewlery</t>
  </si>
  <si>
    <t>Potion of Necrotic Resistance</t>
  </si>
  <si>
    <t>Glowing light stone</t>
  </si>
  <si>
    <t>Magician's Judge</t>
  </si>
  <si>
    <t>Siff's journal</t>
  </si>
  <si>
    <t>2 Urns</t>
  </si>
  <si>
    <t>Box of jewelry</t>
  </si>
  <si>
    <t xml:space="preserve">Mantle </t>
  </si>
  <si>
    <t>Candle sticks</t>
  </si>
  <si>
    <t>Manacles</t>
  </si>
  <si>
    <t>Urns (2)</t>
  </si>
  <si>
    <t>Rings (7)</t>
  </si>
  <si>
    <t>Research notebook</t>
  </si>
  <si>
    <t>Regifted the rings</t>
  </si>
  <si>
    <t>Dolan</t>
  </si>
  <si>
    <t>Papers regarding Olog's wife</t>
  </si>
  <si>
    <t>Drink</t>
  </si>
  <si>
    <t>Cost unknown</t>
  </si>
  <si>
    <t>Parcel Services</t>
  </si>
  <si>
    <t>Yeza</t>
  </si>
  <si>
    <t>Buttons, Rings, Doorknob, Brass baby bottle, Ball bearings, Bracelets (2)</t>
  </si>
  <si>
    <t>Parcel contents</t>
  </si>
  <si>
    <t xml:space="preserve">The Invulnerable Vagrant </t>
  </si>
  <si>
    <t>Sword</t>
  </si>
  <si>
    <t>Flask of Endless Alcohol</t>
  </si>
  <si>
    <t>Pre-purchased</t>
  </si>
  <si>
    <t>Trebuchet Game</t>
  </si>
  <si>
    <t>Games of Trebuchet (2, six throws)</t>
  </si>
  <si>
    <t>For Fjord and Molly</t>
  </si>
  <si>
    <t>King's Vault Game</t>
  </si>
  <si>
    <t>Receives winnings at 0:40:45</t>
  </si>
  <si>
    <t>Given to play King's Vault</t>
  </si>
  <si>
    <t xml:space="preserve">Nott </t>
  </si>
  <si>
    <t>Game of King's Vault</t>
  </si>
  <si>
    <t>Meadery stand</t>
  </si>
  <si>
    <t>Cup of mead</t>
  </si>
  <si>
    <t>Titan's Grasp Game</t>
  </si>
  <si>
    <t>Shot at Titan's Grasp</t>
  </si>
  <si>
    <t>Titan's Grasp Guards</t>
  </si>
  <si>
    <t>6 gold in prize pot and one from Nott</t>
  </si>
  <si>
    <t>Prize Pot</t>
  </si>
  <si>
    <t>Bet against Jester in Titan's Grasp</t>
  </si>
  <si>
    <t>Apple vendor</t>
  </si>
  <si>
    <t>Caramel apples (6), Candy apple</t>
  </si>
  <si>
    <t>Tapestry stall</t>
  </si>
  <si>
    <t>Platinum Dragon Tapestry</t>
  </si>
  <si>
    <t>Eagle Shot Game</t>
  </si>
  <si>
    <t>Shots at Eagle Shot game (3)</t>
  </si>
  <si>
    <t>Shots at Eagle Shot game (6)</t>
  </si>
  <si>
    <t>Eagle Shot Guard</t>
  </si>
  <si>
    <t>Wooden swords (2), Rats in cages (2), Hand-stitched doll of King Dwendal</t>
  </si>
  <si>
    <t>Wooden swords (2)</t>
  </si>
  <si>
    <t>Rat</t>
  </si>
  <si>
    <t>Shrine of the Allhammer</t>
  </si>
  <si>
    <t>Offering Bowl</t>
  </si>
  <si>
    <t>Traveler pamphlets</t>
  </si>
  <si>
    <t>Arm Wrestling</t>
  </si>
  <si>
    <t>Righteous Brand Propaganda/Recruitment info</t>
  </si>
  <si>
    <t>Darrow</t>
  </si>
  <si>
    <t>Stubborn Stock coin</t>
  </si>
  <si>
    <t>Victory Pit</t>
  </si>
  <si>
    <t>Entry to the Victory Pit</t>
  </si>
  <si>
    <t>Part of Caleb's Victory Pit entry fee</t>
  </si>
  <si>
    <t>For a tied victory in the Victory Pit</t>
  </si>
  <si>
    <t xml:space="preserve">Beau </t>
  </si>
  <si>
    <t>The Pillow Trove</t>
  </si>
  <si>
    <t>Room</t>
  </si>
  <si>
    <t>Marion Lavorre</t>
  </si>
  <si>
    <t>Letter, Lavender perfume, 
Vials of ink (5)</t>
  </si>
  <si>
    <t>Desk Worker</t>
  </si>
  <si>
    <t>Tipped</t>
  </si>
  <si>
    <t>Companions (2), Fruit platter</t>
  </si>
  <si>
    <t>Evening meals</t>
  </si>
  <si>
    <t>Painted picture</t>
  </si>
  <si>
    <t>Paper</t>
  </si>
  <si>
    <t>Pearl of Power</t>
  </si>
  <si>
    <t>Enchanted crossbow bolts (2)</t>
  </si>
  <si>
    <t>Shield</t>
  </si>
  <si>
    <t>Originally +1 shield, later retconned</t>
  </si>
  <si>
    <t>The Grace of the Wild</t>
  </si>
  <si>
    <t>Acid supplies</t>
  </si>
  <si>
    <t>Unknown amount paid</t>
  </si>
  <si>
    <t>Nott, Molly</t>
  </si>
  <si>
    <t>Advance</t>
  </si>
  <si>
    <t>Potions of Greater Healing (2)</t>
  </si>
  <si>
    <t>Potion of Cure Disease</t>
  </si>
  <si>
    <t>Paper and ink (basic)</t>
  </si>
  <si>
    <t>Incense</t>
  </si>
  <si>
    <t>Orc Hut</t>
  </si>
  <si>
    <t>Molly and Yasha</t>
  </si>
  <si>
    <t>Hide armor, Meat (2 pounds)</t>
  </si>
  <si>
    <t>Bromkiln Byway</t>
  </si>
  <si>
    <t>Picked</t>
  </si>
  <si>
    <t>Handful of posies</t>
  </si>
  <si>
    <t>Ogre</t>
  </si>
  <si>
    <t>Campsite</t>
  </si>
  <si>
    <t>Vials of toxin (5)</t>
  </si>
  <si>
    <t>Crownsguard Soldier</t>
  </si>
  <si>
    <t>Pouch of dried oats and corn</t>
  </si>
  <si>
    <t>The closest crownsguard that approached the nein. Unnamed</t>
  </si>
  <si>
    <t>Righteous Brand</t>
  </si>
  <si>
    <t>Wagon repair</t>
  </si>
  <si>
    <t>Lightning-Struck Tree, on the way to Labenda Swamp</t>
  </si>
  <si>
    <t>Twigs</t>
  </si>
  <si>
    <t>Acid</t>
  </si>
  <si>
    <t>Labenda Swamp</t>
  </si>
  <si>
    <t>Kiri</t>
  </si>
  <si>
    <t>Dagger</t>
  </si>
  <si>
    <t>Gator</t>
  </si>
  <si>
    <t>Gator hide</t>
  </si>
  <si>
    <t>Berleben</t>
  </si>
  <si>
    <t>Old Woman</t>
  </si>
  <si>
    <t>Pocket bacon</t>
  </si>
  <si>
    <t>For directions to the Keystone Pub</t>
  </si>
  <si>
    <t>Keystone Pub</t>
  </si>
  <si>
    <t>Dent Bonswallow</t>
  </si>
  <si>
    <t>Labenda throat grog</t>
  </si>
  <si>
    <t>A round of drinks for the party</t>
  </si>
  <si>
    <t>Rooms (4)</t>
  </si>
  <si>
    <t>For hiring Febron</t>
  </si>
  <si>
    <t>Febron Keyes</t>
  </si>
  <si>
    <t>Guide to The Gentleman's warehouse and a song</t>
  </si>
  <si>
    <t>Sum was halved amongst the party</t>
  </si>
  <si>
    <t>Cart escort</t>
  </si>
  <si>
    <t>Jester specified it as: couple of silver</t>
  </si>
  <si>
    <t>Payment unknown</t>
  </si>
  <si>
    <t>Ball bearings (handful)</t>
  </si>
  <si>
    <t>Dried animal foot</t>
  </si>
  <si>
    <t>Note keeping track of locations</t>
  </si>
  <si>
    <t>Note was torn and writing damaged, says the word "Shady"</t>
  </si>
  <si>
    <t>Teal scarf</t>
  </si>
  <si>
    <t>Fish skin</t>
  </si>
  <si>
    <t>Jewelry (250 gold worth)</t>
  </si>
  <si>
    <t>Manacles (4 sets)</t>
  </si>
  <si>
    <t>Bloody</t>
  </si>
  <si>
    <t>Vials of thick oily purple liquid (2)</t>
  </si>
  <si>
    <t>Not magical</t>
  </si>
  <si>
    <t>Well-crafted marble bowl inlaid with gold</t>
  </si>
  <si>
    <t>Destroyed by Yasha with Magician's judge</t>
  </si>
  <si>
    <t>Calianna</t>
  </si>
  <si>
    <t>Invisibility spell scroll</t>
  </si>
  <si>
    <t>Ounterloch Cavern</t>
  </si>
  <si>
    <t>Broken pieces of shiny pottery</t>
  </si>
  <si>
    <t xml:space="preserve">Trident </t>
  </si>
  <si>
    <t>Sturdy leather cord (60 feet)</t>
  </si>
  <si>
    <t>Arch Heart symbol</t>
  </si>
  <si>
    <t>Storm Lord symbols [4: Medallion, Cermaic wall hangings (2), 
Part of a latch to a chest]</t>
  </si>
  <si>
    <t>Summer's Dance</t>
  </si>
  <si>
    <t>Looted/Absorbed</t>
  </si>
  <si>
    <t>Uk'otoa orb</t>
  </si>
  <si>
    <t>Broken sword hilt</t>
  </si>
  <si>
    <t>Stick of dynamite</t>
  </si>
  <si>
    <t>Carnivorous Vines</t>
  </si>
  <si>
    <t>Fed</t>
  </si>
  <si>
    <t>Jerky wrapped around a ball bearing</t>
  </si>
  <si>
    <t>Testing to see if they were dangerous. Answer was yes</t>
  </si>
  <si>
    <t>Moldy pastries</t>
  </si>
  <si>
    <t>Oil flask</t>
  </si>
  <si>
    <t>Torch</t>
  </si>
  <si>
    <t>Venom Troll Home</t>
  </si>
  <si>
    <t>Troll heart</t>
  </si>
  <si>
    <t>Troll pouch, with some pickled meat (human)</t>
  </si>
  <si>
    <t>Booze-skin</t>
  </si>
  <si>
    <t>3 to each other member (specifically noted that extra was kept for herself)</t>
  </si>
  <si>
    <t>Horris</t>
  </si>
  <si>
    <t>The Drowned Nest</t>
  </si>
  <si>
    <t>Rooms for the night</t>
  </si>
  <si>
    <t>Uma</t>
  </si>
  <si>
    <t>Information (What was she reading?)</t>
  </si>
  <si>
    <t>Smythe Durbin</t>
  </si>
  <si>
    <t>The Fungal Fount</t>
  </si>
  <si>
    <t>Potion of Greater Healing, Unknown potion (Protection of some kind)</t>
  </si>
  <si>
    <t>Sleeping herbs (10 doses), Lavender oil</t>
  </si>
  <si>
    <t>Found</t>
  </si>
  <si>
    <t>Smooth stone, with a faint ring</t>
  </si>
  <si>
    <t>Future Transmuter's Stone</t>
  </si>
  <si>
    <t>Spell scroll</t>
  </si>
  <si>
    <t>Obtained from Caliana</t>
  </si>
  <si>
    <t>Crossroads, Green Tent</t>
  </si>
  <si>
    <t>Bone bracelet</t>
  </si>
  <si>
    <t>Crossroads</t>
  </si>
  <si>
    <t>Warm clothing</t>
  </si>
  <si>
    <t>Crossroads, White Tent</t>
  </si>
  <si>
    <t>Tents (5)</t>
  </si>
  <si>
    <t>Repair kit</t>
  </si>
  <si>
    <t>Raw canvas (25 square feet)</t>
  </si>
  <si>
    <t>For Kiri</t>
  </si>
  <si>
    <t>Bandit Leader</t>
  </si>
  <si>
    <t>Leather armor (from orc's hut)</t>
  </si>
  <si>
    <t>Because he felt bad</t>
  </si>
  <si>
    <t>Bandit</t>
  </si>
  <si>
    <t>Green mask and his pants</t>
  </si>
  <si>
    <t>Bandit pants</t>
  </si>
  <si>
    <t>Cover for wagon, Blankets (2)</t>
  </si>
  <si>
    <t>Looted from Bandit wagon that was staged for the ambush</t>
  </si>
  <si>
    <t>White flower bud</t>
  </si>
  <si>
    <t>Hupperdook Street Vendor</t>
  </si>
  <si>
    <t>Pack of poppers and sparklers (10 per pack)</t>
  </si>
  <si>
    <t>Flower necklace</t>
  </si>
  <si>
    <t>Popper</t>
  </si>
  <si>
    <t>Blushing Tankard Tavern</t>
  </si>
  <si>
    <t>Fitz or Ashton</t>
  </si>
  <si>
    <t>Dancer</t>
  </si>
  <si>
    <t>Down payment for companion</t>
  </si>
  <si>
    <t>Never went back to secure a companion</t>
  </si>
  <si>
    <t>Tara</t>
  </si>
  <si>
    <t>Flowers (13)</t>
  </si>
  <si>
    <t>Flowers (2)</t>
  </si>
  <si>
    <t>Flower</t>
  </si>
  <si>
    <t>To compete in the Hour of Honor</t>
  </si>
  <si>
    <t>Layla Schuster</t>
  </si>
  <si>
    <t>Ol' Blemmy and Crew</t>
  </si>
  <si>
    <t>Drink tokens (5)</t>
  </si>
  <si>
    <t>For winning the Hour of Honor</t>
  </si>
  <si>
    <t>Tinkertop Inventions</t>
  </si>
  <si>
    <t>Music box</t>
  </si>
  <si>
    <t>Taken</t>
  </si>
  <si>
    <t>Steelbringer's Forge</t>
  </si>
  <si>
    <t>Dwarf</t>
  </si>
  <si>
    <t>Fitz and Ashton's services</t>
  </si>
  <si>
    <t>For help finding the Mighty Nein's stolen gold</t>
  </si>
  <si>
    <t>Gail Schuster</t>
  </si>
  <si>
    <t>Meat pies (6)</t>
  </si>
  <si>
    <t>Cleff Tinkertop</t>
  </si>
  <si>
    <t>Meat pie</t>
  </si>
  <si>
    <t>Assembly Yard</t>
  </si>
  <si>
    <t>Bucket of tar</t>
  </si>
  <si>
    <t>Bag, Ball bearings (1000)</t>
  </si>
  <si>
    <t>Retrieved</t>
  </si>
  <si>
    <t>Bag, Ball bearings (814)</t>
  </si>
  <si>
    <t>Starosta Poppin Drokrusher</t>
  </si>
  <si>
    <t>Gearhold Prison</t>
  </si>
  <si>
    <t>Reward for defeating the automaton</t>
  </si>
  <si>
    <t>Wardenhelm Poppin Drokrusher</t>
  </si>
  <si>
    <t>Part of Schusters' bail</t>
  </si>
  <si>
    <t>Jester (By Taliesin)</t>
  </si>
  <si>
    <t>Fjord (By Taliesin)</t>
  </si>
  <si>
    <t>Hupperdook Butcher Shop</t>
  </si>
  <si>
    <t>Gilda &amp; Wallace Schuster</t>
  </si>
  <si>
    <t>To help support Kiri</t>
  </si>
  <si>
    <t>Poppers (set of 10)</t>
  </si>
  <si>
    <t>Food</t>
  </si>
  <si>
    <t>Tinkertop Boltblaster 1000</t>
  </si>
  <si>
    <t>Rissa Tinkertop</t>
  </si>
  <si>
    <t>Drinking token</t>
  </si>
  <si>
    <t>Hupperdook Crownsguard</t>
  </si>
  <si>
    <t>Pistol, Single shot</t>
  </si>
  <si>
    <t>Immediately eaten</t>
  </si>
  <si>
    <t>Keg</t>
  </si>
  <si>
    <t>Cup of alcohol</t>
  </si>
  <si>
    <t>Handy Haversack</t>
  </si>
  <si>
    <t>Drag of cigarette</t>
  </si>
  <si>
    <t>Buy-in for information on the Shepherds</t>
  </si>
  <si>
    <t>For information on Mardun family</t>
  </si>
  <si>
    <t>Jester's shield, Any other items left by Fjord, Jester, and Yasha</t>
  </si>
  <si>
    <t>Abandoned</t>
  </si>
  <si>
    <t>Loaf the horse, cart</t>
  </si>
  <si>
    <t>Platinum Dragon tapestry</t>
  </si>
  <si>
    <t>Abandoned Farmhouse</t>
  </si>
  <si>
    <t>Oil to fill one flask</t>
  </si>
  <si>
    <t>Small iron symbol of Pelor</t>
  </si>
  <si>
    <t>Unused torch</t>
  </si>
  <si>
    <t>W.C. the horse</t>
  </si>
  <si>
    <t>Horse tongue</t>
  </si>
  <si>
    <t>Eaten</t>
  </si>
  <si>
    <t>Ankheg</t>
  </si>
  <si>
    <t>Vials of ankheg acid (2)</t>
  </si>
  <si>
    <t>Vial of ankheg acid</t>
  </si>
  <si>
    <t>Jumnda</t>
  </si>
  <si>
    <t>Cup of tea each</t>
  </si>
  <si>
    <t>Advantage on perception checks for 8 hours</t>
  </si>
  <si>
    <t>Ombo</t>
  </si>
  <si>
    <t>Meat kabobs</t>
  </si>
  <si>
    <t>Healing moss</t>
  </si>
  <si>
    <t>Same as greater healing potion but takes 1 min to use</t>
  </si>
  <si>
    <t>Moon bauble</t>
  </si>
  <si>
    <t>Pistol</t>
  </si>
  <si>
    <t>Rope</t>
  </si>
  <si>
    <t>Flask of oil</t>
  </si>
  <si>
    <t>Tapestry of Bahamut</t>
  </si>
  <si>
    <t>Used to bury Mollymauk</t>
  </si>
  <si>
    <t>Tarot Cards</t>
  </si>
  <si>
    <t>Coin purse</t>
  </si>
  <si>
    <t>To sponsor Molly's resurrection campaign</t>
  </si>
  <si>
    <t>Bribed</t>
  </si>
  <si>
    <t>Easy return through the checkpoint</t>
  </si>
  <si>
    <t>Uttolot Guard</t>
  </si>
  <si>
    <t>Entrance into Greying Wildlands</t>
  </si>
  <si>
    <t>The Landlocked Lady</t>
  </si>
  <si>
    <t>Champ</t>
  </si>
  <si>
    <t>Room, companionship and drinks</t>
  </si>
  <si>
    <t>Room with Nott</t>
  </si>
  <si>
    <t>Room with Nila</t>
  </si>
  <si>
    <t>Nila</t>
  </si>
  <si>
    <t>Goodberry</t>
  </si>
  <si>
    <t>For Beau's hickies</t>
  </si>
  <si>
    <t>Ophelia Mardun</t>
  </si>
  <si>
    <t>Bottle of Wine</t>
  </si>
  <si>
    <t>For Caleb's nausea</t>
  </si>
  <si>
    <t>Cup of tea</t>
  </si>
  <si>
    <t>Crossbow bolts (2)</t>
  </si>
  <si>
    <t>Fired at Beau to test Caduceus' healing skills. Bolts confiscated by Beau after the test.</t>
  </si>
  <si>
    <t>Sour Nest Guard 1</t>
  </si>
  <si>
    <t>Sour Nest Guard 2</t>
  </si>
  <si>
    <t>Crossbow bolts (16)</t>
  </si>
  <si>
    <t>Wohn</t>
  </si>
  <si>
    <t>Unidentified jerky</t>
  </si>
  <si>
    <t>Pouch of assorted teeth</t>
  </si>
  <si>
    <t>Loose leaf tea</t>
  </si>
  <si>
    <t>Red feather</t>
  </si>
  <si>
    <t>0:33:11</t>
  </si>
  <si>
    <t>Scroll of Invisibility</t>
  </si>
  <si>
    <t>1:42:04</t>
  </si>
  <si>
    <t>Jusca</t>
  </si>
  <si>
    <t>1:57:19</t>
  </si>
  <si>
    <t>2:15:32</t>
  </si>
  <si>
    <t>Firecracker</t>
  </si>
  <si>
    <t>3:11:47</t>
  </si>
  <si>
    <t>3:28:52</t>
  </si>
  <si>
    <t>3:29:32</t>
  </si>
  <si>
    <t>3:35:14</t>
  </si>
  <si>
    <t>3:51:14</t>
  </si>
  <si>
    <t>3:51:54</t>
  </si>
  <si>
    <t>Iron Shepherds</t>
  </si>
  <si>
    <t>Shortswords (6), Longswords (2), Crossbows (2), Shortbows (3), Damaged Leather (8), "Silver-Tongue" Potion, Reciept, Bag of Holding, Bolts (200), Arrows (100), Daggers (2)</t>
  </si>
  <si>
    <t>Bag of Holding</t>
  </si>
  <si>
    <t>Still belongs to the Nein, but Fjord carries it</t>
  </si>
  <si>
    <t>Lorenzo</t>
  </si>
  <si>
    <t>Magic manacles (4 sets), Teeth (24), Meathook, Corundum gem, Wax-sealed envelope, Galley</t>
  </si>
  <si>
    <t>Tusk</t>
  </si>
  <si>
    <t>Meathook</t>
  </si>
  <si>
    <t>Corundum gem</t>
  </si>
  <si>
    <t>Letter, Medallion with a many pointed star</t>
  </si>
  <si>
    <t>Glaive</t>
  </si>
  <si>
    <t>Stole</t>
  </si>
  <si>
    <t>Cart with permanent Illusion</t>
  </si>
  <si>
    <t>Blankets, Cushions, Food, Horses (4)</t>
  </si>
  <si>
    <t>Horses (2)</t>
  </si>
  <si>
    <t>Molly's Grave</t>
  </si>
  <si>
    <t>Tarot Card (Moon)</t>
  </si>
  <si>
    <t>Baubles, trinkets, buttons, ribbons, string, beads, crescent ornament</t>
  </si>
  <si>
    <t>Mailed</t>
  </si>
  <si>
    <t>Baubles, trinkets, buttons, ribbons, string, beads, crescent ornament, note</t>
  </si>
  <si>
    <t>Parcel delivery</t>
  </si>
  <si>
    <t>Tinkerer's Tools</t>
  </si>
  <si>
    <t>Materials for explosive arrowheads</t>
  </si>
  <si>
    <t>Tinkered</t>
  </si>
  <si>
    <t>Explosive arrow</t>
  </si>
  <si>
    <t>Custom pair of human skin coloured gloves</t>
  </si>
  <si>
    <t>Sent in the same package above</t>
  </si>
  <si>
    <t>Sealing wax</t>
  </si>
  <si>
    <t>Bracers of Defense</t>
  </si>
  <si>
    <t>Matt hands over the items at 0:53:52.</t>
  </si>
  <si>
    <t>Incense (60 gold worth)</t>
  </si>
  <si>
    <t>Feather Fall spell scroll</t>
  </si>
  <si>
    <t>Expeditious Retreat spell scroll</t>
  </si>
  <si>
    <t>Catapult spell scroll</t>
  </si>
  <si>
    <t>The hilt of a broken longwword</t>
  </si>
  <si>
    <t>Later discovered to be a piece of Dwueth'var (Star Razor)</t>
  </si>
  <si>
    <t>Dust of Deliciousness (6 uses)</t>
  </si>
  <si>
    <t>Price unknown</t>
  </si>
  <si>
    <t>Caduceus/Jester</t>
  </si>
  <si>
    <t>Cloak of Elvenkind</t>
  </si>
  <si>
    <t>Exact split between characters unknown</t>
  </si>
  <si>
    <t>Handaxe (+1)</t>
  </si>
  <si>
    <t>Refunded</t>
  </si>
  <si>
    <t>Grace of the Wilds</t>
  </si>
  <si>
    <t>Materials to brew Potions of Regular Healing (6)</t>
  </si>
  <si>
    <t>Cooking spices</t>
  </si>
  <si>
    <t>Potions of Regular Healing (6)</t>
  </si>
  <si>
    <t>Tea kettle, Cookware and kitchen supplies, Fine teas, Wide-brimmed sun hat</t>
  </si>
  <si>
    <t>Suvo's Secrets</t>
  </si>
  <si>
    <t>Diamonds (300 gold worth)</t>
  </si>
  <si>
    <t>Garlic</t>
  </si>
  <si>
    <t>Cast iron orc mask</t>
  </si>
  <si>
    <t>Incense, Herbs, Charcoal (10 gold worth)</t>
  </si>
  <si>
    <t>Wide-brimmed sun hat</t>
  </si>
  <si>
    <t>0:36:18</t>
  </si>
  <si>
    <t>Townspeople of Alfield</t>
  </si>
  <si>
    <t>Feed and Mead Tavern</t>
  </si>
  <si>
    <t>Drinks</t>
  </si>
  <si>
    <t>Bryce</t>
  </si>
  <si>
    <t>Meals</t>
  </si>
  <si>
    <t>Rooms</t>
  </si>
  <si>
    <t>Horse feed</t>
  </si>
  <si>
    <t>Amber Road</t>
  </si>
  <si>
    <t>A bag of gems (500 gold worth, mostly emeralds and rubies)</t>
  </si>
  <si>
    <t xml:space="preserve">Nestled Nook Inn </t>
  </si>
  <si>
    <t>Rounds of von Brandt trosts (2), Milk and chocolate, Meals (several), Rooms</t>
  </si>
  <si>
    <t>Starosta Norda</t>
  </si>
  <si>
    <t>Gustav's freedom</t>
  </si>
  <si>
    <t>Beau and Jester</t>
  </si>
  <si>
    <t>Materials for tanglefoot bag</t>
  </si>
  <si>
    <t>Wuyun Gorge</t>
  </si>
  <si>
    <t>Half an eaten goat</t>
  </si>
  <si>
    <t>Kesdif Drudy</t>
  </si>
  <si>
    <t>Blink puppy, owl, and crimson weasel</t>
  </si>
  <si>
    <t>Owl and weasel were 20 gold each, puppy was 100 gold</t>
  </si>
  <si>
    <t>Seagulls</t>
  </si>
  <si>
    <t>Nicodranas Beach</t>
  </si>
  <si>
    <t>Seagulls (8)</t>
  </si>
  <si>
    <t>Seagull</t>
  </si>
  <si>
    <t>Used to train Professor Thaddeus</t>
  </si>
  <si>
    <t>Zhelezo</t>
  </si>
  <si>
    <t>Entrance to Nicodranas</t>
  </si>
  <si>
    <t>Bribe</t>
  </si>
  <si>
    <t>Tyral</t>
  </si>
  <si>
    <t>The Lavish Chateau</t>
  </si>
  <si>
    <t>Care of cart and animals</t>
  </si>
  <si>
    <t>Liquor and 2 bottles of wine, price isn't discussed until 1:35:55</t>
  </si>
  <si>
    <t>Beau and Fjord</t>
  </si>
  <si>
    <t>The Restless Wharf</t>
  </si>
  <si>
    <t>Dock Worker</t>
  </si>
  <si>
    <t>Access to the Wharfmaster</t>
  </si>
  <si>
    <t>Lightkeeper Gladys</t>
  </si>
  <si>
    <t>Tea</t>
  </si>
  <si>
    <t>Wayfairer's Cove</t>
  </si>
  <si>
    <t>Captain Adella</t>
  </si>
  <si>
    <t>Wine</t>
  </si>
  <si>
    <t>Bottles of wine (2)</t>
  </si>
  <si>
    <t>Jimmy (Dock Worker)</t>
  </si>
  <si>
    <t>Borrowed</t>
  </si>
  <si>
    <t>Rowboat</t>
  </si>
  <si>
    <t>Unknown if boat was returned</t>
  </si>
  <si>
    <t>Algar Dyomin</t>
  </si>
  <si>
    <t>Bracelet that controlled Xundi</t>
  </si>
  <si>
    <t>Khedive Xhundi</t>
  </si>
  <si>
    <t>Information as to why he was enslaved</t>
  </si>
  <si>
    <t>Scrap of fabric from Fjord's sleeve to make touniquet</t>
  </si>
  <si>
    <t>Crossbow bolts (5), Buttons (6)</t>
  </si>
  <si>
    <t>To disguise Algar</t>
  </si>
  <si>
    <t>Beard, mustache, and eyepatch (Disguise Kit)</t>
  </si>
  <si>
    <t>Keys to Algar's office</t>
  </si>
  <si>
    <t>Keeping Algar alive/safe</t>
  </si>
  <si>
    <t>Ink</t>
  </si>
  <si>
    <t>Unknown ship captain</t>
  </si>
  <si>
    <t>Passage to Marquet for Algar</t>
  </si>
  <si>
    <t>Algar's Office</t>
  </si>
  <si>
    <t xml:space="preserve">Dropped </t>
  </si>
  <si>
    <t>Fake goodbye/confession letter for Algar (Forgery Kit)</t>
  </si>
  <si>
    <t>Pillow Trove</t>
  </si>
  <si>
    <t>Nice meal, Lodging</t>
  </si>
  <si>
    <t>Jester and Beau</t>
  </si>
  <si>
    <t>Nugget the blink dog</t>
  </si>
  <si>
    <t>Crossbow bolt</t>
  </si>
  <si>
    <t>Javeed Jawgrasp</t>
  </si>
  <si>
    <t>The Mist(ake) and all its contents</t>
  </si>
  <si>
    <t>The Mist</t>
  </si>
  <si>
    <t>Partially burned map with notes</t>
  </si>
  <si>
    <t>Marius LePual</t>
  </si>
  <si>
    <t>Pouch of what looks like chewing tobacco</t>
  </si>
  <si>
    <t>Hankerchief used as a gag</t>
  </si>
  <si>
    <t>Nicodranas</t>
  </si>
  <si>
    <t>Lost</t>
  </si>
  <si>
    <t>Professor Thaddeus</t>
  </si>
  <si>
    <t>Map Scrap, Coded shopping list</t>
  </si>
  <si>
    <t>Warfmaster Ignus</t>
  </si>
  <si>
    <t>Lying about how long the Mist(ake) has been in port</t>
  </si>
  <si>
    <t>Food for a month</t>
  </si>
  <si>
    <t>Hired</t>
  </si>
  <si>
    <t>Crew for ship</t>
  </si>
  <si>
    <t>Orly's Services as Navigator</t>
  </si>
  <si>
    <t>27 gold/week</t>
  </si>
  <si>
    <t>The Mistake</t>
  </si>
  <si>
    <t>Sqaulleater Crew</t>
  </si>
  <si>
    <t>Surrendered</t>
  </si>
  <si>
    <t>Avantika</t>
  </si>
  <si>
    <t>The Squalleater</t>
  </si>
  <si>
    <t>Candle</t>
  </si>
  <si>
    <t>Ate then placed inside shirt</t>
  </si>
  <si>
    <t>Gifted/Consumed</t>
  </si>
  <si>
    <t>Cheese</t>
  </si>
  <si>
    <t>Pulled off wall from knife Avantika threw towards Caleb.</t>
  </si>
  <si>
    <t>Fruit</t>
  </si>
  <si>
    <t>Keg of black powder</t>
  </si>
  <si>
    <t>Fermented fruit</t>
  </si>
  <si>
    <t>Placed into Haversack</t>
  </si>
  <si>
    <t>Abandoned Hut</t>
  </si>
  <si>
    <t>Magnifying glass</t>
  </si>
  <si>
    <t>Gold cobra statue</t>
  </si>
  <si>
    <t>Rubies (3)</t>
  </si>
  <si>
    <t>Jungle flowers</t>
  </si>
  <si>
    <t>1:03:42</t>
  </si>
  <si>
    <t>Lizardmen</t>
  </si>
  <si>
    <t>Jungle path</t>
  </si>
  <si>
    <t>Lizardman teeth (3)</t>
  </si>
  <si>
    <t>Yuan-Ti Purebloods</t>
  </si>
  <si>
    <t>Stone key, gold ring, Jeweled daggers (2)</t>
  </si>
  <si>
    <t>Ring is worth "a fair amount of gold" (1:15:24)</t>
  </si>
  <si>
    <t>Statue</t>
  </si>
  <si>
    <t>Gifted/Used</t>
  </si>
  <si>
    <t>Placed in the eye sockets of snake reliefs</t>
  </si>
  <si>
    <t>Zehir/Uk'otoa Temple</t>
  </si>
  <si>
    <t>Hallucinogenic fruit</t>
  </si>
  <si>
    <t>Consumed</t>
  </si>
  <si>
    <t>Hallucinogenic fruit (2)</t>
  </si>
  <si>
    <t>0:35:25</t>
  </si>
  <si>
    <t>Yuan-ti Abomination</t>
  </si>
  <si>
    <t>Shield of Retribution</t>
  </si>
  <si>
    <t>Identified in 2-41 (2:12:25)</t>
  </si>
  <si>
    <t>1:30:24</t>
  </si>
  <si>
    <t>Key</t>
  </si>
  <si>
    <t>1:47:00</t>
  </si>
  <si>
    <t>Powder keg</t>
  </si>
  <si>
    <t xml:space="preserve">Fluffernutter </t>
  </si>
  <si>
    <t>Deckhand Jeremiah</t>
  </si>
  <si>
    <t>Loaf of bread (somewhat stale)</t>
  </si>
  <si>
    <t>The Stormcap</t>
  </si>
  <si>
    <t>Lucidian Ocean</t>
  </si>
  <si>
    <t>Looted (Beau)</t>
  </si>
  <si>
    <t>Chest with "A lot of coin"</t>
  </si>
  <si>
    <t>"Mass of gold, silver, copper, ... platinum coins"</t>
  </si>
  <si>
    <t>Looted (Fjord)</t>
  </si>
  <si>
    <t>Frozen tropical fruit, Water</t>
  </si>
  <si>
    <t>Soma</t>
  </si>
  <si>
    <t>Recompense for stealing</t>
  </si>
  <si>
    <t>Longsword</t>
  </si>
  <si>
    <t>Kept as a "Memento"</t>
  </si>
  <si>
    <t>Soma/Stormcap</t>
  </si>
  <si>
    <t>Ornate box w/ Nolzur's Marvelous Pigments &amp; paintbrush</t>
  </si>
  <si>
    <t>Bouldergut</t>
  </si>
  <si>
    <t>Attempted bribe</t>
  </si>
  <si>
    <t>Handful of black pepper</t>
  </si>
  <si>
    <t>Darktow</t>
  </si>
  <si>
    <t>Jamedi</t>
  </si>
  <si>
    <t>For his services on Urakaxyl</t>
  </si>
  <si>
    <t>Plank King</t>
  </si>
  <si>
    <t>Tribute (via James)</t>
  </si>
  <si>
    <t>Counted out from the ship's stash, formally presented at 3:41:25</t>
  </si>
  <si>
    <t>Harpy jerky</t>
  </si>
  <si>
    <t>Presented as tribute</t>
  </si>
  <si>
    <t>The Bloated Cup</t>
  </si>
  <si>
    <t>Paper and Pencil</t>
  </si>
  <si>
    <t>Fjord &amp; Beau</t>
  </si>
  <si>
    <t>Orly &amp; Crew</t>
  </si>
  <si>
    <t>Journal</t>
  </si>
  <si>
    <t>Jewelry boxes ("a few")</t>
  </si>
  <si>
    <t>Waldok</t>
  </si>
  <si>
    <t>Jewel</t>
  </si>
  <si>
    <t>The Docks in Daktow</t>
  </si>
  <si>
    <t xml:space="preserve">Avantika’s Quarters </t>
  </si>
  <si>
    <t>Scented oils</t>
  </si>
  <si>
    <t xml:space="preserve">The Squalleater </t>
  </si>
  <si>
    <t>Copy of Avantika’s cipher</t>
  </si>
  <si>
    <t>Gained</t>
  </si>
  <si>
    <t>Cannonballs (30)</t>
  </si>
  <si>
    <t>Merrow</t>
  </si>
  <si>
    <t>Sunken Tide's Breath</t>
  </si>
  <si>
    <t>Rusted key</t>
  </si>
  <si>
    <t>Shallow Priest</t>
  </si>
  <si>
    <t>Pearl necklace</t>
  </si>
  <si>
    <t>Dashilla</t>
  </si>
  <si>
    <t>Dashilla's Lair</t>
  </si>
  <si>
    <t>Favor</t>
  </si>
  <si>
    <t>Favor unspecified until some future date</t>
  </si>
  <si>
    <t>Squalleater</t>
  </si>
  <si>
    <t>Created</t>
  </si>
  <si>
    <t>Explosive arrowheads (2)</t>
  </si>
  <si>
    <t>The Archmage's Bane</t>
  </si>
  <si>
    <t>Balleater</t>
  </si>
  <si>
    <t>The Balleater</t>
  </si>
  <si>
    <t>Firearm ammo (2 boxes)</t>
  </si>
  <si>
    <t>Dark overcoat</t>
  </si>
  <si>
    <t>Jade pieces (4, cut)</t>
  </si>
  <si>
    <t>Each worth 100 gp</t>
  </si>
  <si>
    <t>Halas</t>
  </si>
  <si>
    <t>Leather boots, Cloak, Handwarming staff</t>
  </si>
  <si>
    <t>Black Pepper Arrow</t>
  </si>
  <si>
    <t>Haversack</t>
  </si>
  <si>
    <t>Books</t>
  </si>
  <si>
    <t>Titles/types of books unspecified</t>
  </si>
  <si>
    <t>Twiggy</t>
  </si>
  <si>
    <t>Jar of beads</t>
  </si>
  <si>
    <t>Public Debate Records: Forum of Zeidel</t>
  </si>
  <si>
    <t>Spellbook</t>
  </si>
  <si>
    <t>Corundrum Gem</t>
  </si>
  <si>
    <t>Explosive Arrow</t>
  </si>
  <si>
    <t>Dockmaster</t>
  </si>
  <si>
    <t>0:15:54</t>
  </si>
  <si>
    <t>0:29:48</t>
  </si>
  <si>
    <t>Bisaft Docks</t>
  </si>
  <si>
    <t>Mighty Nein &amp; crew</t>
  </si>
  <si>
    <t>A repaired Balleater</t>
  </si>
  <si>
    <t>0:39:25</t>
  </si>
  <si>
    <t>Bisaft Meadery</t>
  </si>
  <si>
    <t>Mead &amp; "breakfast"</t>
  </si>
  <si>
    <t>0:39:37</t>
  </si>
  <si>
    <t>Tour of Bentha's beehives</t>
  </si>
  <si>
    <t>Entire M9 except Caleb</t>
  </si>
  <si>
    <t>0:54:45</t>
  </si>
  <si>
    <t>Bisaft</t>
  </si>
  <si>
    <t>70g/potion (increased price b/c of location)</t>
  </si>
  <si>
    <t>0:58:07</t>
  </si>
  <si>
    <t>Keisha Budan</t>
  </si>
  <si>
    <t>Advice on repairing Dwueth'var</t>
  </si>
  <si>
    <t>A Caduceus hug</t>
  </si>
  <si>
    <t>0:59:46</t>
  </si>
  <si>
    <t>1:02:45</t>
  </si>
  <si>
    <t>Jars of honey (2), Honeycomb</t>
  </si>
  <si>
    <t>1:06:35</t>
  </si>
  <si>
    <t>Two week's worth of spices for food</t>
  </si>
  <si>
    <t>1:14:39</t>
  </si>
  <si>
    <t>Dockmaster Podderan</t>
  </si>
  <si>
    <t>Incentive</t>
  </si>
  <si>
    <t>Leave docks before sundown</t>
  </si>
  <si>
    <t>Bottle of Mead</t>
  </si>
  <si>
    <t>Intended for crew from Beau as bribe (see 1:14:57)</t>
  </si>
  <si>
    <t>Skeleton</t>
  </si>
  <si>
    <t>Blue-Gray Potion, Driftglobe, Quaal's Feather Token (tree), Stone of Good Luck</t>
  </si>
  <si>
    <t>Money not counted out until 3:07:45.</t>
  </si>
  <si>
    <t>Studded leather armor</t>
  </si>
  <si>
    <t>Given to Caleb to identify</t>
  </si>
  <si>
    <t>Quaal's Feather Token (tree)</t>
  </si>
  <si>
    <t>Grows a 60-foot tall tree when planted in the ground, can only be used once</t>
  </si>
  <si>
    <t>Allows the user to change the appearance of the armor as many times as they'd like</t>
  </si>
  <si>
    <t>Blue-gray potion</t>
  </si>
  <si>
    <t>As Matt puts it, "For an hour, someone's strength becomes badass" using this potion.</t>
  </si>
  <si>
    <t>Dreef</t>
  </si>
  <si>
    <t>Information</t>
  </si>
  <si>
    <t>Front to Back</t>
  </si>
  <si>
    <t>Nicodranas pastries cookbook</t>
  </si>
  <si>
    <t>Mushrooms cookbook</t>
  </si>
  <si>
    <t>Nicodranas history book</t>
  </si>
  <si>
    <t>Fictional book about a sailor's tryst</t>
  </si>
  <si>
    <t>Seafloor's Bounty</t>
  </si>
  <si>
    <t>Flammable oil</t>
  </si>
  <si>
    <t>Sheila Bobsnopper</t>
  </si>
  <si>
    <t>Yussa Errenis</t>
  </si>
  <si>
    <t>Magic circle</t>
  </si>
  <si>
    <t>Brenatto Apothecary</t>
  </si>
  <si>
    <t>Silver tripod</t>
  </si>
  <si>
    <t>Vial of Dunamis</t>
  </si>
  <si>
    <t>Edith</t>
  </si>
  <si>
    <t>For care of Luc Brenatto</t>
  </si>
  <si>
    <t>Goldenfield Tavern and Lodge</t>
  </si>
  <si>
    <t>Rooms (3)</t>
  </si>
  <si>
    <t xml:space="preserve">Caduceus  </t>
  </si>
  <si>
    <t>Felderwin General</t>
  </si>
  <si>
    <t>Specialty herbs</t>
  </si>
  <si>
    <t>Gathered to cast Comune to check on Yeza</t>
  </si>
  <si>
    <t>Doctor Demi Leric's house</t>
  </si>
  <si>
    <t>Jeff</t>
  </si>
  <si>
    <t>As thanks for saving Luc from the fire</t>
  </si>
  <si>
    <t>Seedy Bar in Felderwin</t>
  </si>
  <si>
    <t>Jordan and Jay</t>
  </si>
  <si>
    <t>Escort for Luc and Edith to Alfield</t>
  </si>
  <si>
    <t>Pocket, Money belt</t>
  </si>
  <si>
    <t>Board for the horse and cart for 1 month</t>
  </si>
  <si>
    <t>Crystal Tunnel</t>
  </si>
  <si>
    <t>Handful of crystals</t>
  </si>
  <si>
    <t>Cavern</t>
  </si>
  <si>
    <t>Placed</t>
  </si>
  <si>
    <t>Traveler Shrine</t>
  </si>
  <si>
    <t>1:40.47</t>
  </si>
  <si>
    <t>1:52.53</t>
  </si>
  <si>
    <t>Frumpkin</t>
  </si>
  <si>
    <t>Ribbon</t>
  </si>
  <si>
    <t>Kobolds</t>
  </si>
  <si>
    <t>Gator skins (2)</t>
  </si>
  <si>
    <t>Bag of tobacco</t>
  </si>
  <si>
    <t>Caged animal's freedom</t>
  </si>
  <si>
    <t>Muck Men</t>
  </si>
  <si>
    <t>Trail rations</t>
  </si>
  <si>
    <t>Gluzzo</t>
  </si>
  <si>
    <t>For not causing a ruckus in Asarius</t>
  </si>
  <si>
    <t>Zorth's Pits</t>
  </si>
  <si>
    <t>Zorth</t>
  </si>
  <si>
    <t>Tiny dick statue</t>
  </si>
  <si>
    <t>Collateral for moorbounders</t>
  </si>
  <si>
    <t>Shoosuva</t>
  </si>
  <si>
    <t>Extracted</t>
  </si>
  <si>
    <t>Vial of paralysis venom</t>
  </si>
  <si>
    <t>Bat droppings</t>
  </si>
  <si>
    <t>Moorbounders</t>
  </si>
  <si>
    <t>Jade Stones (2, worth 100 gold each)</t>
  </si>
  <si>
    <t>Baron Visco</t>
  </si>
  <si>
    <t>Asarius Butcher</t>
  </si>
  <si>
    <t>Meat (slice)</t>
  </si>
  <si>
    <t>Eaten immediately</t>
  </si>
  <si>
    <t>Madam Musk</t>
  </si>
  <si>
    <t>Antivenom Vials (4)</t>
  </si>
  <si>
    <t>Four Corners</t>
  </si>
  <si>
    <t>Payment Unknown</t>
  </si>
  <si>
    <t>Dairon</t>
  </si>
  <si>
    <t>Jade Stone (worth 100 gold)</t>
  </si>
  <si>
    <t>Jade Stone (worth 100 gold), Manacles (bloody)</t>
  </si>
  <si>
    <t>Diamond (worth 300 gold)</t>
  </si>
  <si>
    <t>Jade Stone (100 gold), Manacles (bloody)</t>
  </si>
  <si>
    <t>Umadon</t>
  </si>
  <si>
    <t>Silence</t>
  </si>
  <si>
    <t>Thrown in well</t>
  </si>
  <si>
    <t>The Four Corners</t>
  </si>
  <si>
    <t>Quasit</t>
  </si>
  <si>
    <t>Quasit chunks</t>
  </si>
  <si>
    <t>Taken for moorbounders</t>
  </si>
  <si>
    <t>Abyssal rubbings</t>
  </si>
  <si>
    <t>Charcoal rubbings of the runes on the arch</t>
  </si>
  <si>
    <t>Minotaur heart</t>
  </si>
  <si>
    <t>Revivify on Caduceus</t>
  </si>
  <si>
    <t>Incubus</t>
  </si>
  <si>
    <t>Succubus</t>
  </si>
  <si>
    <t>Parchments</t>
  </si>
  <si>
    <t>Maelstrom Gloves</t>
  </si>
  <si>
    <t>Kovak</t>
  </si>
  <si>
    <t>Traveler figurine</t>
  </si>
  <si>
    <t>Made w/ magic paint</t>
  </si>
  <si>
    <t>Lady Olios</t>
  </si>
  <si>
    <t>Glyph rubbings, Portal instruction manual, Abyssal anchor</t>
  </si>
  <si>
    <t>Aurora Hold</t>
  </si>
  <si>
    <t>Favor (audience w/ Bright Queen)</t>
  </si>
  <si>
    <t>Investigating and eliminating source of portals</t>
  </si>
  <si>
    <t>Beau &amp; Caleb</t>
  </si>
  <si>
    <t>Leather harnesses (2)</t>
  </si>
  <si>
    <t>Fitted to be worn by Beau &amp; Caleb</t>
  </si>
  <si>
    <t>Yarnball (via guard)</t>
  </si>
  <si>
    <t>Quasit sludge</t>
  </si>
  <si>
    <t>Body parts looted from kills in 2-55</t>
  </si>
  <si>
    <t>Lucid Bastion</t>
  </si>
  <si>
    <t>Leylas Kryn</t>
  </si>
  <si>
    <t>Bright Queen</t>
  </si>
  <si>
    <t>Symbols of the Bright Queen</t>
  </si>
  <si>
    <t>Allows free travel through Xhorhas as thanks for returning the Beacon</t>
  </si>
  <si>
    <t>Really crusty doughnut, honey, and waterskin</t>
  </si>
  <si>
    <t>Essek Thelyss</t>
  </si>
  <si>
    <t>The Dim's Inn</t>
  </si>
  <si>
    <t>Mighty Nein and Yeza</t>
  </si>
  <si>
    <t>Accomodation</t>
  </si>
  <si>
    <t>Essek states their stay is "at the Dynasty's dime"</t>
  </si>
  <si>
    <t>Meal and drinks</t>
  </si>
  <si>
    <t>Caduceus, Jester</t>
  </si>
  <si>
    <t>Local dessert</t>
  </si>
  <si>
    <t>Xhorhasian Pastries</t>
  </si>
  <si>
    <t>Tattoo dot</t>
  </si>
  <si>
    <t>Gavin</t>
  </si>
  <si>
    <t>For information about moorbounders</t>
  </si>
  <si>
    <t>Contributed</t>
  </si>
  <si>
    <t>To buy spell component diamonds</t>
  </si>
  <si>
    <t>The Hammered Call</t>
  </si>
  <si>
    <t>Wursh</t>
  </si>
  <si>
    <t>For his time</t>
  </si>
  <si>
    <t>Clothes for Yeza</t>
  </si>
  <si>
    <t>Fadden's Gems</t>
  </si>
  <si>
    <t>Diamonds</t>
  </si>
  <si>
    <t>Turmin's Tinctures and Tonics</t>
  </si>
  <si>
    <t>Turmin</t>
  </si>
  <si>
    <t>Potions of rhino sex (2)</t>
  </si>
  <si>
    <t>Straight razor</t>
  </si>
  <si>
    <t>Firmaments</t>
  </si>
  <si>
    <t>Dynasty outfit</t>
  </si>
  <si>
    <t>Dynasty outfit (Cloak)</t>
  </si>
  <si>
    <t>Fancier Dynasty outfit</t>
  </si>
  <si>
    <t>Fancier Dynasty outfit (Dress)</t>
  </si>
  <si>
    <t>Provisions (10 days' worth)</t>
  </si>
  <si>
    <t>Daggers (2)</t>
  </si>
  <si>
    <t>Vermaloc</t>
  </si>
  <si>
    <t>Derman</t>
  </si>
  <si>
    <t>Bodo</t>
  </si>
  <si>
    <t>Mining Camp</t>
  </si>
  <si>
    <t>Locked box, Bag of vials</t>
  </si>
  <si>
    <t>1 Greater and 2 Regular Healing Potions.</t>
  </si>
  <si>
    <t>Platinum locket</t>
  </si>
  <si>
    <t>Locket with picture of Bodo's lover gotten from locked box</t>
  </si>
  <si>
    <t>Love letter between Bodo and "V".</t>
  </si>
  <si>
    <t>Giants</t>
  </si>
  <si>
    <t>Spider meat</t>
  </si>
  <si>
    <t>Yasha eats it.</t>
  </si>
  <si>
    <t>Jester eats it and gets posioned for an hour.</t>
  </si>
  <si>
    <t>Potion of Healing</t>
  </si>
  <si>
    <t>The Braan</t>
  </si>
  <si>
    <t>Abyssal anchor</t>
  </si>
  <si>
    <t>Abyssal anchor (broken)</t>
  </si>
  <si>
    <t>Inspection</t>
  </si>
  <si>
    <t>Dark blue woolen fabric swatch</t>
  </si>
  <si>
    <t>Salvaged</t>
  </si>
  <si>
    <t>Charred goblin corpse</t>
  </si>
  <si>
    <t>For Scrying</t>
  </si>
  <si>
    <t>Buried</t>
  </si>
  <si>
    <t>Buried after finishing Speak With Dead</t>
  </si>
  <si>
    <t>Dim's Inn Worker</t>
  </si>
  <si>
    <t>To ensure their rooms are not cleaned</t>
  </si>
  <si>
    <t>Professor Waccoh</t>
  </si>
  <si>
    <t>Letter from Bodo's mistress</t>
  </si>
  <si>
    <t>Given as a tip; at 2:29:15 Beau says that she can keep it</t>
  </si>
  <si>
    <t>Professor Tuss Waccoh</t>
  </si>
  <si>
    <t>Staff of Withering</t>
  </si>
  <si>
    <t>As payment for completing the mission</t>
  </si>
  <si>
    <t>Ring of Evasion</t>
  </si>
  <si>
    <t>Piece of broken sword</t>
  </si>
  <si>
    <t>As payment for completing the mission, later discovered to be a piece of Dwueth'var</t>
  </si>
  <si>
    <t>Overcrow Apothecary</t>
  </si>
  <si>
    <t>Vial of hair oil</t>
  </si>
  <si>
    <t>Custom bracers</t>
  </si>
  <si>
    <t>To be collected in a few hours</t>
  </si>
  <si>
    <t>Rosohna</t>
  </si>
  <si>
    <t>Custom clothes (for Caleb)</t>
  </si>
  <si>
    <t>To be collected in a few days</t>
  </si>
  <si>
    <t>Custom clothes</t>
  </si>
  <si>
    <t>Paid in advance, Jester collected hers and others'</t>
  </si>
  <si>
    <t>Den Thelyss</t>
  </si>
  <si>
    <t>Xhorhaus</t>
  </si>
  <si>
    <t>Gaben</t>
  </si>
  <si>
    <t>Given for the care of moorbounders and as payment for their stay</t>
  </si>
  <si>
    <t xml:space="preserve">Mighty Nein </t>
  </si>
  <si>
    <t>House supplies</t>
  </si>
  <si>
    <t>Alchemy supplies</t>
  </si>
  <si>
    <t>To stock the alchemy lab</t>
  </si>
  <si>
    <t>Painter's supplies (3)</t>
  </si>
  <si>
    <t>To decorate the walls of the Xhorhaus</t>
  </si>
  <si>
    <t>Wooden shutters</t>
  </si>
  <si>
    <t>For Fjord's room in the Xhorhaus</t>
  </si>
  <si>
    <t xml:space="preserve">Caduceus </t>
  </si>
  <si>
    <t>Gardening supplies (2)</t>
  </si>
  <si>
    <t>Gardening supplies</t>
  </si>
  <si>
    <t>Copper tubes</t>
  </si>
  <si>
    <t xml:space="preserve">Constructed a wind chime </t>
  </si>
  <si>
    <t>Spell supplies</t>
  </si>
  <si>
    <t>Spell components to modify Daylight spell for Xhorhaus tree</t>
  </si>
  <si>
    <t xml:space="preserve">Gifted </t>
  </si>
  <si>
    <t>Flare bolts (3)</t>
  </si>
  <si>
    <t>Material cost for crafting</t>
  </si>
  <si>
    <t>Entanglement bag</t>
  </si>
  <si>
    <t>Smoke bomb</t>
  </si>
  <si>
    <t>Fluffernutter pouch</t>
  </si>
  <si>
    <t xml:space="preserve">Marble Tomes Conservatory </t>
  </si>
  <si>
    <t>Enchanter Yun</t>
  </si>
  <si>
    <t>Bracers of Defense Commission</t>
  </si>
  <si>
    <t>Down payment for Yasha's bracers</t>
  </si>
  <si>
    <t>Spell transcribing materials</t>
  </si>
  <si>
    <t>Unspecified amount to copy two spells into book</t>
  </si>
  <si>
    <t xml:space="preserve">Powdered residuum </t>
  </si>
  <si>
    <t>Suude</t>
  </si>
  <si>
    <t>General store</t>
  </si>
  <si>
    <t>Map of Xhorhas</t>
  </si>
  <si>
    <t>The Bright Queen</t>
  </si>
  <si>
    <t>Rewarded</t>
  </si>
  <si>
    <t>Iron chest</t>
  </si>
  <si>
    <t>For the information on the attack on the Ashguard Garrison</t>
  </si>
  <si>
    <t>Maruo</t>
  </si>
  <si>
    <t>For the hair oil</t>
  </si>
  <si>
    <t>Hobgoblin</t>
  </si>
  <si>
    <t>Skingorger</t>
  </si>
  <si>
    <t>Dragonborn</t>
  </si>
  <si>
    <t>The Overcrow</t>
  </si>
  <si>
    <t>Mauro</t>
  </si>
  <si>
    <t>Overcrow membership</t>
  </si>
  <si>
    <t>Down payment for use of the Overcrow meeting rooms</t>
  </si>
  <si>
    <t>Severed hobgoblin head</t>
  </si>
  <si>
    <t>Severed dragonborn head</t>
  </si>
  <si>
    <t>Barbed Fields</t>
  </si>
  <si>
    <t>Barbed Fields turquoise moss</t>
  </si>
  <si>
    <t>Dull turquoise top, gray stalk</t>
  </si>
  <si>
    <t>Bats</t>
  </si>
  <si>
    <t>Bat guano</t>
  </si>
  <si>
    <t>Unspecified how much, likely 1 swarm worth, give or take</t>
  </si>
  <si>
    <t>Horizonback tortoise moss</t>
  </si>
  <si>
    <t>The Barbed Fields</t>
  </si>
  <si>
    <t>Gloomstalker heart</t>
  </si>
  <si>
    <t>Arbor Exemplar</t>
  </si>
  <si>
    <t>Blade of grass</t>
  </si>
  <si>
    <t>Roc feather</t>
  </si>
  <si>
    <t>Baby Roc</t>
  </si>
  <si>
    <t>1 Ration</t>
  </si>
  <si>
    <t>Roc Nest</t>
  </si>
  <si>
    <t>Iron lockbox and silk clothes</t>
  </si>
  <si>
    <t>2 gold rings, 1 pearl necklace</t>
  </si>
  <si>
    <t>Silk clothes</t>
  </si>
  <si>
    <t>Given to Jester so she could try them on</t>
  </si>
  <si>
    <t>Iron lockbox</t>
  </si>
  <si>
    <t>Given to Nott so she can unlock it</t>
  </si>
  <si>
    <t>Silk robe</t>
  </si>
  <si>
    <t>Jester shared the silk clothes given to her by Beau</t>
  </si>
  <si>
    <t>Iron Lockbox</t>
  </si>
  <si>
    <t>Gold ring with an opal set in it</t>
  </si>
  <si>
    <t>Given to Caleb so he can cast Identify on it</t>
  </si>
  <si>
    <t>Given to Caleb so he can cast Identify on them</t>
  </si>
  <si>
    <t>Ring of Protection</t>
  </si>
  <si>
    <t>Given to Beau so she can decide who gets it</t>
  </si>
  <si>
    <t>Ready Room</t>
  </si>
  <si>
    <t>Delez Demona</t>
  </si>
  <si>
    <t>Delez and Prima Demona</t>
  </si>
  <si>
    <t>Additional payment for moorbounder food</t>
  </si>
  <si>
    <t>Prima Demona</t>
  </si>
  <si>
    <t>Ivory strips (200 gold worth), Incense (300 gold worth)</t>
  </si>
  <si>
    <t>Incense (50 gold worth)</t>
  </si>
  <si>
    <t>Incense and charcoal (50 gold worth)</t>
  </si>
  <si>
    <t>Nott discovers her flask has been stolen</t>
  </si>
  <si>
    <t>Diamond Dust (100 gold worth)</t>
  </si>
  <si>
    <t>Greater Restoration on Nott</t>
  </si>
  <si>
    <t>Fire whiskey</t>
  </si>
  <si>
    <t>Goggles</t>
  </si>
  <si>
    <t>Booze</t>
  </si>
  <si>
    <t>Statue room</t>
  </si>
  <si>
    <t>Angel skull</t>
  </si>
  <si>
    <t>Spider room</t>
  </si>
  <si>
    <t>Opens the lattice gate between the spider lair and then spiral staircase</t>
  </si>
  <si>
    <t>Dagger (dark metal)</t>
  </si>
  <si>
    <t>Spider babies (cooked, 2 or 3)</t>
  </si>
  <si>
    <t>Jeweled case</t>
  </si>
  <si>
    <t>Wrapped in leather, dark black wood, metallic-iron trim on all sides, weirdly unique Z-shaped lock</t>
  </si>
  <si>
    <t>To check for traps and unlock</t>
  </si>
  <si>
    <t>Protection from Energy spell scroll</t>
  </si>
  <si>
    <t>Gibbering Mouther</t>
  </si>
  <si>
    <t>Wineskin, Lionett family wine</t>
  </si>
  <si>
    <t>Lionett family wine</t>
  </si>
  <si>
    <t>Wineskin</t>
  </si>
  <si>
    <t>Cage in bridge room</t>
  </si>
  <si>
    <t>Inescapable Lash</t>
  </si>
  <si>
    <t>Wall in mirror room</t>
  </si>
  <si>
    <t>Dagger of Denial</t>
  </si>
  <si>
    <t>Angel statue</t>
  </si>
  <si>
    <t>Vial of blood</t>
  </si>
  <si>
    <t>Small flower</t>
  </si>
  <si>
    <t>King's Cage</t>
  </si>
  <si>
    <t>Obann's remains</t>
  </si>
  <si>
    <t>Might Nein</t>
  </si>
  <si>
    <t>Private room</t>
  </si>
  <si>
    <t>Crossbow Bolts (80)</t>
  </si>
  <si>
    <t>Incense (250 gold worth)</t>
  </si>
  <si>
    <t>Legend Lore</t>
  </si>
  <si>
    <t>Chalk (50 gold worth)</t>
  </si>
  <si>
    <t>Teleportation Circle</t>
  </si>
  <si>
    <t>Luc</t>
  </si>
  <si>
    <t>To play with</t>
  </si>
  <si>
    <t>Nott and Jester</t>
  </si>
  <si>
    <t>Nugget, Grappling hook</t>
  </si>
  <si>
    <t>Red dress</t>
  </si>
  <si>
    <t>To wear on the beach. Unclear if returned.</t>
  </si>
  <si>
    <t>Seashell</t>
  </si>
  <si>
    <t>Bracelet</t>
  </si>
  <si>
    <t>Wand</t>
  </si>
  <si>
    <t xml:space="preserve">Potpourri for allergies </t>
  </si>
  <si>
    <t>Lollipop necklace</t>
  </si>
  <si>
    <t>Blue bow</t>
  </si>
  <si>
    <t>Necklace for Yasha</t>
  </si>
  <si>
    <t>Charm for Mollymauk</t>
  </si>
  <si>
    <t>Geode crystals</t>
  </si>
  <si>
    <t>500 hundred gold total, but some of is platinum</t>
  </si>
  <si>
    <t>Nott's mask</t>
  </si>
  <si>
    <t>Chalk (150 gold worth)</t>
  </si>
  <si>
    <t>Food, Water, Horses (2), Wagon, 
Cold weather camping supplies, Map of Greying Wildlands</t>
  </si>
  <si>
    <t>Ball bearings (Some)</t>
  </si>
  <si>
    <t>Within the Xhorhaus, so still within her posession</t>
  </si>
  <si>
    <t>Kravaraad</t>
  </si>
  <si>
    <t>Residuum (150 gold worth)</t>
  </si>
  <si>
    <t>Into Kravaraad</t>
  </si>
  <si>
    <t>Dust Family</t>
  </si>
  <si>
    <t>Uk'otoa</t>
  </si>
  <si>
    <t>Warlock powers</t>
  </si>
  <si>
    <t>Freedom from Uk'otoa</t>
  </si>
  <si>
    <t>Summer's Dance Falchion</t>
  </si>
  <si>
    <t>Broken Stool Tavern</t>
  </si>
  <si>
    <t xml:space="preserve">Purchased </t>
  </si>
  <si>
    <t>Round of ale</t>
  </si>
  <si>
    <t xml:space="preserve">Elf and friends </t>
  </si>
  <si>
    <t>Complimentary w/ Room</t>
  </si>
  <si>
    <t>The Softer Stone Forge</t>
  </si>
  <si>
    <t>Cupcakes (Baker's dozen)</t>
  </si>
  <si>
    <t>Cupcakes (5)</t>
  </si>
  <si>
    <t>Anvil of Smeltborne</t>
  </si>
  <si>
    <t>Umagorn</t>
  </si>
  <si>
    <t>Blueberry cupcake</t>
  </si>
  <si>
    <t>Alcohol</t>
  </si>
  <si>
    <t>Reani</t>
  </si>
  <si>
    <t>Black moss cupcake</t>
  </si>
  <si>
    <t>Cupcake</t>
  </si>
  <si>
    <t>Left at Reani's house without her knowledge.</t>
  </si>
  <si>
    <t>Flower crown</t>
  </si>
  <si>
    <t>Book on poisonous plants</t>
  </si>
  <si>
    <t>Plexus Post</t>
  </si>
  <si>
    <t>Box of mithral</t>
  </si>
  <si>
    <t xml:space="preserve">Echo stone </t>
  </si>
  <si>
    <t xml:space="preserve">Vellum Steeple </t>
  </si>
  <si>
    <t>Scribewarden Uvesic</t>
  </si>
  <si>
    <t>The Courting of the Crick</t>
  </si>
  <si>
    <t>Traded for a discount on reading expense.</t>
  </si>
  <si>
    <t>Vellum Steeple</t>
  </si>
  <si>
    <t xml:space="preserve">Enchanted page </t>
  </si>
  <si>
    <t>From transmutation book</t>
  </si>
  <si>
    <t>Hours of reading (4)</t>
  </si>
  <si>
    <t>250gp + an extra 50gp as apology for the 'Chaos Crew'</t>
  </si>
  <si>
    <t>Enchanted page</t>
  </si>
  <si>
    <t>To make amends with the Steeple</t>
  </si>
  <si>
    <t>Access to teleportation circle in perpetuity</t>
  </si>
  <si>
    <t>To split the cost of access to the teleportation circle</t>
  </si>
  <si>
    <t>Contract with Scribewarden Uvesic</t>
  </si>
  <si>
    <t>Written documentation of the agreement of access to the teleportation circle</t>
  </si>
  <si>
    <t>For teleportation circle</t>
  </si>
  <si>
    <t>Matching flower crowns</t>
  </si>
  <si>
    <t>Small pink flower</t>
  </si>
  <si>
    <t>Chalk (200 gold worth)</t>
  </si>
  <si>
    <t>For four castings of teleportation circle</t>
  </si>
  <si>
    <t>4:00:32 </t>
  </si>
  <si>
    <t>Essek</t>
  </si>
  <si>
    <t>Yeti cavern</t>
  </si>
  <si>
    <t>Brass buttons (2)</t>
  </si>
  <si>
    <t>Snuff box, Scroll case, 
Spell scrolls (Greater Invisibility, Major Image, Levitate)</t>
  </si>
  <si>
    <t>Gelidon's lair</t>
  </si>
  <si>
    <t>Iceflex mithral</t>
  </si>
  <si>
    <t>Rainbow stone</t>
  </si>
  <si>
    <t>Chain mail</t>
  </si>
  <si>
    <t>Gelidon</t>
  </si>
  <si>
    <t>Traveler figure</t>
  </si>
  <si>
    <t>Replica of white dragon scale</t>
  </si>
  <si>
    <t>Meant as a gift for Umagorn Smeltborne. Made with Jesters magic ink.</t>
  </si>
  <si>
    <t>Painted white dragon scale</t>
  </si>
  <si>
    <t>Tumbled Tankards</t>
  </si>
  <si>
    <t>Vonbrag</t>
  </si>
  <si>
    <t>Drinks for Mighty Nein</t>
  </si>
  <si>
    <t>Extra tip.</t>
  </si>
  <si>
    <t>Elven chain armor, Rainbow stone</t>
  </si>
  <si>
    <t>Gifted to Caleb for identifing.</t>
  </si>
  <si>
    <t>Traveler pamphlet</t>
  </si>
  <si>
    <t>Elven chain armor</t>
  </si>
  <si>
    <t>Dispel Magic stone</t>
  </si>
  <si>
    <t>Given as next best candidate.</t>
  </si>
  <si>
    <t>Umagorn Smeltborne</t>
  </si>
  <si>
    <t>Cupcakes (2 dozen)</t>
  </si>
  <si>
    <t>Tumblecarve home</t>
  </si>
  <si>
    <t>Clear potion vial, Folded letter, Pile of jewelry</t>
  </si>
  <si>
    <t>Folded letter</t>
  </si>
  <si>
    <t>Magical ring</t>
  </si>
  <si>
    <t>Dusty book</t>
  </si>
  <si>
    <t>Retrieved by Nott via Mage Hand, but transferred immediately to Caleb</t>
  </si>
  <si>
    <t>Ava Endlewood</t>
  </si>
  <si>
    <t>Ring of Implant Dreams</t>
  </si>
  <si>
    <t>Box, Refined residuum glass</t>
  </si>
  <si>
    <t>Cinderrest Sanctum</t>
  </si>
  <si>
    <t>Transformed</t>
  </si>
  <si>
    <t>Purple residuum crystals (4 1/2)</t>
  </si>
  <si>
    <t>Refined residuum glass</t>
  </si>
  <si>
    <t>Created at the Cinderrest Sanctum.</t>
  </si>
  <si>
    <t>Booze, Folded note</t>
  </si>
  <si>
    <t>Flower crowns</t>
  </si>
  <si>
    <t>Note from Jester, Pastry recipe book</t>
  </si>
  <si>
    <t>Druidcrafted rose</t>
  </si>
  <si>
    <t>Dwueth'var</t>
  </si>
  <si>
    <t>Piece of obsidian</t>
  </si>
  <si>
    <t>Gold dust (100 gold worth)</t>
  </si>
  <si>
    <t>Gold dust (50 gold worth)</t>
  </si>
  <si>
    <t>Designated for Jester's pranks</t>
  </si>
  <si>
    <t>Paper and ink (high-quality, 300 gold worth)</t>
  </si>
  <si>
    <t>Ivory Strips (200 gold worth)</t>
  </si>
  <si>
    <t>Fishing weights (2), Wound cable (2 pieces)</t>
  </si>
  <si>
    <t>Few sips from a bottle of alcohol</t>
  </si>
  <si>
    <t>Jar of honey</t>
  </si>
  <si>
    <t>Leather satchel</t>
  </si>
  <si>
    <t>Forged documents</t>
  </si>
  <si>
    <t>List of Cerberus Assembly members</t>
  </si>
  <si>
    <t>Accomodations</t>
  </si>
  <si>
    <t>Bottles of Lionett wine (2)</t>
  </si>
  <si>
    <t>Thadeus</t>
  </si>
  <si>
    <t>Statue of the Traveler</t>
  </si>
  <si>
    <t>Dead Person</t>
  </si>
  <si>
    <t>Dead Halfling and Dragonborn</t>
  </si>
  <si>
    <t>Diamond (worth 50 gold)</t>
  </si>
  <si>
    <t>For buying supplies</t>
  </si>
  <si>
    <t>Component bag</t>
  </si>
  <si>
    <t>For Nott</t>
  </si>
  <si>
    <t>For himself</t>
  </si>
  <si>
    <t>Allura</t>
  </si>
  <si>
    <t>Mirror of Inifinite Transpondence</t>
  </si>
  <si>
    <t>Yussa</t>
  </si>
  <si>
    <t>Map of Heirloom Sphere</t>
  </si>
  <si>
    <t>Mage Hunter Golem</t>
  </si>
  <si>
    <t>Archmage's Bane</t>
  </si>
  <si>
    <t>Silencing collar</t>
  </si>
  <si>
    <t>Potion of Superior Healing</t>
  </si>
  <si>
    <t>Circlet of Intelligence</t>
  </si>
  <si>
    <t>Rod of the Solitary Scout</t>
  </si>
  <si>
    <t>Jars of liquid</t>
  </si>
  <si>
    <t>Halas clone heart cluster</t>
  </si>
  <si>
    <t>Banana</t>
  </si>
  <si>
    <t>Halas' notes</t>
  </si>
  <si>
    <t>Gold dust (pouch, 550 gold worth), Chalks and inks 
(collection, including a reddish purple one), Blackened soot (pouch)</t>
  </si>
  <si>
    <t>A ruby containing the soul of Halas</t>
  </si>
  <si>
    <t>Powdered silver (100 gold worth), Incense (rare, 1200 gold worth), 
Pearls with (4, worth 100 gold each)</t>
  </si>
  <si>
    <t>Revivify for Nott</t>
  </si>
  <si>
    <t>Young blue dragon teeth (9), Young blue dragon claws (4)</t>
  </si>
  <si>
    <t>Letter of introduction</t>
  </si>
  <si>
    <t>Halas soul gem</t>
  </si>
  <si>
    <t>Diamond (worth 350 gold)</t>
  </si>
  <si>
    <t>Aquamarine dust (2200 gold worth)</t>
  </si>
  <si>
    <t>Orly</t>
  </si>
  <si>
    <t>Tattoo from Orly (+1 CHA)</t>
  </si>
  <si>
    <t>Diamond dust (2500 gold worth)</t>
  </si>
  <si>
    <t>Tattoo from Orly (+1 CON)</t>
  </si>
  <si>
    <t>Jade dust (2200 gold worth)</t>
  </si>
  <si>
    <t>Tattoo from Orly (+1 WIS)</t>
  </si>
  <si>
    <t>Fish and chips</t>
  </si>
  <si>
    <t>Valley Archive of the Cobalt Soul</t>
  </si>
  <si>
    <t>Cobalt Soul Expositor Raiments</t>
  </si>
  <si>
    <t>Oremid</t>
  </si>
  <si>
    <t>Cerberus Assembly Pin</t>
  </si>
  <si>
    <t>Transferred</t>
  </si>
  <si>
    <t>Potions of Regular Healing (2), 
Potions of Greater Healing (2)</t>
  </si>
  <si>
    <t>Potion of Maximum Power</t>
  </si>
  <si>
    <t>Pumat</t>
  </si>
  <si>
    <t xml:space="preserve">
Magical shield (+1)</t>
  </si>
  <si>
    <t>Diamond Dust (worth 100 gold)</t>
  </si>
  <si>
    <t>Greater Restoration on Fjord</t>
  </si>
  <si>
    <t>Laughing Hand</t>
  </si>
  <si>
    <t>Pieces of the Laughing Hand's cloak</t>
  </si>
  <si>
    <t>Dwendalian Empire</t>
  </si>
  <si>
    <t>Tinkertop Boltblaster 1000, +1 Handaxe, Rod of the Solitary Scout, Wand of Smiles, Orc mask, Hair oil, +1 Shield, Shield of Retribution, Staff of Withering, Skingorger, Magician's Judge, Bo staff</t>
  </si>
  <si>
    <t>Cerberus Assembly</t>
  </si>
  <si>
    <t>Rooms at Camarouth Cottage</t>
  </si>
  <si>
    <t>Camarouth Cottage</t>
  </si>
  <si>
    <t>Dinner at Camarouth Cottage</t>
  </si>
  <si>
    <t>Repaid</t>
  </si>
  <si>
    <t>Manual of Gainful Exercise</t>
  </si>
  <si>
    <t>Poma</t>
  </si>
  <si>
    <t>Small bottle of strong dwarven liquor</t>
  </si>
  <si>
    <t>Throwing stars (2)</t>
  </si>
  <si>
    <t>Symbol of the Wildmother</t>
  </si>
  <si>
    <t>Pocket Bacon</t>
  </si>
  <si>
    <t>Taken and saved from paid breakfast</t>
  </si>
  <si>
    <t>Cryptic Collection</t>
  </si>
  <si>
    <t>Potion of Regular Healing, Potions of Greater Healing (2), Potion of Superior Healing</t>
  </si>
  <si>
    <t>Cruzela flute</t>
  </si>
  <si>
    <t>Bead of Force</t>
  </si>
  <si>
    <t>Five pieces of amber</t>
  </si>
  <si>
    <t>Universal Adhesive</t>
  </si>
  <si>
    <t>Bone harp commission</t>
  </si>
  <si>
    <t>Jeweled bowl comission</t>
  </si>
  <si>
    <t>Rexxentrum</t>
  </si>
  <si>
    <t>Rubber crossbow bolts (10)</t>
  </si>
  <si>
    <t>Grim Shelf Tavern</t>
  </si>
  <si>
    <t>Advice on where to find a brawl pit</t>
  </si>
  <si>
    <t>King's Cut Butchery</t>
  </si>
  <si>
    <t>Buy-in for brawl participation</t>
  </si>
  <si>
    <t>Stone Coffin</t>
  </si>
  <si>
    <t>Wagered</t>
  </si>
  <si>
    <t>Ovo</t>
  </si>
  <si>
    <t>Cy's Toppers</t>
  </si>
  <si>
    <t>Size Toppers</t>
  </si>
  <si>
    <t>Tiny doll hat, Fez, Yellow beanie, Weird Bavarian hat, Mad Hatter-style top hat, Baseball cap, Rider's hat</t>
  </si>
  <si>
    <t>Silvered Sunset Oasis</t>
  </si>
  <si>
    <t>Spa treatments</t>
  </si>
  <si>
    <t>Stack of hard cardstock, Wooden slats</t>
  </si>
  <si>
    <t>Picked Up</t>
  </si>
  <si>
    <t>Jeweled chalice (worth 1000 gold)</t>
  </si>
  <si>
    <t>Bone harp</t>
  </si>
  <si>
    <t>Toothbrushes (7)</t>
  </si>
  <si>
    <t>Spa towels, robes</t>
  </si>
  <si>
    <t>Bottle of Solvia Grove's Diamond Plum wine</t>
  </si>
  <si>
    <t>Marble Tomes Conservatory</t>
  </si>
  <si>
    <t>Vials of willowshade oil (2)</t>
  </si>
  <si>
    <t>Beard oil</t>
  </si>
  <si>
    <t>Spell Supplies</t>
  </si>
  <si>
    <t>Diamond (worth 300 gold), Diamond (worth 50 gold)</t>
  </si>
  <si>
    <t>Green cloaks (12)</t>
  </si>
  <si>
    <t>Bolts of green fabric (4)</t>
  </si>
  <si>
    <t>Gem dust (50 gold worth)</t>
  </si>
  <si>
    <t>Essek's garden</t>
  </si>
  <si>
    <t>Dug up</t>
  </si>
  <si>
    <t>Clay (50 pounds)</t>
  </si>
  <si>
    <t>Glass of whiskey</t>
  </si>
  <si>
    <t>Glass of whiskey milk</t>
  </si>
  <si>
    <t>Glass of whiskey juice</t>
  </si>
  <si>
    <t>Glass ruby</t>
  </si>
  <si>
    <t>Letter to deliver to Kiefer</t>
  </si>
  <si>
    <t>Kiefer</t>
  </si>
  <si>
    <t>Letter to Kiefer</t>
  </si>
  <si>
    <t>Kiefer Stables</t>
  </si>
  <si>
    <t>Horses (7), Week of feed</t>
  </si>
  <si>
    <t>Hunter-Bandits</t>
  </si>
  <si>
    <t>Bite of carcass</t>
  </si>
  <si>
    <t>Pelts</t>
  </si>
  <si>
    <t>TJ Lionett</t>
  </si>
  <si>
    <t>Jade Necklace</t>
  </si>
  <si>
    <t>Lionett Winery</t>
  </si>
  <si>
    <t>Lionett House</t>
  </si>
  <si>
    <t>Bottle of very expensive wine</t>
  </si>
  <si>
    <t>Thoreau Lionett</t>
  </si>
  <si>
    <t>Jade necklace</t>
  </si>
  <si>
    <t>Bottle of wine</t>
  </si>
  <si>
    <t>Lionett family</t>
  </si>
  <si>
    <t>Wine glass</t>
  </si>
  <si>
    <t>Jade rabbit sculpture</t>
  </si>
  <si>
    <t>Gemmed Hearth Inn</t>
  </si>
  <si>
    <t>Bottle of whiskey, Rooms</t>
  </si>
  <si>
    <t>Vial of whiskey</t>
  </si>
  <si>
    <t>Glasses of goat milk (2)</t>
  </si>
  <si>
    <t>Unknown price</t>
  </si>
  <si>
    <t>Glass of goat milk</t>
  </si>
  <si>
    <t>Bromkiln Hills</t>
  </si>
  <si>
    <t>Isharnai</t>
  </si>
  <si>
    <t>Blueberry cupcake, Dust of Deliciousness (1 serving)</t>
  </si>
  <si>
    <t>Curse removal</t>
  </si>
  <si>
    <t>Sandwiches</t>
  </si>
  <si>
    <t>Vedalla</t>
  </si>
  <si>
    <t>Housekeeper</t>
  </si>
  <si>
    <t>40 gold/month</t>
  </si>
  <si>
    <t>Parasol</t>
  </si>
  <si>
    <t>Harvested</t>
  </si>
  <si>
    <t>Flower from the Traveler's door</t>
  </si>
  <si>
    <t>Whitedawn Lagoon</t>
  </si>
  <si>
    <t>Traveler Statue</t>
  </si>
  <si>
    <t>Whitedawn Lagoon jungle fungus</t>
  </si>
  <si>
    <t>Bladerakes</t>
  </si>
  <si>
    <t>Silverfish acidic wax compound components</t>
  </si>
  <si>
    <t>Diamond dust (worth 100 gold)</t>
  </si>
  <si>
    <t>Greater Restoration on Cornelius</t>
  </si>
  <si>
    <t>Greater Restoration on Calliope</t>
  </si>
  <si>
    <t>Willowshade oil</t>
  </si>
  <si>
    <t>Greater Restoration on Constance</t>
  </si>
  <si>
    <t>Greater Restoration on Eremis</t>
  </si>
  <si>
    <t>Calliope Clay</t>
  </si>
  <si>
    <t>Cruzela</t>
  </si>
  <si>
    <t>Developed purple residuum crystals</t>
  </si>
  <si>
    <t>Purple residuum crystals</t>
  </si>
  <si>
    <t>Thrown in lake and then removed</t>
  </si>
  <si>
    <t>Court of Beasts</t>
  </si>
  <si>
    <t>Nuts, Soggy tuber-like roots</t>
  </si>
  <si>
    <t>Stone Family</t>
  </si>
  <si>
    <t>Guima</t>
  </si>
  <si>
    <t>Bag of nuts</t>
  </si>
  <si>
    <t>Greater Restoration on Gaima</t>
  </si>
  <si>
    <t>Greater Restoration on Mecatoth</t>
  </si>
  <si>
    <t>Greater Restoration on Clarabelle</t>
  </si>
  <si>
    <t>Greater Restoration on Colton</t>
  </si>
  <si>
    <t>Softer Stone Forge</t>
  </si>
  <si>
    <t>Cupcakes (3 dozen)</t>
  </si>
  <si>
    <t>The Broken Stool</t>
  </si>
  <si>
    <t>Clay Family</t>
  </si>
  <si>
    <t>For two weeks</t>
  </si>
  <si>
    <t>Clarabelle Clay</t>
  </si>
  <si>
    <t>Jar of insects</t>
  </si>
  <si>
    <t>Big straw hat</t>
  </si>
  <si>
    <t>Tevas</t>
  </si>
  <si>
    <t>Cupcakes (dozen)</t>
  </si>
  <si>
    <t>To give to Isharnai</t>
  </si>
  <si>
    <t>Gems (150 gold worth)</t>
  </si>
  <si>
    <t>Widogast's Transmogrification on Nott/Veth</t>
  </si>
  <si>
    <t>Globe of Invulnerability spell</t>
  </si>
  <si>
    <t>Wili</t>
  </si>
  <si>
    <t>For purchase of clothes</t>
  </si>
  <si>
    <t>Fancy clothes</t>
  </si>
  <si>
    <t>Lavish Chateau</t>
  </si>
  <si>
    <t>Magic supplies (20 gold worth)</t>
  </si>
  <si>
    <t>Ointment (worth 25 gold)</t>
  </si>
  <si>
    <t>True Seeing on Beau</t>
  </si>
  <si>
    <t>Clay, fabric, Art supplies</t>
  </si>
  <si>
    <t>Mystery Box, Flaming Sphere spell scroll, Telekinesis spell scroll, Fan of Gust of Wind, Charm of Plant Command</t>
  </si>
  <si>
    <t>Lichen</t>
  </si>
  <si>
    <t>Fan of Gust of Wind</t>
  </si>
  <si>
    <t>Flaming Sphere spell scroll</t>
  </si>
  <si>
    <t>Telekinesis spell scroll</t>
  </si>
  <si>
    <t>Revivify on Fjord</t>
  </si>
  <si>
    <t>Revivify on Orly</t>
  </si>
  <si>
    <t>Residuum dust (100 gold worth)</t>
  </si>
  <si>
    <t>Greater Restoration</t>
  </si>
  <si>
    <t>Pearl (worth 100 gold)</t>
  </si>
  <si>
    <t>Fortune's Favor on Jester</t>
  </si>
  <si>
    <t>Ludinus Da'leth</t>
  </si>
  <si>
    <t>Truffle cake</t>
  </si>
  <si>
    <t>Cannonball</t>
  </si>
  <si>
    <t>Traveler Con 3000 banner</t>
  </si>
  <si>
    <t>Green fabric, Paint, Poles</t>
  </si>
  <si>
    <t>Rumblecusp</t>
  </si>
  <si>
    <t>Purple flower</t>
  </si>
  <si>
    <t>Orange flower</t>
  </si>
  <si>
    <t>Purple flower clippings</t>
  </si>
  <si>
    <t>Traveler statues</t>
  </si>
  <si>
    <t>Displacer Beasts</t>
  </si>
  <si>
    <t>Rumblecusp (Doron's house)</t>
  </si>
  <si>
    <t>Pocked watch engraved with "B.V."</t>
  </si>
  <si>
    <t>Bottle rocket</t>
  </si>
  <si>
    <t>Treece</t>
  </si>
  <si>
    <t>Bottle rockets (6)</t>
  </si>
  <si>
    <t>Vo Community</t>
  </si>
  <si>
    <t>Meal</t>
  </si>
  <si>
    <t>Bead of Nourishment</t>
  </si>
  <si>
    <t>Charm of Plant Command</t>
  </si>
  <si>
    <t>Vokodo</t>
  </si>
  <si>
    <t>Bottle of hair oil</t>
  </si>
  <si>
    <t>Tinderbox</t>
  </si>
  <si>
    <t>Blanket (black)</t>
  </si>
  <si>
    <t>Beetle</t>
  </si>
  <si>
    <t>Gold rings (2)</t>
  </si>
  <si>
    <t>Gold ring</t>
  </si>
  <si>
    <t>Star Razor</t>
  </si>
  <si>
    <t>Elven chainmail</t>
  </si>
  <si>
    <t>Pouch of gold dust (worth 550 gold)</t>
  </si>
  <si>
    <t>Amulet of Proof against Detection and Location</t>
  </si>
  <si>
    <t>Driftglobe</t>
  </si>
  <si>
    <t>Jade dust</t>
  </si>
  <si>
    <t>Hammer</t>
  </si>
  <si>
    <t>Straw hat</t>
  </si>
  <si>
    <t>Rumblecusp (Heaven Falls)</t>
  </si>
  <si>
    <t>Piece of wood</t>
  </si>
  <si>
    <t>Wok</t>
  </si>
  <si>
    <t>Rumblecusp (Ruin)</t>
  </si>
  <si>
    <t>Sword hilt and handle</t>
  </si>
  <si>
    <t>Residuum dust (400 gold worth)</t>
  </si>
  <si>
    <t>Retroactive</t>
  </si>
  <si>
    <t>Residuum dust (300 gold worth)</t>
  </si>
  <si>
    <t>Greater Restoration, Retroactive</t>
  </si>
  <si>
    <t>Residuum dust (200 gold worth)</t>
  </si>
  <si>
    <t>Greater Restoration, Caleb</t>
  </si>
  <si>
    <t>Belt with a key</t>
  </si>
  <si>
    <t>Unknown</t>
  </si>
  <si>
    <t>Fortune's Favor</t>
  </si>
  <si>
    <t>Flying/Damaging boots, Concordian nobleman coat, Metallic case with dwarven crossbow bolts (Freezing, Death, Exploding shrapnel), Belabor staff</t>
  </si>
  <si>
    <t>Skingorger, Flask of Endless Alcohol</t>
  </si>
  <si>
    <t>Suude, Sculptures</t>
  </si>
  <si>
    <t>Pistol, Periapt of Wound Closure</t>
  </si>
  <si>
    <t>Sculptures (2; marble and ivory, Avandra and Pelor)</t>
  </si>
  <si>
    <t>Amulet of Proof Against Detection and Location, Buttons</t>
  </si>
  <si>
    <t>Gold, Jewels</t>
  </si>
  <si>
    <t>Aquatic fire snake</t>
  </si>
  <si>
    <t>Magical paint</t>
  </si>
  <si>
    <t>Tinderbox, Straw hat, Wok, Shield</t>
  </si>
  <si>
    <t>Hair oil, Belt with a key</t>
  </si>
  <si>
    <t>Rings, Necklaces, Jewel boxes, Keepsakes</t>
  </si>
  <si>
    <t>Diamonds (3; 1 worth 100 gold, 1 worth 500 gold, 1 worth 700 gold), Emerald (worth 250 gold), Jet stone (Polished, circular, worth 175 gold), Bag-o-Gems (worth 2350 gold)</t>
  </si>
  <si>
    <t>Sculptures, Art pieces, Platters (gold-plated), Jugs, Table settings, Decor (worth 615 gold all together)</t>
  </si>
  <si>
    <t>Metallic case with dwarven crossbow bolts (Freezing, Death, Exploding shrapnel)</t>
  </si>
  <si>
    <t>Belabor staff</t>
  </si>
  <si>
    <t>Pearls (230 gold worth), Jade (80 gold worth)</t>
  </si>
  <si>
    <t>episode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</si>
</sst>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rgb="FF000000"/>
      <name val="Arial"/>
    </font>
    <font>
      <b/>
      <sz val="10"/>
      <name val="Arial"/>
    </font>
    <font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000000"/>
      <name val="Arial"/>
    </font>
    <font>
      <b/>
      <sz val="10"/>
      <color rgb="FFB7B7B7"/>
      <name val="Arial"/>
    </font>
    <font>
      <b/>
      <sz val="10"/>
      <color rgb="FF999999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</font>
    <font>
      <sz val="10"/>
      <name val="Roboto"/>
    </font>
    <font>
      <sz val="10"/>
      <color rgb="FF000000"/>
      <name val="Roboto"/>
    </font>
    <font>
      <sz val="10"/>
      <color rgb="FF222222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3C4043"/>
      <name val="Arial"/>
    </font>
    <font>
      <sz val="10"/>
      <color rgb="FF222222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7C8AB"/>
        <bgColor rgb="FF07C8AB"/>
      </patternFill>
    </fill>
    <fill>
      <patternFill patternType="solid">
        <fgColor rgb="FFF7981D"/>
        <bgColor rgb="FFF7981D"/>
      </patternFill>
    </fill>
    <fill>
      <patternFill patternType="solid">
        <fgColor rgb="FF76A5AF"/>
        <bgColor rgb="FF76A5AF"/>
      </patternFill>
    </fill>
    <fill>
      <patternFill patternType="solid">
        <fgColor rgb="FFF6B26B"/>
        <bgColor rgb="FFF6B26B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CCCCCC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2" fillId="2" borderId="0" xfId="0" applyFont="1" applyFill="1" applyAlignment="1"/>
    <xf numFmtId="0" fontId="5" fillId="0" borderId="0" xfId="0" applyFont="1" applyAlignment="1"/>
    <xf numFmtId="0" fontId="6" fillId="2" borderId="0" xfId="0" applyFont="1" applyFill="1" applyAlignment="1"/>
    <xf numFmtId="0" fontId="2" fillId="0" borderId="0" xfId="0" applyFont="1" applyAlignment="1"/>
    <xf numFmtId="0" fontId="7" fillId="0" borderId="0" xfId="0" applyFont="1" applyAlignment="1"/>
    <xf numFmtId="0" fontId="1" fillId="0" borderId="0" xfId="0" applyFont="1" applyAlignment="1">
      <alignment horizontal="center"/>
    </xf>
    <xf numFmtId="46" fontId="8" fillId="0" borderId="0" xfId="0" applyNumberFormat="1" applyFont="1" applyAlignment="1">
      <alignment horizontal="center"/>
    </xf>
    <xf numFmtId="46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46" fontId="10" fillId="0" borderId="0" xfId="0" applyNumberFormat="1" applyFont="1" applyAlignment="1"/>
    <xf numFmtId="0" fontId="10" fillId="0" borderId="0" xfId="0" applyFont="1" applyAlignment="1"/>
    <xf numFmtId="0" fontId="12" fillId="0" borderId="0" xfId="0" applyFont="1" applyAlignment="1">
      <alignment horizontal="right"/>
    </xf>
    <xf numFmtId="46" fontId="13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21" fontId="12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0" fillId="0" borderId="4" xfId="0" applyFont="1" applyBorder="1"/>
    <xf numFmtId="0" fontId="10" fillId="0" borderId="5" xfId="0" applyFont="1" applyBorder="1"/>
    <xf numFmtId="0" fontId="10" fillId="0" borderId="5" xfId="0" applyFont="1" applyBorder="1" applyAlignment="1"/>
    <xf numFmtId="0" fontId="10" fillId="0" borderId="4" xfId="0" applyFont="1" applyBorder="1" applyAlignment="1"/>
    <xf numFmtId="0" fontId="1" fillId="0" borderId="4" xfId="0" applyFont="1" applyBorder="1"/>
    <xf numFmtId="0" fontId="1" fillId="0" borderId="0" xfId="0" applyFont="1"/>
    <xf numFmtId="0" fontId="1" fillId="0" borderId="6" xfId="0" applyFont="1" applyBorder="1"/>
    <xf numFmtId="0" fontId="1" fillId="0" borderId="1" xfId="0" applyFont="1" applyBorder="1" applyAlignment="1"/>
    <xf numFmtId="0" fontId="1" fillId="0" borderId="1" xfId="0" applyFont="1" applyBorder="1"/>
    <xf numFmtId="0" fontId="1" fillId="0" borderId="7" xfId="0" applyFont="1" applyBorder="1"/>
    <xf numFmtId="0" fontId="1" fillId="0" borderId="7" xfId="0" applyFont="1" applyBorder="1" applyAlignment="1"/>
    <xf numFmtId="0" fontId="10" fillId="0" borderId="8" xfId="0" applyFont="1" applyBorder="1" applyAlignment="1"/>
    <xf numFmtId="0" fontId="10" fillId="0" borderId="9" xfId="0" applyFont="1" applyBorder="1" applyAlignment="1"/>
    <xf numFmtId="0" fontId="10" fillId="0" borderId="10" xfId="0" applyFont="1" applyBorder="1"/>
    <xf numFmtId="0" fontId="10" fillId="0" borderId="11" xfId="0" applyFont="1" applyBorder="1"/>
    <xf numFmtId="0" fontId="10" fillId="0" borderId="6" xfId="0" applyFont="1" applyBorder="1"/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/>
    <xf numFmtId="0" fontId="10" fillId="0" borderId="0" xfId="0" applyFont="1" applyAlignment="1">
      <alignment wrapText="1"/>
    </xf>
    <xf numFmtId="0" fontId="10" fillId="5" borderId="0" xfId="0" applyFont="1" applyFill="1" applyAlignment="1"/>
    <xf numFmtId="0" fontId="10" fillId="5" borderId="0" xfId="0" applyFont="1" applyFill="1" applyAlignment="1">
      <alignment horizontal="right"/>
    </xf>
    <xf numFmtId="0" fontId="10" fillId="6" borderId="0" xfId="0" applyFont="1" applyFill="1" applyAlignment="1"/>
    <xf numFmtId="0" fontId="10" fillId="6" borderId="0" xfId="0" applyFont="1" applyFill="1" applyAlignment="1">
      <alignment horizontal="right"/>
    </xf>
    <xf numFmtId="0" fontId="12" fillId="5" borderId="0" xfId="0" applyFont="1" applyFill="1" applyAlignment="1">
      <alignment horizontal="right"/>
    </xf>
    <xf numFmtId="0" fontId="12" fillId="5" borderId="0" xfId="0" applyFont="1" applyFill="1" applyAlignment="1">
      <alignment horizontal="right"/>
    </xf>
    <xf numFmtId="0" fontId="12" fillId="5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49" fontId="7" fillId="0" borderId="0" xfId="0" applyNumberFormat="1" applyFont="1" applyAlignment="1"/>
    <xf numFmtId="0" fontId="7" fillId="0" borderId="0" xfId="0" applyFont="1" applyAlignment="1">
      <alignment wrapText="1"/>
    </xf>
    <xf numFmtId="49" fontId="10" fillId="0" borderId="0" xfId="0" applyNumberFormat="1" applyFont="1" applyAlignment="1"/>
    <xf numFmtId="0" fontId="10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0" fillId="6" borderId="0" xfId="0" applyFont="1" applyFill="1" applyAlignment="1">
      <alignment wrapText="1"/>
    </xf>
    <xf numFmtId="0" fontId="10" fillId="5" borderId="0" xfId="0" quotePrefix="1" applyFont="1" applyFill="1" applyAlignment="1">
      <alignment horizontal="right"/>
    </xf>
    <xf numFmtId="0" fontId="10" fillId="6" borderId="0" xfId="0" quotePrefix="1" applyFont="1" applyFill="1" applyAlignment="1">
      <alignment wrapText="1"/>
    </xf>
    <xf numFmtId="0" fontId="10" fillId="6" borderId="0" xfId="0" quotePrefix="1" applyFont="1" applyFill="1" applyAlignment="1"/>
    <xf numFmtId="0" fontId="14" fillId="6" borderId="0" xfId="0" quotePrefix="1" applyFont="1" applyFill="1" applyAlignment="1"/>
    <xf numFmtId="0" fontId="2" fillId="5" borderId="0" xfId="0" applyFont="1" applyFill="1" applyAlignment="1">
      <alignment horizontal="left"/>
    </xf>
    <xf numFmtId="0" fontId="10" fillId="5" borderId="0" xfId="0" quotePrefix="1" applyFont="1" applyFill="1" applyAlignment="1">
      <alignment wrapText="1"/>
    </xf>
    <xf numFmtId="0" fontId="10" fillId="0" borderId="0" xfId="0" quotePrefix="1" applyFont="1" applyAlignment="1"/>
    <xf numFmtId="11" fontId="2" fillId="2" borderId="0" xfId="0" applyNumberFormat="1" applyFont="1" applyFill="1" applyAlignment="1">
      <alignment horizontal="left"/>
    </xf>
    <xf numFmtId="46" fontId="14" fillId="2" borderId="0" xfId="0" applyNumberFormat="1" applyFont="1" applyFill="1" applyAlignment="1"/>
    <xf numFmtId="0" fontId="10" fillId="5" borderId="0" xfId="0" applyFont="1" applyFill="1"/>
    <xf numFmtId="0" fontId="10" fillId="6" borderId="0" xfId="0" applyFont="1" applyFill="1"/>
    <xf numFmtId="21" fontId="10" fillId="0" borderId="0" xfId="0" applyNumberFormat="1" applyFont="1" applyAlignment="1"/>
    <xf numFmtId="0" fontId="10" fillId="5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" fillId="0" borderId="0" xfId="0" applyFont="1" applyAlignment="1"/>
    <xf numFmtId="0" fontId="10" fillId="5" borderId="0" xfId="0" applyFont="1" applyFill="1" applyAlignment="1"/>
    <xf numFmtId="0" fontId="10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21" fontId="2" fillId="2" borderId="0" xfId="0" applyNumberFormat="1" applyFont="1" applyFill="1" applyAlignment="1">
      <alignment horizontal="left"/>
    </xf>
    <xf numFmtId="0" fontId="16" fillId="0" borderId="0" xfId="0" applyFont="1" applyAlignment="1"/>
    <xf numFmtId="0" fontId="17" fillId="0" borderId="0" xfId="0" applyFont="1" applyAlignment="1"/>
    <xf numFmtId="21" fontId="17" fillId="0" borderId="0" xfId="0" applyNumberFormat="1" applyFont="1" applyAlignment="1"/>
    <xf numFmtId="0" fontId="0" fillId="0" borderId="0" xfId="0" applyFont="1" applyAlignment="1"/>
    <xf numFmtId="21" fontId="0" fillId="0" borderId="0" xfId="0" applyNumberFormat="1" applyFont="1" applyAlignment="1">
      <alignment horizontal="right"/>
    </xf>
    <xf numFmtId="0" fontId="2" fillId="0" borderId="0" xfId="0" applyFont="1" applyAlignment="1"/>
    <xf numFmtId="0" fontId="10" fillId="6" borderId="0" xfId="0" applyFont="1" applyFill="1" applyAlignment="1">
      <alignment horizontal="right"/>
    </xf>
    <xf numFmtId="0" fontId="10" fillId="6" borderId="0" xfId="0" applyFont="1" applyFill="1" applyAlignment="1">
      <alignment horizontal="left"/>
    </xf>
    <xf numFmtId="46" fontId="12" fillId="0" borderId="0" xfId="0" applyNumberFormat="1" applyFont="1" applyAlignment="1">
      <alignment horizontal="left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46" fontId="13" fillId="0" borderId="0" xfId="0" applyNumberFormat="1" applyFont="1" applyAlignment="1">
      <alignment wrapText="1"/>
    </xf>
    <xf numFmtId="0" fontId="10" fillId="5" borderId="0" xfId="0" applyFont="1" applyFill="1" applyAlignment="1">
      <alignment horizontal="right" wrapText="1"/>
    </xf>
    <xf numFmtId="0" fontId="10" fillId="6" borderId="0" xfId="0" applyFont="1" applyFill="1" applyAlignment="1">
      <alignment horizontal="right" wrapText="1"/>
    </xf>
    <xf numFmtId="46" fontId="10" fillId="0" borderId="0" xfId="0" applyNumberFormat="1" applyFont="1" applyAlignment="1">
      <alignment wrapText="1"/>
    </xf>
    <xf numFmtId="21" fontId="10" fillId="0" borderId="0" xfId="0" applyNumberFormat="1" applyFont="1" applyAlignment="1">
      <alignment wrapText="1"/>
    </xf>
    <xf numFmtId="0" fontId="10" fillId="6" borderId="0" xfId="0" applyFont="1" applyFill="1" applyAlignment="1">
      <alignment horizontal="right" wrapText="1"/>
    </xf>
    <xf numFmtId="0" fontId="10" fillId="5" borderId="0" xfId="0" applyFont="1" applyFill="1" applyAlignment="1">
      <alignment wrapText="1"/>
    </xf>
    <xf numFmtId="0" fontId="10" fillId="5" borderId="0" xfId="0" applyFont="1" applyFill="1" applyAlignment="1">
      <alignment horizontal="right"/>
    </xf>
    <xf numFmtId="49" fontId="12" fillId="0" borderId="0" xfId="0" applyNumberFormat="1" applyFont="1" applyAlignment="1"/>
    <xf numFmtId="49" fontId="12" fillId="0" borderId="0" xfId="0" applyNumberFormat="1" applyFont="1" applyAlignment="1">
      <alignment horizontal="left"/>
    </xf>
    <xf numFmtId="4" fontId="10" fillId="5" borderId="0" xfId="0" applyNumberFormat="1" applyFont="1" applyFill="1" applyAlignment="1"/>
    <xf numFmtId="0" fontId="10" fillId="5" borderId="0" xfId="0" applyFont="1" applyFill="1" applyAlignment="1"/>
    <xf numFmtId="0" fontId="18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" fillId="2" borderId="0" xfId="0" applyFont="1" applyFill="1" applyAlignment="1"/>
    <xf numFmtId="0" fontId="12" fillId="0" borderId="0" xfId="0" applyFont="1" applyAlignment="1"/>
    <xf numFmtId="0" fontId="19" fillId="2" borderId="0" xfId="0" applyFont="1" applyFill="1" applyAlignment="1">
      <alignment horizontal="left"/>
    </xf>
    <xf numFmtId="49" fontId="1" fillId="0" borderId="0" xfId="0" applyNumberFormat="1" applyFont="1" applyAlignment="1"/>
    <xf numFmtId="49" fontId="1" fillId="5" borderId="0" xfId="0" applyNumberFormat="1" applyFont="1" applyFill="1" applyAlignment="1">
      <alignment wrapText="1"/>
    </xf>
    <xf numFmtId="49" fontId="1" fillId="6" borderId="0" xfId="0" applyNumberFormat="1" applyFont="1" applyFill="1" applyAlignment="1"/>
    <xf numFmtId="49" fontId="1" fillId="0" borderId="0" xfId="0" applyNumberFormat="1" applyFont="1" applyAlignment="1">
      <alignment wrapText="1"/>
    </xf>
    <xf numFmtId="49" fontId="10" fillId="5" borderId="0" xfId="0" applyNumberFormat="1" applyFont="1" applyFill="1" applyAlignment="1"/>
    <xf numFmtId="0" fontId="10" fillId="5" borderId="0" xfId="0" applyFont="1" applyFill="1" applyAlignment="1">
      <alignment horizontal="right"/>
    </xf>
    <xf numFmtId="49" fontId="10" fillId="6" borderId="0" xfId="0" applyNumberFormat="1" applyFont="1" applyFill="1" applyAlignment="1"/>
    <xf numFmtId="0" fontId="10" fillId="6" borderId="0" xfId="0" applyFont="1" applyFill="1" applyAlignment="1">
      <alignment horizontal="right"/>
    </xf>
    <xf numFmtId="49" fontId="10" fillId="0" borderId="0" xfId="0" applyNumberFormat="1" applyFont="1" applyAlignment="1">
      <alignment wrapText="1"/>
    </xf>
    <xf numFmtId="21" fontId="10" fillId="0" borderId="0" xfId="0" applyNumberFormat="1" applyFont="1" applyAlignment="1"/>
    <xf numFmtId="0" fontId="10" fillId="0" borderId="0" xfId="0" applyFont="1" applyAlignment="1"/>
    <xf numFmtId="21" fontId="10" fillId="0" borderId="0" xfId="0" applyNumberFormat="1" applyFont="1" applyAlignment="1"/>
    <xf numFmtId="0" fontId="14" fillId="2" borderId="0" xfId="0" applyFont="1" applyFill="1" applyAlignment="1"/>
    <xf numFmtId="0" fontId="12" fillId="0" borderId="0" xfId="0" applyFont="1" applyAlignment="1"/>
    <xf numFmtId="46" fontId="12" fillId="0" borderId="0" xfId="0" applyNumberFormat="1" applyFont="1" applyAlignment="1">
      <alignment horizontal="right"/>
    </xf>
    <xf numFmtId="0" fontId="12" fillId="5" borderId="0" xfId="0" applyFont="1" applyFill="1" applyAlignment="1"/>
    <xf numFmtId="0" fontId="12" fillId="6" borderId="0" xfId="0" applyFont="1" applyFill="1" applyAlignment="1"/>
    <xf numFmtId="0" fontId="12" fillId="6" borderId="0" xfId="0" applyFont="1" applyFill="1" applyAlignment="1">
      <alignment horizontal="right"/>
    </xf>
    <xf numFmtId="0" fontId="12" fillId="0" borderId="0" xfId="0" applyFont="1" applyAlignment="1"/>
    <xf numFmtId="46" fontId="12" fillId="0" borderId="0" xfId="0" applyNumberFormat="1" applyFont="1" applyAlignment="1">
      <alignment horizontal="right"/>
    </xf>
    <xf numFmtId="0" fontId="12" fillId="5" borderId="0" xfId="0" applyFont="1" applyFill="1" applyAlignment="1"/>
    <xf numFmtId="0" fontId="12" fillId="6" borderId="0" xfId="0" applyFont="1" applyFill="1" applyAlignment="1"/>
    <xf numFmtId="0" fontId="12" fillId="6" borderId="0" xfId="0" applyFont="1" applyFill="1" applyAlignment="1">
      <alignment horizontal="right"/>
    </xf>
    <xf numFmtId="46" fontId="10" fillId="0" borderId="0" xfId="0" applyNumberFormat="1" applyFont="1" applyAlignment="1"/>
    <xf numFmtId="0" fontId="2" fillId="2" borderId="0" xfId="0" applyFont="1" applyFill="1" applyAlignment="1">
      <alignment horizontal="left"/>
    </xf>
    <xf numFmtId="0" fontId="10" fillId="6" borderId="0" xfId="0" applyFont="1" applyFill="1" applyAlignment="1"/>
    <xf numFmtId="46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5" borderId="0" xfId="0" applyFont="1" applyFill="1" applyAlignment="1">
      <alignment vertical="center"/>
    </xf>
    <xf numFmtId="0" fontId="10" fillId="6" borderId="0" xfId="0" applyFont="1" applyFill="1" applyAlignment="1">
      <alignment horizontal="right" vertical="center"/>
    </xf>
    <xf numFmtId="3" fontId="10" fillId="6" borderId="0" xfId="0" applyNumberFormat="1" applyFont="1" applyFill="1" applyAlignment="1">
      <alignment horizontal="right"/>
    </xf>
    <xf numFmtId="3" fontId="10" fillId="5" borderId="0" xfId="0" applyNumberFormat="1" applyFont="1" applyFill="1" applyAlignment="1">
      <alignment horizontal="right"/>
    </xf>
    <xf numFmtId="0" fontId="12" fillId="0" borderId="12" xfId="0" applyFont="1" applyBorder="1" applyAlignment="1"/>
    <xf numFmtId="46" fontId="12" fillId="0" borderId="12" xfId="0" applyNumberFormat="1" applyFont="1" applyBorder="1" applyAlignment="1">
      <alignment horizontal="right"/>
    </xf>
    <xf numFmtId="0" fontId="2" fillId="2" borderId="12" xfId="0" applyFont="1" applyFill="1" applyBorder="1" applyAlignment="1"/>
    <xf numFmtId="0" fontId="12" fillId="5" borderId="12" xfId="0" applyFont="1" applyFill="1" applyBorder="1" applyAlignment="1"/>
    <xf numFmtId="0" fontId="12" fillId="5" borderId="12" xfId="0" applyFont="1" applyFill="1" applyBorder="1" applyAlignment="1">
      <alignment horizontal="right"/>
    </xf>
    <xf numFmtId="0" fontId="12" fillId="6" borderId="12" xfId="0" applyFont="1" applyFill="1" applyBorder="1" applyAlignment="1"/>
    <xf numFmtId="0" fontId="12" fillId="6" borderId="12" xfId="0" applyFont="1" applyFill="1" applyBorder="1" applyAlignment="1">
      <alignment horizontal="right"/>
    </xf>
    <xf numFmtId="0" fontId="12" fillId="0" borderId="12" xfId="0" applyFont="1" applyBorder="1" applyAlignment="1"/>
    <xf numFmtId="0" fontId="12" fillId="0" borderId="0" xfId="0" applyFont="1" applyAlignment="1"/>
    <xf numFmtId="46" fontId="12" fillId="0" borderId="0" xfId="0" applyNumberFormat="1" applyFont="1" applyAlignment="1">
      <alignment horizontal="right"/>
    </xf>
    <xf numFmtId="0" fontId="12" fillId="0" borderId="0" xfId="0" applyFont="1" applyAlignment="1"/>
    <xf numFmtId="0" fontId="20" fillId="2" borderId="0" xfId="0" applyFont="1" applyFill="1" applyAlignment="1"/>
    <xf numFmtId="0" fontId="12" fillId="5" borderId="0" xfId="0" applyFont="1" applyFill="1" applyAlignment="1"/>
    <xf numFmtId="0" fontId="12" fillId="5" borderId="0" xfId="0" applyFont="1" applyFill="1" applyAlignment="1">
      <alignment horizontal="right"/>
    </xf>
    <xf numFmtId="0" fontId="12" fillId="6" borderId="0" xfId="0" applyFont="1" applyFill="1" applyAlignment="1"/>
    <xf numFmtId="0" fontId="12" fillId="6" borderId="0" xfId="0" applyFont="1" applyFill="1" applyAlignment="1">
      <alignment horizontal="right"/>
    </xf>
    <xf numFmtId="0" fontId="2" fillId="2" borderId="0" xfId="0" applyFont="1" applyFill="1" applyAlignment="1"/>
    <xf numFmtId="0" fontId="12" fillId="5" borderId="0" xfId="0" applyFont="1" applyFill="1" applyAlignment="1"/>
    <xf numFmtId="46" fontId="12" fillId="0" borderId="0" xfId="0" applyNumberFormat="1" applyFont="1" applyAlignment="1">
      <alignment horizontal="right"/>
    </xf>
    <xf numFmtId="0" fontId="12" fillId="5" borderId="0" xfId="0" applyFont="1" applyFill="1" applyAlignment="1">
      <alignment horizontal="right"/>
    </xf>
    <xf numFmtId="0" fontId="12" fillId="6" borderId="0" xfId="0" applyFont="1" applyFill="1" applyAlignment="1"/>
    <xf numFmtId="0" fontId="12" fillId="6" borderId="0" xfId="0" applyFont="1" applyFill="1" applyAlignment="1">
      <alignment horizontal="right"/>
    </xf>
    <xf numFmtId="0" fontId="12" fillId="0" borderId="13" xfId="0" applyFont="1" applyBorder="1" applyAlignment="1"/>
    <xf numFmtId="0" fontId="10" fillId="5" borderId="0" xfId="0" applyFont="1" applyFill="1" applyAlignment="1">
      <alignment horizontal="left"/>
    </xf>
    <xf numFmtId="0" fontId="18" fillId="0" borderId="0" xfId="0" applyFont="1" applyAlignment="1"/>
    <xf numFmtId="0" fontId="18" fillId="5" borderId="0" xfId="0" applyFont="1" applyFill="1" applyAlignment="1">
      <alignment wrapText="1"/>
    </xf>
    <xf numFmtId="0" fontId="18" fillId="6" borderId="0" xfId="0" applyFont="1" applyFill="1" applyAlignment="1"/>
    <xf numFmtId="46" fontId="12" fillId="0" borderId="0" xfId="0" applyNumberFormat="1" applyFont="1" applyAlignment="1"/>
    <xf numFmtId="0" fontId="12" fillId="5" borderId="0" xfId="0" applyFont="1" applyFill="1" applyAlignment="1"/>
    <xf numFmtId="0" fontId="12" fillId="5" borderId="0" xfId="0" applyFont="1" applyFill="1" applyAlignment="1">
      <alignment horizontal="right"/>
    </xf>
    <xf numFmtId="0" fontId="12" fillId="6" borderId="0" xfId="0" applyFont="1" applyFill="1" applyAlignment="1"/>
    <xf numFmtId="0" fontId="12" fillId="6" borderId="0" xfId="0" applyFont="1" applyFill="1" applyAlignment="1">
      <alignment horizontal="right"/>
    </xf>
    <xf numFmtId="0" fontId="12" fillId="0" borderId="0" xfId="0" applyFont="1"/>
    <xf numFmtId="0" fontId="10" fillId="0" borderId="0" xfId="0" applyFont="1" applyAlignment="1"/>
    <xf numFmtId="0" fontId="2" fillId="5" borderId="0" xfId="0" applyFont="1" applyFill="1" applyAlignment="1">
      <alignment horizontal="left" wrapText="1"/>
    </xf>
  </cellXfs>
  <cellStyles count="1">
    <cellStyle name="Normal" xfId="0" builtinId="0"/>
  </cellStyles>
  <dxfs count="22">
    <dxf>
      <fill>
        <patternFill patternType="solid">
          <fgColor rgb="FFF7981D"/>
          <bgColor rgb="FFF7981D"/>
        </patternFill>
      </fill>
    </dxf>
    <dxf>
      <fill>
        <patternFill patternType="solid">
          <fgColor rgb="FF07C8AB"/>
          <bgColor rgb="FF07C8AB"/>
        </patternFill>
      </fill>
    </dxf>
    <dxf>
      <fill>
        <patternFill patternType="solid">
          <fgColor rgb="FFF7981D"/>
          <bgColor rgb="FFF7981D"/>
        </patternFill>
      </fill>
    </dxf>
    <dxf>
      <fill>
        <patternFill patternType="solid">
          <fgColor rgb="FF07C8AB"/>
          <bgColor rgb="FF07C8AB"/>
        </patternFill>
      </fill>
    </dxf>
    <dxf>
      <fill>
        <patternFill patternType="solid">
          <fgColor rgb="FFF7981D"/>
          <bgColor rgb="FFF7981D"/>
        </patternFill>
      </fill>
    </dxf>
    <dxf>
      <fill>
        <patternFill patternType="solid">
          <fgColor rgb="FF07C8AB"/>
          <bgColor rgb="FF07C8AB"/>
        </patternFill>
      </fill>
    </dxf>
    <dxf>
      <fill>
        <patternFill patternType="solid">
          <fgColor rgb="FFF7981D"/>
          <bgColor rgb="FFF7981D"/>
        </patternFill>
      </fill>
    </dxf>
    <dxf>
      <fill>
        <patternFill patternType="solid">
          <fgColor rgb="FF07C8AB"/>
          <bgColor rgb="FF07C8AB"/>
        </patternFill>
      </fill>
    </dxf>
    <dxf>
      <fill>
        <patternFill patternType="solid">
          <fgColor rgb="FFF7981D"/>
          <bgColor rgb="FFF7981D"/>
        </patternFill>
      </fill>
    </dxf>
    <dxf>
      <fill>
        <patternFill patternType="solid">
          <fgColor rgb="FF07C8AB"/>
          <bgColor rgb="FF07C8AB"/>
        </patternFill>
      </fill>
    </dxf>
    <dxf>
      <fill>
        <patternFill patternType="solid">
          <fgColor rgb="FFF7981D"/>
          <bgColor rgb="FFF7981D"/>
        </patternFill>
      </fill>
    </dxf>
    <dxf>
      <fill>
        <patternFill patternType="solid">
          <fgColor rgb="FF07C8AB"/>
          <bgColor rgb="FF07C8AB"/>
        </patternFill>
      </fill>
    </dxf>
    <dxf>
      <fill>
        <patternFill patternType="solid">
          <fgColor rgb="FFF7981D"/>
          <bgColor rgb="FFF7981D"/>
        </patternFill>
      </fill>
    </dxf>
    <dxf>
      <fill>
        <patternFill patternType="solid">
          <fgColor rgb="FF07C8AB"/>
          <bgColor rgb="FF07C8AB"/>
        </patternFill>
      </fill>
    </dxf>
    <dxf>
      <fill>
        <patternFill patternType="solid">
          <fgColor rgb="FFF7981D"/>
          <bgColor rgb="FFF7981D"/>
        </patternFill>
      </fill>
    </dxf>
    <dxf>
      <fill>
        <patternFill patternType="solid">
          <fgColor rgb="FF07C8AB"/>
          <bgColor rgb="FF07C8AB"/>
        </patternFill>
      </fill>
    </dxf>
    <dxf>
      <fill>
        <patternFill patternType="solid">
          <fgColor rgb="FFF7981D"/>
          <bgColor rgb="FFF7981D"/>
        </patternFill>
      </fill>
    </dxf>
    <dxf>
      <fill>
        <patternFill patternType="solid">
          <fgColor rgb="FF07C8AB"/>
          <bgColor rgb="FF07C8AB"/>
        </patternFill>
      </fill>
    </dxf>
    <dxf>
      <fill>
        <patternFill patternType="solid">
          <fgColor rgb="FFF7981D"/>
          <bgColor rgb="FFF7981D"/>
        </patternFill>
      </fill>
    </dxf>
    <dxf>
      <fill>
        <patternFill patternType="solid">
          <fgColor rgb="FF07C8AB"/>
          <bgColor rgb="FF07C8AB"/>
        </patternFill>
      </fill>
    </dxf>
    <dxf>
      <fill>
        <patternFill patternType="solid">
          <fgColor rgb="FFF7981D"/>
          <bgColor rgb="FFF7981D"/>
        </patternFill>
      </fill>
    </dxf>
    <dxf>
      <fill>
        <patternFill patternType="solid">
          <fgColor rgb="FF07C8AB"/>
          <bgColor rgb="FF07C8AB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120" Type="http://schemas.openxmlformats.org/officeDocument/2006/relationships/styles" Target="styles.xml"/><Relationship Id="rId121" Type="http://schemas.openxmlformats.org/officeDocument/2006/relationships/sharedStrings" Target="sharedStrings.xml"/><Relationship Id="rId122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00" Type="http://schemas.openxmlformats.org/officeDocument/2006/relationships/worksheet" Target="worksheets/sheet100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theme" Target="theme/theme1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1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16.5" customWidth="1"/>
    <col min="2" max="2" width="17.5" customWidth="1"/>
    <col min="3" max="3" width="27.83203125" customWidth="1"/>
    <col min="4" max="4" width="30.33203125" customWidth="1"/>
    <col min="5" max="5" width="18.1640625" customWidth="1"/>
    <col min="6" max="6" width="16.6640625" customWidth="1"/>
  </cols>
  <sheetData>
    <row r="1" spans="1:6" ht="13" x14ac:dyDescent="0.15">
      <c r="A1" s="1"/>
      <c r="B1" s="1"/>
      <c r="C1" s="1" t="s">
        <v>0</v>
      </c>
      <c r="D1" s="1"/>
      <c r="E1" s="1"/>
      <c r="F1" s="1"/>
    </row>
    <row r="2" spans="1:6" ht="13" x14ac:dyDescent="0.15">
      <c r="A2" s="2" t="s">
        <v>1</v>
      </c>
      <c r="B2" s="2" t="s">
        <v>2</v>
      </c>
      <c r="C2" s="2" t="s">
        <v>3</v>
      </c>
      <c r="D2" s="2" t="s">
        <v>4</v>
      </c>
      <c r="E2" s="3" t="str">
        <f>HYPERLINK("https://twitter.com/AngelsKings_And","@AngelsKings_And")</f>
        <v>@AngelsKings_And</v>
      </c>
      <c r="F2" s="4" t="str">
        <f>HYPERLINK("https://twitter.com/backtoazureroad","@backtoazureroad")</f>
        <v>@backtoazureroad</v>
      </c>
    </row>
    <row r="3" spans="1:6" ht="13" x14ac:dyDescent="0.15">
      <c r="A3" s="2" t="s">
        <v>5</v>
      </c>
      <c r="B3" s="2" t="s">
        <v>6</v>
      </c>
      <c r="C3" s="5" t="s">
        <v>7</v>
      </c>
      <c r="D3" s="6" t="str">
        <f>HYPERLINK("https://twitter.com/bluroux","@bluroux")</f>
        <v>@bluroux</v>
      </c>
      <c r="E3" s="2" t="s">
        <v>8</v>
      </c>
      <c r="F3" s="4" t="str">
        <f>HYPERLINK("https://cinciallegre.tumblr.com/","@cinciallegre")</f>
        <v>@cinciallegre</v>
      </c>
    </row>
    <row r="4" spans="1:6" ht="13" x14ac:dyDescent="0.15">
      <c r="A4" s="4" t="str">
        <f>HYPERLINK("http://corvus-christi.tumblr.com/","@corvus-christi")</f>
        <v>@corvus-christi</v>
      </c>
      <c r="B4" s="2" t="s">
        <v>9</v>
      </c>
      <c r="C4" s="2" t="s">
        <v>10</v>
      </c>
      <c r="D4" s="5" t="s">
        <v>11</v>
      </c>
      <c r="E4" s="4" t="str">
        <f>HYPERLINK("http://cadfael-morgana.tumblr.com","Emma")</f>
        <v>Emma</v>
      </c>
      <c r="F4" s="7" t="str">
        <f>HYPERLINK("https://twitter.com/espeon","@espeon")</f>
        <v>@espeon</v>
      </c>
    </row>
    <row r="5" spans="1:6" ht="13" x14ac:dyDescent="0.15">
      <c r="A5" s="3" t="str">
        <f>HYPERLINK("https://twitter.com/farmer_marshal","@Farmer_Marshal")</f>
        <v>@Farmer_Marshal</v>
      </c>
      <c r="B5" s="3" t="str">
        <f>HYPERLINK("https://twitter.com/ladyvexderolo","Finn")</f>
        <v>Finn</v>
      </c>
      <c r="C5" s="3" t="str">
        <f>HYPERLINK("https://twitter.com/fluffysnowfall","@FluffySnowfall")</f>
        <v>@FluffySnowfall</v>
      </c>
      <c r="D5" s="2" t="s">
        <v>12</v>
      </c>
      <c r="E5" s="2" t="s">
        <v>13</v>
      </c>
      <c r="F5" s="3" t="str">
        <f>HYPERLINK("https://twitter.com/hedwigs_art?lang=en","@hedwigs_art")</f>
        <v>@hedwigs_art</v>
      </c>
    </row>
    <row r="6" spans="1:6" ht="13" x14ac:dyDescent="0.15">
      <c r="A6" s="4" t="str">
        <f>HYPERLINK("https://twitter.com/hoellla?lang=en","@hoellla")</f>
        <v>@hoellla</v>
      </c>
      <c r="B6" s="2" t="s">
        <v>14</v>
      </c>
      <c r="C6" s="4" t="str">
        <f>HYPERLINK("https://twitter.com/i-do-doodle-a-lot","@i-do-doodle-a-lot")</f>
        <v>@i-do-doodle-a-lot</v>
      </c>
      <c r="D6" s="5" t="s">
        <v>15</v>
      </c>
      <c r="E6" s="4" t="str">
        <f>HYPERLINK("http://qwertthefemale.tumblr.com","James")</f>
        <v>James</v>
      </c>
      <c r="F6" s="5" t="s">
        <v>16</v>
      </c>
    </row>
    <row r="7" spans="1:6" ht="13" x14ac:dyDescent="0.15">
      <c r="A7" s="4" t="str">
        <f>HYPERLINK("https://twitter.com/fussionsniper","Jimmy Livers")</f>
        <v>Jimmy Livers</v>
      </c>
      <c r="B7" s="2" t="s">
        <v>17</v>
      </c>
      <c r="C7" s="2" t="s">
        <v>18</v>
      </c>
      <c r="D7" s="5" t="s">
        <v>19</v>
      </c>
      <c r="E7" s="2" t="s">
        <v>20</v>
      </c>
      <c r="F7" s="4" t="str">
        <f>HYPERLINK("https://twitter.com/KitterDoodle","@KitterDoodle")</f>
        <v>@KitterDoodle</v>
      </c>
    </row>
    <row r="8" spans="1:6" ht="13" x14ac:dyDescent="0.15">
      <c r="A8" s="2" t="s">
        <v>21</v>
      </c>
      <c r="B8" s="2" t="s">
        <v>22</v>
      </c>
      <c r="C8" s="2" t="s">
        <v>23</v>
      </c>
      <c r="D8" s="2" t="s">
        <v>24</v>
      </c>
      <c r="E8" s="2" t="s">
        <v>25</v>
      </c>
      <c r="F8" s="2" t="s">
        <v>26</v>
      </c>
    </row>
    <row r="9" spans="1:6" ht="13" x14ac:dyDescent="0.15">
      <c r="A9" s="3" t="str">
        <f>HYPERLINK("https://twitter.com/LukeKaufmann","@LukeKaufmann")</f>
        <v>@LukeKaufmann</v>
      </c>
      <c r="B9" s="4" t="str">
        <f>HYPERLINK("https://twitter.com/MoonwalkingCrab","@MoonwalkingCrab")</f>
        <v>@MoonwalkingCrab</v>
      </c>
      <c r="C9" s="2" t="s">
        <v>27</v>
      </c>
      <c r="D9" s="5" t="s">
        <v>28</v>
      </c>
      <c r="E9" s="3" t="str">
        <f>HYPERLINK("https://twitter.com/euphoowhat","Minilena")</f>
        <v>Minilena</v>
      </c>
      <c r="F9" s="2" t="s">
        <v>29</v>
      </c>
    </row>
    <row r="10" spans="1:6" ht="13" x14ac:dyDescent="0.15">
      <c r="A10" s="2" t="s">
        <v>30</v>
      </c>
      <c r="B10" s="4" t="str">
        <f>HYPERLINK("https://noisypitta.tumblr.com/","@noisypitta")</f>
        <v>@noisypitta</v>
      </c>
      <c r="C10" s="3" t="str">
        <f>HYPERLINK("https://twitter.com/officialeternul","@OfficialEternul")</f>
        <v>@OfficialEternul</v>
      </c>
      <c r="D10" s="4" t="str">
        <f>HYPERLINK("https://twitter.com/omrjeuss","@OmrJeuss")</f>
        <v>@OmrJeuss</v>
      </c>
      <c r="E10" s="8" t="s">
        <v>31</v>
      </c>
      <c r="F10" s="5" t="s">
        <v>32</v>
      </c>
    </row>
    <row r="11" spans="1:6" ht="13" x14ac:dyDescent="0.15">
      <c r="A11" s="3" t="str">
        <f>HYPERLINK("https://twitter.com/recognizerecall","@recognizerecall")</f>
        <v>@recognizerecall</v>
      </c>
      <c r="B11" s="3" t="str">
        <f>HYPERLINK("http://sarah-crewe.tumblr.com/","Sarah Cropley")</f>
        <v>Sarah Cropley</v>
      </c>
      <c r="C11" s="5" t="s">
        <v>33</v>
      </c>
      <c r="D11" s="9" t="s">
        <v>34</v>
      </c>
      <c r="E11" s="3" t="str">
        <f>HYPERLINK("https://twitter.com/StarringTheSky","@StarringTheSky")</f>
        <v>@StarringTheSky</v>
      </c>
      <c r="F11" s="2" t="s">
        <v>35</v>
      </c>
    </row>
    <row r="12" spans="1:6" ht="13" x14ac:dyDescent="0.15">
      <c r="A12" s="3" t="str">
        <f>HYPERLINK("https://twitter.com/SWillow13","@swillow13")</f>
        <v>@swillow13</v>
      </c>
      <c r="B12" s="4" t="str">
        <f>HYPERLINK("http://thespinesmoustache.tumblr.com","Troy F. Armstrong")</f>
        <v>Troy F. Armstrong</v>
      </c>
      <c r="C12" s="2" t="s">
        <v>36</v>
      </c>
      <c r="D12" s="2" t="s">
        <v>37</v>
      </c>
      <c r="E12" s="5" t="s">
        <v>38</v>
      </c>
      <c r="F12" s="4" t="str">
        <f>HYPERLINK("http://monsterminyard.tumblr.com","Yana H.")</f>
        <v>Yana H.</v>
      </c>
    </row>
    <row r="13" spans="1:6" ht="18" customHeight="1" x14ac:dyDescent="0.15">
      <c r="A13" s="4" t="str">
        <f>HYPERLINK("https://twitter.com/yojharobed?lang=en","@yojharobed")</f>
        <v>@yojharobed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10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16.33203125" customWidth="1"/>
    <col min="2" max="16" width="9.1640625" customWidth="1"/>
  </cols>
  <sheetData>
    <row r="1" spans="1:16" ht="39" x14ac:dyDescent="0.15">
      <c r="A1" s="33" t="s">
        <v>224</v>
      </c>
      <c r="B1" s="27" t="s">
        <v>95</v>
      </c>
      <c r="C1" s="28" t="s">
        <v>96</v>
      </c>
      <c r="D1" s="28" t="s">
        <v>97</v>
      </c>
      <c r="E1" s="28" t="s">
        <v>98</v>
      </c>
      <c r="F1" s="29" t="s">
        <v>99</v>
      </c>
      <c r="G1" s="30" t="s">
        <v>100</v>
      </c>
      <c r="H1" s="31" t="s">
        <v>101</v>
      </c>
      <c r="I1" s="31" t="s">
        <v>102</v>
      </c>
      <c r="J1" s="31" t="s">
        <v>103</v>
      </c>
      <c r="K1" s="32" t="s">
        <v>104</v>
      </c>
      <c r="L1" s="33" t="s">
        <v>105</v>
      </c>
      <c r="M1" s="34" t="s">
        <v>106</v>
      </c>
      <c r="N1" s="34" t="s">
        <v>107</v>
      </c>
      <c r="O1" s="34" t="s">
        <v>108</v>
      </c>
      <c r="P1" s="35" t="s">
        <v>109</v>
      </c>
    </row>
    <row r="2" spans="1:16" ht="13" x14ac:dyDescent="0.15">
      <c r="A2" s="1" t="s">
        <v>110</v>
      </c>
      <c r="B2" s="36">
        <f t="shared" ref="B2:B107" ca="1" si="0">SUMIF(INDIRECT("'"&amp;$A2&amp;"'!E:E"), $A$1, INDIRECT("'"&amp;$A2&amp;"'!H:H"))</f>
        <v>0</v>
      </c>
      <c r="C2">
        <f t="shared" ref="C2:C107" ca="1" si="1">SUMIF(INDIRECT("'"&amp;$A2&amp;"'!E:E"), $A$1, INDIRECT("'"&amp;$A2&amp;"'!I:I"))</f>
        <v>0</v>
      </c>
      <c r="D2">
        <f t="shared" ref="D2:D107" ca="1" si="2">SUMIF(INDIRECT("'"&amp;$A2&amp;"'!E:E"), $A$1, INDIRECT("'"&amp;$A2&amp;"'!J:J"))</f>
        <v>0</v>
      </c>
      <c r="E2">
        <f t="shared" ref="E2:E107" ca="1" si="3">SUMIF(INDIRECT("'"&amp;$A2&amp;"'!E:E"), $A$1, INDIRECT("'"&amp;$A2&amp;"'!K:K"))</f>
        <v>0</v>
      </c>
      <c r="F2" s="37">
        <f t="shared" ref="F2:F107" ca="1" si="4">(B2*10)+C2+(D2/10)+(E2/100)</f>
        <v>0</v>
      </c>
      <c r="G2" s="36">
        <f t="shared" ref="G2:G107" ca="1" si="5">-SUMIF(INDIRECT("'"&amp;$A2&amp;"'!C:C"), $A$1, INDIRECT("'"&amp;$A2&amp;"'!M:M"))</f>
        <v>0</v>
      </c>
      <c r="H2">
        <f t="shared" ref="H2:H107" ca="1" si="6">-SUMIF(INDIRECT("'"&amp;$A2&amp;"'!C:C"), $A$1, INDIRECT("'"&amp;$A2&amp;"'!N:N"))</f>
        <v>0</v>
      </c>
      <c r="I2">
        <f t="shared" ref="I2:I107" ca="1" si="7">-SUMIF(INDIRECT("'"&amp;$A2&amp;"'!C:C"), $A$1, INDIRECT("'"&amp;$A2&amp;"'!O:O"))</f>
        <v>0</v>
      </c>
      <c r="J2">
        <f t="shared" ref="J2:J107" ca="1" si="8">-SUMIF(INDIRECT("'"&amp;$A2&amp;"'!C:C"), $A$1, INDIRECT("'"&amp;$A2&amp;"'!P:P"))</f>
        <v>0</v>
      </c>
      <c r="K2" s="38">
        <f t="shared" ref="K2:K107" ca="1" si="9">(G2*10) + H2 + (I2/10) + (J2/100)</f>
        <v>0</v>
      </c>
      <c r="L2" s="39">
        <f t="shared" ref="L2:P2" ca="1" si="10">B2+G2</f>
        <v>0</v>
      </c>
      <c r="M2" s="19">
        <f t="shared" ca="1" si="10"/>
        <v>0</v>
      </c>
      <c r="N2" s="19">
        <f t="shared" ca="1" si="10"/>
        <v>0</v>
      </c>
      <c r="O2" s="19">
        <f t="shared" ca="1" si="10"/>
        <v>0</v>
      </c>
      <c r="P2" s="37">
        <f t="shared" ca="1" si="10"/>
        <v>0</v>
      </c>
    </row>
    <row r="3" spans="1:16" ht="13" x14ac:dyDescent="0.15">
      <c r="A3" s="1" t="s">
        <v>111</v>
      </c>
      <c r="B3" s="36">
        <f t="shared" ca="1" si="0"/>
        <v>0</v>
      </c>
      <c r="C3">
        <f t="shared" ca="1" si="1"/>
        <v>0</v>
      </c>
      <c r="D3">
        <f t="shared" ca="1" si="2"/>
        <v>0</v>
      </c>
      <c r="E3">
        <f t="shared" ca="1" si="3"/>
        <v>0</v>
      </c>
      <c r="F3" s="37">
        <f t="shared" ca="1" si="4"/>
        <v>0</v>
      </c>
      <c r="G3" s="36">
        <f t="shared" ca="1" si="5"/>
        <v>0</v>
      </c>
      <c r="H3">
        <f t="shared" ca="1" si="6"/>
        <v>-1</v>
      </c>
      <c r="I3">
        <f t="shared" ca="1" si="7"/>
        <v>-50</v>
      </c>
      <c r="J3">
        <f t="shared" ca="1" si="8"/>
        <v>0</v>
      </c>
      <c r="K3" s="38">
        <f t="shared" ca="1" si="9"/>
        <v>-6</v>
      </c>
      <c r="L3" s="39">
        <f t="shared" ref="L3:P3" ca="1" si="11">B3+G3</f>
        <v>0</v>
      </c>
      <c r="M3" s="19">
        <f t="shared" ca="1" si="11"/>
        <v>-1</v>
      </c>
      <c r="N3" s="19">
        <f t="shared" ca="1" si="11"/>
        <v>-50</v>
      </c>
      <c r="O3" s="19">
        <f t="shared" ca="1" si="11"/>
        <v>0</v>
      </c>
      <c r="P3" s="37">
        <f t="shared" ca="1" si="11"/>
        <v>-6</v>
      </c>
    </row>
    <row r="4" spans="1:16" ht="13" x14ac:dyDescent="0.15">
      <c r="A4" s="1" t="s">
        <v>112</v>
      </c>
      <c r="B4" s="36">
        <f t="shared" ca="1" si="0"/>
        <v>0</v>
      </c>
      <c r="C4">
        <f t="shared" ca="1" si="1"/>
        <v>0</v>
      </c>
      <c r="D4">
        <f t="shared" ca="1" si="2"/>
        <v>0</v>
      </c>
      <c r="E4">
        <f t="shared" ca="1" si="3"/>
        <v>0</v>
      </c>
      <c r="F4" s="37">
        <f t="shared" ca="1" si="4"/>
        <v>0</v>
      </c>
      <c r="G4" s="36">
        <f t="shared" ca="1" si="5"/>
        <v>0</v>
      </c>
      <c r="H4">
        <f t="shared" ca="1" si="6"/>
        <v>0</v>
      </c>
      <c r="I4">
        <f t="shared" ca="1" si="7"/>
        <v>0</v>
      </c>
      <c r="J4">
        <f t="shared" ca="1" si="8"/>
        <v>0</v>
      </c>
      <c r="K4" s="38">
        <f t="shared" ca="1" si="9"/>
        <v>0</v>
      </c>
      <c r="L4" s="39">
        <f t="shared" ref="L4:P4" ca="1" si="12">B4+G4</f>
        <v>0</v>
      </c>
      <c r="M4" s="19">
        <f t="shared" ca="1" si="12"/>
        <v>0</v>
      </c>
      <c r="N4" s="19">
        <f t="shared" ca="1" si="12"/>
        <v>0</v>
      </c>
      <c r="O4" s="19">
        <f t="shared" ca="1" si="12"/>
        <v>0</v>
      </c>
      <c r="P4" s="37">
        <f t="shared" ca="1" si="12"/>
        <v>0</v>
      </c>
    </row>
    <row r="5" spans="1:16" ht="13" x14ac:dyDescent="0.15">
      <c r="A5" s="1" t="s">
        <v>113</v>
      </c>
      <c r="B5" s="36">
        <f t="shared" ca="1" si="0"/>
        <v>0</v>
      </c>
      <c r="C5">
        <f t="shared" ca="1" si="1"/>
        <v>0</v>
      </c>
      <c r="D5">
        <f t="shared" ca="1" si="2"/>
        <v>0</v>
      </c>
      <c r="E5">
        <f t="shared" ca="1" si="3"/>
        <v>0</v>
      </c>
      <c r="F5" s="37">
        <f t="shared" ca="1" si="4"/>
        <v>0</v>
      </c>
      <c r="G5" s="36">
        <f t="shared" ca="1" si="5"/>
        <v>0</v>
      </c>
      <c r="H5">
        <f t="shared" ca="1" si="6"/>
        <v>0</v>
      </c>
      <c r="I5">
        <f t="shared" ca="1" si="7"/>
        <v>0</v>
      </c>
      <c r="J5">
        <f t="shared" ca="1" si="8"/>
        <v>0</v>
      </c>
      <c r="K5" s="38">
        <f t="shared" ca="1" si="9"/>
        <v>0</v>
      </c>
      <c r="L5" s="39">
        <f t="shared" ref="L5:P5" ca="1" si="13">B5+G5</f>
        <v>0</v>
      </c>
      <c r="M5" s="19">
        <f t="shared" ca="1" si="13"/>
        <v>0</v>
      </c>
      <c r="N5" s="19">
        <f t="shared" ca="1" si="13"/>
        <v>0</v>
      </c>
      <c r="O5" s="19">
        <f t="shared" ca="1" si="13"/>
        <v>0</v>
      </c>
      <c r="P5" s="37">
        <f t="shared" ca="1" si="13"/>
        <v>0</v>
      </c>
    </row>
    <row r="6" spans="1:16" ht="13" x14ac:dyDescent="0.15">
      <c r="A6" s="1" t="s">
        <v>114</v>
      </c>
      <c r="B6" s="36">
        <f t="shared" ca="1" si="0"/>
        <v>0</v>
      </c>
      <c r="C6">
        <f t="shared" ca="1" si="1"/>
        <v>60</v>
      </c>
      <c r="D6">
        <f t="shared" ca="1" si="2"/>
        <v>0</v>
      </c>
      <c r="E6">
        <f t="shared" ca="1" si="3"/>
        <v>0</v>
      </c>
      <c r="F6" s="37">
        <f t="shared" ca="1" si="4"/>
        <v>60</v>
      </c>
      <c r="G6" s="36">
        <f t="shared" ca="1" si="5"/>
        <v>0</v>
      </c>
      <c r="H6">
        <f t="shared" ca="1" si="6"/>
        <v>-1</v>
      </c>
      <c r="I6">
        <f t="shared" ca="1" si="7"/>
        <v>0</v>
      </c>
      <c r="J6">
        <f t="shared" ca="1" si="8"/>
        <v>0</v>
      </c>
      <c r="K6" s="38">
        <f t="shared" ca="1" si="9"/>
        <v>-1</v>
      </c>
      <c r="L6" s="39">
        <f t="shared" ref="L6:P6" ca="1" si="14">B6+G6</f>
        <v>0</v>
      </c>
      <c r="M6" s="19">
        <f t="shared" ca="1" si="14"/>
        <v>59</v>
      </c>
      <c r="N6" s="19">
        <f t="shared" ca="1" si="14"/>
        <v>0</v>
      </c>
      <c r="O6" s="19">
        <f t="shared" ca="1" si="14"/>
        <v>0</v>
      </c>
      <c r="P6" s="37">
        <f t="shared" ca="1" si="14"/>
        <v>59</v>
      </c>
    </row>
    <row r="7" spans="1:16" ht="13" x14ac:dyDescent="0.15">
      <c r="A7" s="1" t="s">
        <v>115</v>
      </c>
      <c r="B7" s="36">
        <f t="shared" ca="1" si="0"/>
        <v>0</v>
      </c>
      <c r="C7">
        <f t="shared" ca="1" si="1"/>
        <v>0</v>
      </c>
      <c r="D7">
        <f t="shared" ca="1" si="2"/>
        <v>0</v>
      </c>
      <c r="E7">
        <f t="shared" ca="1" si="3"/>
        <v>0</v>
      </c>
      <c r="F7" s="37">
        <f t="shared" ca="1" si="4"/>
        <v>0</v>
      </c>
      <c r="G7" s="36">
        <f t="shared" ca="1" si="5"/>
        <v>0</v>
      </c>
      <c r="H7">
        <f t="shared" ca="1" si="6"/>
        <v>0</v>
      </c>
      <c r="I7">
        <f t="shared" ca="1" si="7"/>
        <v>-1</v>
      </c>
      <c r="J7">
        <f t="shared" ca="1" si="8"/>
        <v>-2</v>
      </c>
      <c r="K7" s="38">
        <f t="shared" ca="1" si="9"/>
        <v>-0.12000000000000001</v>
      </c>
      <c r="L7" s="39">
        <f t="shared" ref="L7:P7" ca="1" si="15">B7+G7</f>
        <v>0</v>
      </c>
      <c r="M7" s="19">
        <f t="shared" ca="1" si="15"/>
        <v>0</v>
      </c>
      <c r="N7" s="19">
        <f t="shared" ca="1" si="15"/>
        <v>-1</v>
      </c>
      <c r="O7" s="19">
        <f t="shared" ca="1" si="15"/>
        <v>-2</v>
      </c>
      <c r="P7" s="37">
        <f t="shared" ca="1" si="15"/>
        <v>-0.12000000000000001</v>
      </c>
    </row>
    <row r="8" spans="1:16" ht="13" x14ac:dyDescent="0.15">
      <c r="A8" s="1" t="s">
        <v>116</v>
      </c>
      <c r="B8" s="36">
        <f t="shared" ca="1" si="0"/>
        <v>0</v>
      </c>
      <c r="C8">
        <f t="shared" ca="1" si="1"/>
        <v>0</v>
      </c>
      <c r="D8">
        <f t="shared" ca="1" si="2"/>
        <v>0</v>
      </c>
      <c r="E8">
        <f t="shared" ca="1" si="3"/>
        <v>0</v>
      </c>
      <c r="F8" s="37">
        <f t="shared" ca="1" si="4"/>
        <v>0</v>
      </c>
      <c r="G8" s="36">
        <f t="shared" ca="1" si="5"/>
        <v>0</v>
      </c>
      <c r="H8">
        <f t="shared" ca="1" si="6"/>
        <v>0</v>
      </c>
      <c r="I8">
        <f t="shared" ca="1" si="7"/>
        <v>0</v>
      </c>
      <c r="J8">
        <f t="shared" ca="1" si="8"/>
        <v>0</v>
      </c>
      <c r="K8" s="38">
        <f t="shared" ca="1" si="9"/>
        <v>0</v>
      </c>
      <c r="L8" s="39">
        <f t="shared" ref="L8:P8" ca="1" si="16">B8+G8</f>
        <v>0</v>
      </c>
      <c r="M8" s="19">
        <f t="shared" ca="1" si="16"/>
        <v>0</v>
      </c>
      <c r="N8" s="19">
        <f t="shared" ca="1" si="16"/>
        <v>0</v>
      </c>
      <c r="O8" s="19">
        <f t="shared" ca="1" si="16"/>
        <v>0</v>
      </c>
      <c r="P8" s="37">
        <f t="shared" ca="1" si="16"/>
        <v>0</v>
      </c>
    </row>
    <row r="9" spans="1:16" ht="13" x14ac:dyDescent="0.15">
      <c r="A9" s="1" t="s">
        <v>117</v>
      </c>
      <c r="B9" s="36">
        <f t="shared" ca="1" si="0"/>
        <v>0</v>
      </c>
      <c r="C9">
        <f t="shared" ca="1" si="1"/>
        <v>150</v>
      </c>
      <c r="D9">
        <f t="shared" ca="1" si="2"/>
        <v>0</v>
      </c>
      <c r="E9">
        <f t="shared" ca="1" si="3"/>
        <v>0</v>
      </c>
      <c r="F9" s="37">
        <f t="shared" ca="1" si="4"/>
        <v>150</v>
      </c>
      <c r="G9" s="36">
        <f t="shared" ca="1" si="5"/>
        <v>0</v>
      </c>
      <c r="H9">
        <f t="shared" ca="1" si="6"/>
        <v>-4</v>
      </c>
      <c r="I9">
        <f t="shared" ca="1" si="7"/>
        <v>-6</v>
      </c>
      <c r="J9">
        <f t="shared" ca="1" si="8"/>
        <v>0</v>
      </c>
      <c r="K9" s="38">
        <f t="shared" ca="1" si="9"/>
        <v>-4.5999999999999996</v>
      </c>
      <c r="L9" s="39">
        <f t="shared" ref="L9:P9" ca="1" si="17">B9+G9</f>
        <v>0</v>
      </c>
      <c r="M9" s="19">
        <f t="shared" ca="1" si="17"/>
        <v>146</v>
      </c>
      <c r="N9" s="19">
        <f t="shared" ca="1" si="17"/>
        <v>-6</v>
      </c>
      <c r="O9" s="19">
        <f t="shared" ca="1" si="17"/>
        <v>0</v>
      </c>
      <c r="P9" s="37">
        <f t="shared" ca="1" si="17"/>
        <v>145.4</v>
      </c>
    </row>
    <row r="10" spans="1:16" ht="13" x14ac:dyDescent="0.15">
      <c r="A10" s="1" t="s">
        <v>118</v>
      </c>
      <c r="B10" s="36">
        <f t="shared" ca="1" si="0"/>
        <v>0</v>
      </c>
      <c r="C10">
        <f t="shared" ca="1" si="1"/>
        <v>0</v>
      </c>
      <c r="D10">
        <f t="shared" ca="1" si="2"/>
        <v>0</v>
      </c>
      <c r="E10">
        <f t="shared" ca="1" si="3"/>
        <v>0</v>
      </c>
      <c r="F10" s="37">
        <f t="shared" ca="1" si="4"/>
        <v>0</v>
      </c>
      <c r="G10" s="36">
        <f t="shared" ca="1" si="5"/>
        <v>0</v>
      </c>
      <c r="H10">
        <f t="shared" ca="1" si="6"/>
        <v>-1</v>
      </c>
      <c r="I10">
        <f t="shared" ca="1" si="7"/>
        <v>-1</v>
      </c>
      <c r="J10">
        <f t="shared" ca="1" si="8"/>
        <v>0</v>
      </c>
      <c r="K10" s="38">
        <f t="shared" ca="1" si="9"/>
        <v>-1.1000000000000001</v>
      </c>
      <c r="L10" s="39">
        <f t="shared" ref="L10:P10" ca="1" si="18">B10+G10</f>
        <v>0</v>
      </c>
      <c r="M10" s="19">
        <f t="shared" ca="1" si="18"/>
        <v>-1</v>
      </c>
      <c r="N10" s="19">
        <f t="shared" ca="1" si="18"/>
        <v>-1</v>
      </c>
      <c r="O10" s="19">
        <f t="shared" ca="1" si="18"/>
        <v>0</v>
      </c>
      <c r="P10" s="37">
        <f t="shared" ca="1" si="18"/>
        <v>-1.1000000000000001</v>
      </c>
    </row>
    <row r="11" spans="1:16" ht="13" x14ac:dyDescent="0.15">
      <c r="A11" s="1" t="s">
        <v>119</v>
      </c>
      <c r="B11" s="36">
        <f t="shared" ca="1" si="0"/>
        <v>0</v>
      </c>
      <c r="C11">
        <f t="shared" ca="1" si="1"/>
        <v>100</v>
      </c>
      <c r="D11">
        <f t="shared" ca="1" si="2"/>
        <v>0</v>
      </c>
      <c r="E11">
        <f t="shared" ca="1" si="3"/>
        <v>0</v>
      </c>
      <c r="F11" s="37">
        <f t="shared" ca="1" si="4"/>
        <v>100</v>
      </c>
      <c r="G11" s="36">
        <f t="shared" ca="1" si="5"/>
        <v>0</v>
      </c>
      <c r="H11">
        <f t="shared" ca="1" si="6"/>
        <v>0</v>
      </c>
      <c r="I11">
        <f t="shared" ca="1" si="7"/>
        <v>-1</v>
      </c>
      <c r="J11">
        <f t="shared" ca="1" si="8"/>
        <v>0</v>
      </c>
      <c r="K11" s="38">
        <f t="shared" ca="1" si="9"/>
        <v>-0.1</v>
      </c>
      <c r="L11" s="39">
        <f t="shared" ref="L11:P11" ca="1" si="19">B11+G11</f>
        <v>0</v>
      </c>
      <c r="M11" s="19">
        <f t="shared" ca="1" si="19"/>
        <v>100</v>
      </c>
      <c r="N11" s="19">
        <f t="shared" ca="1" si="19"/>
        <v>-1</v>
      </c>
      <c r="O11" s="19">
        <f t="shared" ca="1" si="19"/>
        <v>0</v>
      </c>
      <c r="P11" s="37">
        <f t="shared" ca="1" si="19"/>
        <v>99.9</v>
      </c>
    </row>
    <row r="12" spans="1:16" ht="13" x14ac:dyDescent="0.15">
      <c r="A12" s="1" t="s">
        <v>120</v>
      </c>
      <c r="B12" s="36">
        <f t="shared" ca="1" si="0"/>
        <v>0</v>
      </c>
      <c r="C12">
        <f t="shared" ca="1" si="1"/>
        <v>0</v>
      </c>
      <c r="D12">
        <f t="shared" ca="1" si="2"/>
        <v>0</v>
      </c>
      <c r="E12">
        <f t="shared" ca="1" si="3"/>
        <v>0</v>
      </c>
      <c r="F12" s="37">
        <f t="shared" ca="1" si="4"/>
        <v>0</v>
      </c>
      <c r="G12" s="36">
        <f t="shared" ca="1" si="5"/>
        <v>0</v>
      </c>
      <c r="H12">
        <f t="shared" ca="1" si="6"/>
        <v>0</v>
      </c>
      <c r="I12">
        <f t="shared" ca="1" si="7"/>
        <v>0</v>
      </c>
      <c r="J12">
        <f t="shared" ca="1" si="8"/>
        <v>0</v>
      </c>
      <c r="K12" s="38">
        <f t="shared" ca="1" si="9"/>
        <v>0</v>
      </c>
      <c r="L12" s="39">
        <f t="shared" ref="L12:P12" ca="1" si="20">B12+G12</f>
        <v>0</v>
      </c>
      <c r="M12" s="19">
        <f t="shared" ca="1" si="20"/>
        <v>0</v>
      </c>
      <c r="N12" s="19">
        <f t="shared" ca="1" si="20"/>
        <v>0</v>
      </c>
      <c r="O12" s="19">
        <f t="shared" ca="1" si="20"/>
        <v>0</v>
      </c>
      <c r="P12" s="37">
        <f t="shared" ca="1" si="20"/>
        <v>0</v>
      </c>
    </row>
    <row r="13" spans="1:16" ht="13" x14ac:dyDescent="0.15">
      <c r="A13" s="1" t="s">
        <v>121</v>
      </c>
      <c r="B13" s="36">
        <f t="shared" ca="1" si="0"/>
        <v>0</v>
      </c>
      <c r="C13">
        <f t="shared" ca="1" si="1"/>
        <v>0</v>
      </c>
      <c r="D13">
        <f t="shared" ca="1" si="2"/>
        <v>0</v>
      </c>
      <c r="E13">
        <f t="shared" ca="1" si="3"/>
        <v>0</v>
      </c>
      <c r="F13" s="37">
        <f t="shared" ca="1" si="4"/>
        <v>0</v>
      </c>
      <c r="G13" s="36">
        <f t="shared" ca="1" si="5"/>
        <v>0</v>
      </c>
      <c r="H13">
        <f t="shared" ca="1" si="6"/>
        <v>-3</v>
      </c>
      <c r="I13">
        <f t="shared" ca="1" si="7"/>
        <v>0</v>
      </c>
      <c r="J13">
        <f t="shared" ca="1" si="8"/>
        <v>0</v>
      </c>
      <c r="K13" s="38">
        <f t="shared" ca="1" si="9"/>
        <v>-3</v>
      </c>
      <c r="L13" s="39">
        <f t="shared" ref="L13:P13" ca="1" si="21">B13+G13</f>
        <v>0</v>
      </c>
      <c r="M13" s="19">
        <f t="shared" ca="1" si="21"/>
        <v>-3</v>
      </c>
      <c r="N13" s="19">
        <f t="shared" ca="1" si="21"/>
        <v>0</v>
      </c>
      <c r="O13" s="19">
        <f t="shared" ca="1" si="21"/>
        <v>0</v>
      </c>
      <c r="P13" s="37">
        <f t="shared" ca="1" si="21"/>
        <v>-3</v>
      </c>
    </row>
    <row r="14" spans="1:16" ht="13" x14ac:dyDescent="0.15">
      <c r="A14" s="1" t="s">
        <v>122</v>
      </c>
      <c r="B14" s="36">
        <f t="shared" ca="1" si="0"/>
        <v>19</v>
      </c>
      <c r="C14">
        <f t="shared" ca="1" si="1"/>
        <v>2</v>
      </c>
      <c r="D14">
        <f t="shared" ca="1" si="2"/>
        <v>0</v>
      </c>
      <c r="E14">
        <f t="shared" ca="1" si="3"/>
        <v>0</v>
      </c>
      <c r="F14" s="37">
        <f t="shared" ca="1" si="4"/>
        <v>192</v>
      </c>
      <c r="G14" s="36">
        <f t="shared" ca="1" si="5"/>
        <v>-1</v>
      </c>
      <c r="H14">
        <f t="shared" ca="1" si="6"/>
        <v>-50</v>
      </c>
      <c r="I14">
        <f t="shared" ca="1" si="7"/>
        <v>0</v>
      </c>
      <c r="J14">
        <f t="shared" ca="1" si="8"/>
        <v>0</v>
      </c>
      <c r="K14" s="38">
        <f t="shared" ca="1" si="9"/>
        <v>-60</v>
      </c>
      <c r="L14" s="39">
        <f t="shared" ref="L14:P14" ca="1" si="22">B14+G14</f>
        <v>18</v>
      </c>
      <c r="M14" s="19">
        <f t="shared" ca="1" si="22"/>
        <v>-48</v>
      </c>
      <c r="N14" s="19">
        <f t="shared" ca="1" si="22"/>
        <v>0</v>
      </c>
      <c r="O14" s="19">
        <f t="shared" ca="1" si="22"/>
        <v>0</v>
      </c>
      <c r="P14" s="37">
        <f t="shared" ca="1" si="22"/>
        <v>132</v>
      </c>
    </row>
    <row r="15" spans="1:16" ht="13" x14ac:dyDescent="0.15">
      <c r="A15" s="1" t="s">
        <v>123</v>
      </c>
      <c r="B15" s="36">
        <f t="shared" ca="1" si="0"/>
        <v>0</v>
      </c>
      <c r="C15">
        <f t="shared" ca="1" si="1"/>
        <v>104</v>
      </c>
      <c r="D15">
        <f t="shared" ca="1" si="2"/>
        <v>3</v>
      </c>
      <c r="E15">
        <f t="shared" ca="1" si="3"/>
        <v>0</v>
      </c>
      <c r="F15" s="37">
        <f t="shared" ca="1" si="4"/>
        <v>104.3</v>
      </c>
      <c r="G15" s="36">
        <f t="shared" ca="1" si="5"/>
        <v>0</v>
      </c>
      <c r="H15">
        <f t="shared" ca="1" si="6"/>
        <v>-50</v>
      </c>
      <c r="I15">
        <f t="shared" ca="1" si="7"/>
        <v>0</v>
      </c>
      <c r="J15">
        <f t="shared" ca="1" si="8"/>
        <v>0</v>
      </c>
      <c r="K15" s="38">
        <f t="shared" ca="1" si="9"/>
        <v>-50</v>
      </c>
      <c r="L15" s="39">
        <f t="shared" ref="L15:P15" ca="1" si="23">B15+G15</f>
        <v>0</v>
      </c>
      <c r="M15" s="19">
        <f t="shared" ca="1" si="23"/>
        <v>54</v>
      </c>
      <c r="N15" s="19">
        <f t="shared" ca="1" si="23"/>
        <v>3</v>
      </c>
      <c r="O15" s="19">
        <f t="shared" ca="1" si="23"/>
        <v>0</v>
      </c>
      <c r="P15" s="37">
        <f t="shared" ca="1" si="23"/>
        <v>54.3</v>
      </c>
    </row>
    <row r="16" spans="1:16" ht="13" x14ac:dyDescent="0.15">
      <c r="A16" s="1" t="s">
        <v>124</v>
      </c>
      <c r="B16" s="36">
        <f t="shared" ca="1" si="0"/>
        <v>0</v>
      </c>
      <c r="C16">
        <f t="shared" ca="1" si="1"/>
        <v>0</v>
      </c>
      <c r="D16">
        <f t="shared" ca="1" si="2"/>
        <v>0</v>
      </c>
      <c r="E16">
        <f t="shared" ca="1" si="3"/>
        <v>0</v>
      </c>
      <c r="F16" s="37">
        <f t="shared" ca="1" si="4"/>
        <v>0</v>
      </c>
      <c r="G16" s="36">
        <f t="shared" ca="1" si="5"/>
        <v>0</v>
      </c>
      <c r="H16">
        <f t="shared" ca="1" si="6"/>
        <v>0</v>
      </c>
      <c r="I16">
        <f t="shared" ca="1" si="7"/>
        <v>0</v>
      </c>
      <c r="J16">
        <f t="shared" ca="1" si="8"/>
        <v>0</v>
      </c>
      <c r="K16" s="38">
        <f t="shared" ca="1" si="9"/>
        <v>0</v>
      </c>
      <c r="L16" s="39">
        <f t="shared" ref="L16:P16" ca="1" si="24">B16+G16</f>
        <v>0</v>
      </c>
      <c r="M16" s="19">
        <f t="shared" ca="1" si="24"/>
        <v>0</v>
      </c>
      <c r="N16" s="19">
        <f t="shared" ca="1" si="24"/>
        <v>0</v>
      </c>
      <c r="O16" s="19">
        <f t="shared" ca="1" si="24"/>
        <v>0</v>
      </c>
      <c r="P16" s="37">
        <f t="shared" ca="1" si="24"/>
        <v>0</v>
      </c>
    </row>
    <row r="17" spans="1:16" ht="13" x14ac:dyDescent="0.15">
      <c r="A17" s="1" t="s">
        <v>125</v>
      </c>
      <c r="B17" s="36">
        <f t="shared" ca="1" si="0"/>
        <v>0</v>
      </c>
      <c r="C17">
        <f t="shared" ca="1" si="1"/>
        <v>0</v>
      </c>
      <c r="D17">
        <f t="shared" ca="1" si="2"/>
        <v>0</v>
      </c>
      <c r="E17">
        <f t="shared" ca="1" si="3"/>
        <v>0</v>
      </c>
      <c r="F17" s="37">
        <f t="shared" ca="1" si="4"/>
        <v>0</v>
      </c>
      <c r="G17" s="36">
        <f t="shared" ca="1" si="5"/>
        <v>0</v>
      </c>
      <c r="H17">
        <f t="shared" ca="1" si="6"/>
        <v>0</v>
      </c>
      <c r="I17">
        <f t="shared" ca="1" si="7"/>
        <v>0</v>
      </c>
      <c r="J17">
        <f t="shared" ca="1" si="8"/>
        <v>0</v>
      </c>
      <c r="K17" s="38">
        <f t="shared" ca="1" si="9"/>
        <v>0</v>
      </c>
      <c r="L17" s="39">
        <f t="shared" ref="L17:P17" ca="1" si="25">B17+G17</f>
        <v>0</v>
      </c>
      <c r="M17" s="19">
        <f t="shared" ca="1" si="25"/>
        <v>0</v>
      </c>
      <c r="N17" s="19">
        <f t="shared" ca="1" si="25"/>
        <v>0</v>
      </c>
      <c r="O17" s="19">
        <f t="shared" ca="1" si="25"/>
        <v>0</v>
      </c>
      <c r="P17" s="37">
        <f t="shared" ca="1" si="25"/>
        <v>0</v>
      </c>
    </row>
    <row r="18" spans="1:16" ht="13" x14ac:dyDescent="0.15">
      <c r="A18" s="1" t="s">
        <v>126</v>
      </c>
      <c r="B18" s="36">
        <f t="shared" ca="1" si="0"/>
        <v>0</v>
      </c>
      <c r="C18">
        <f t="shared" ca="1" si="1"/>
        <v>0</v>
      </c>
      <c r="D18">
        <f t="shared" ca="1" si="2"/>
        <v>0</v>
      </c>
      <c r="E18">
        <f t="shared" ca="1" si="3"/>
        <v>0</v>
      </c>
      <c r="F18" s="37">
        <f t="shared" ca="1" si="4"/>
        <v>0</v>
      </c>
      <c r="G18" s="36">
        <f t="shared" ca="1" si="5"/>
        <v>0</v>
      </c>
      <c r="H18">
        <f t="shared" ca="1" si="6"/>
        <v>0</v>
      </c>
      <c r="I18">
        <f t="shared" ca="1" si="7"/>
        <v>0</v>
      </c>
      <c r="J18">
        <f t="shared" ca="1" si="8"/>
        <v>0</v>
      </c>
      <c r="K18" s="38">
        <f t="shared" ca="1" si="9"/>
        <v>0</v>
      </c>
      <c r="L18" s="39">
        <f t="shared" ref="L18:P18" ca="1" si="26">B18+G18</f>
        <v>0</v>
      </c>
      <c r="M18" s="19">
        <f t="shared" ca="1" si="26"/>
        <v>0</v>
      </c>
      <c r="N18" s="19">
        <f t="shared" ca="1" si="26"/>
        <v>0</v>
      </c>
      <c r="O18" s="19">
        <f t="shared" ca="1" si="26"/>
        <v>0</v>
      </c>
      <c r="P18" s="37">
        <f t="shared" ca="1" si="26"/>
        <v>0</v>
      </c>
    </row>
    <row r="19" spans="1:16" ht="13" x14ac:dyDescent="0.15">
      <c r="A19" s="1" t="s">
        <v>127</v>
      </c>
      <c r="B19" s="36">
        <f t="shared" ca="1" si="0"/>
        <v>0</v>
      </c>
      <c r="C19">
        <f t="shared" ca="1" si="1"/>
        <v>0</v>
      </c>
      <c r="D19">
        <f t="shared" ca="1" si="2"/>
        <v>0</v>
      </c>
      <c r="E19">
        <f t="shared" ca="1" si="3"/>
        <v>0</v>
      </c>
      <c r="F19" s="37">
        <f t="shared" ca="1" si="4"/>
        <v>0</v>
      </c>
      <c r="G19" s="36">
        <f t="shared" ca="1" si="5"/>
        <v>0</v>
      </c>
      <c r="H19">
        <f t="shared" ca="1" si="6"/>
        <v>-20</v>
      </c>
      <c r="I19">
        <f t="shared" ca="1" si="7"/>
        <v>0</v>
      </c>
      <c r="J19">
        <f t="shared" ca="1" si="8"/>
        <v>0</v>
      </c>
      <c r="K19" s="38">
        <f t="shared" ca="1" si="9"/>
        <v>-20</v>
      </c>
      <c r="L19" s="39">
        <f t="shared" ref="L19:P19" ca="1" si="27">B19+G19</f>
        <v>0</v>
      </c>
      <c r="M19" s="19">
        <f t="shared" ca="1" si="27"/>
        <v>-20</v>
      </c>
      <c r="N19" s="19">
        <f t="shared" ca="1" si="27"/>
        <v>0</v>
      </c>
      <c r="O19" s="19">
        <f t="shared" ca="1" si="27"/>
        <v>0</v>
      </c>
      <c r="P19" s="37">
        <f t="shared" ca="1" si="27"/>
        <v>-20</v>
      </c>
    </row>
    <row r="20" spans="1:16" ht="13" x14ac:dyDescent="0.15">
      <c r="A20" s="1" t="s">
        <v>128</v>
      </c>
      <c r="B20" s="36">
        <f t="shared" ca="1" si="0"/>
        <v>0</v>
      </c>
      <c r="C20">
        <f t="shared" ca="1" si="1"/>
        <v>0</v>
      </c>
      <c r="D20">
        <f t="shared" ca="1" si="2"/>
        <v>0</v>
      </c>
      <c r="E20">
        <f t="shared" ca="1" si="3"/>
        <v>0</v>
      </c>
      <c r="F20" s="37">
        <f t="shared" ca="1" si="4"/>
        <v>0</v>
      </c>
      <c r="G20" s="36">
        <f t="shared" ca="1" si="5"/>
        <v>0</v>
      </c>
      <c r="H20">
        <f t="shared" ca="1" si="6"/>
        <v>-19</v>
      </c>
      <c r="I20">
        <f t="shared" ca="1" si="7"/>
        <v>0</v>
      </c>
      <c r="J20">
        <f t="shared" ca="1" si="8"/>
        <v>0</v>
      </c>
      <c r="K20" s="38">
        <f t="shared" ca="1" si="9"/>
        <v>-19</v>
      </c>
      <c r="L20" s="39">
        <f t="shared" ref="L20:P20" ca="1" si="28">B20+G20</f>
        <v>0</v>
      </c>
      <c r="M20" s="19">
        <f t="shared" ca="1" si="28"/>
        <v>-19</v>
      </c>
      <c r="N20" s="19">
        <f t="shared" ca="1" si="28"/>
        <v>0</v>
      </c>
      <c r="O20" s="19">
        <f t="shared" ca="1" si="28"/>
        <v>0</v>
      </c>
      <c r="P20" s="37">
        <f t="shared" ca="1" si="28"/>
        <v>-19</v>
      </c>
    </row>
    <row r="21" spans="1:16" ht="13" x14ac:dyDescent="0.15">
      <c r="A21" s="1" t="s">
        <v>129</v>
      </c>
      <c r="B21" s="36">
        <f t="shared" ca="1" si="0"/>
        <v>0</v>
      </c>
      <c r="C21">
        <f t="shared" ca="1" si="1"/>
        <v>0</v>
      </c>
      <c r="D21">
        <f t="shared" ca="1" si="2"/>
        <v>0</v>
      </c>
      <c r="E21">
        <f t="shared" ca="1" si="3"/>
        <v>0</v>
      </c>
      <c r="F21" s="37">
        <f t="shared" ca="1" si="4"/>
        <v>0</v>
      </c>
      <c r="G21" s="36">
        <f t="shared" ca="1" si="5"/>
        <v>0</v>
      </c>
      <c r="H21">
        <f t="shared" ca="1" si="6"/>
        <v>-12</v>
      </c>
      <c r="I21">
        <f t="shared" ca="1" si="7"/>
        <v>-8</v>
      </c>
      <c r="J21">
        <f t="shared" ca="1" si="8"/>
        <v>0</v>
      </c>
      <c r="K21" s="38">
        <f t="shared" ca="1" si="9"/>
        <v>-12.8</v>
      </c>
      <c r="L21" s="39">
        <f t="shared" ref="L21:P21" ca="1" si="29">B21+G21</f>
        <v>0</v>
      </c>
      <c r="M21" s="19">
        <f t="shared" ca="1" si="29"/>
        <v>-12</v>
      </c>
      <c r="N21" s="19">
        <f t="shared" ca="1" si="29"/>
        <v>-8</v>
      </c>
      <c r="O21" s="19">
        <f t="shared" ca="1" si="29"/>
        <v>0</v>
      </c>
      <c r="P21" s="37">
        <f t="shared" ca="1" si="29"/>
        <v>-12.8</v>
      </c>
    </row>
    <row r="22" spans="1:16" ht="13" x14ac:dyDescent="0.15">
      <c r="A22" s="1" t="s">
        <v>130</v>
      </c>
      <c r="B22" s="36">
        <f t="shared" ca="1" si="0"/>
        <v>0</v>
      </c>
      <c r="C22">
        <f t="shared" ca="1" si="1"/>
        <v>26</v>
      </c>
      <c r="D22">
        <f t="shared" ca="1" si="2"/>
        <v>34</v>
      </c>
      <c r="E22">
        <f t="shared" ca="1" si="3"/>
        <v>9</v>
      </c>
      <c r="F22" s="37">
        <f t="shared" ca="1" si="4"/>
        <v>29.49</v>
      </c>
      <c r="G22" s="36">
        <f t="shared" ca="1" si="5"/>
        <v>0</v>
      </c>
      <c r="H22">
        <f t="shared" ca="1" si="6"/>
        <v>0</v>
      </c>
      <c r="I22">
        <f t="shared" ca="1" si="7"/>
        <v>0</v>
      </c>
      <c r="J22">
        <f t="shared" ca="1" si="8"/>
        <v>0</v>
      </c>
      <c r="K22" s="38">
        <f t="shared" ca="1" si="9"/>
        <v>0</v>
      </c>
      <c r="L22" s="39">
        <f t="shared" ref="L22:P22" ca="1" si="30">B22+G22</f>
        <v>0</v>
      </c>
      <c r="M22" s="19">
        <f t="shared" ca="1" si="30"/>
        <v>26</v>
      </c>
      <c r="N22" s="19">
        <f t="shared" ca="1" si="30"/>
        <v>34</v>
      </c>
      <c r="O22" s="19">
        <f t="shared" ca="1" si="30"/>
        <v>9</v>
      </c>
      <c r="P22" s="37">
        <f t="shared" ca="1" si="30"/>
        <v>29.49</v>
      </c>
    </row>
    <row r="23" spans="1:16" ht="13" x14ac:dyDescent="0.15">
      <c r="A23" s="1" t="s">
        <v>131</v>
      </c>
      <c r="B23" s="36">
        <f t="shared" ca="1" si="0"/>
        <v>0</v>
      </c>
      <c r="C23">
        <f t="shared" ca="1" si="1"/>
        <v>0</v>
      </c>
      <c r="D23">
        <f t="shared" ca="1" si="2"/>
        <v>0</v>
      </c>
      <c r="E23">
        <f t="shared" ca="1" si="3"/>
        <v>0</v>
      </c>
      <c r="F23" s="37">
        <f t="shared" ca="1" si="4"/>
        <v>0</v>
      </c>
      <c r="G23" s="36">
        <f t="shared" ca="1" si="5"/>
        <v>0</v>
      </c>
      <c r="H23">
        <f t="shared" ca="1" si="6"/>
        <v>0</v>
      </c>
      <c r="I23">
        <f t="shared" ca="1" si="7"/>
        <v>0</v>
      </c>
      <c r="J23">
        <f t="shared" ca="1" si="8"/>
        <v>0</v>
      </c>
      <c r="K23" s="38">
        <f t="shared" ca="1" si="9"/>
        <v>0</v>
      </c>
      <c r="L23" s="39">
        <f t="shared" ref="L23:P23" ca="1" si="31">B23+G23</f>
        <v>0</v>
      </c>
      <c r="M23" s="19">
        <f t="shared" ca="1" si="31"/>
        <v>0</v>
      </c>
      <c r="N23" s="19">
        <f t="shared" ca="1" si="31"/>
        <v>0</v>
      </c>
      <c r="O23" s="19">
        <f t="shared" ca="1" si="31"/>
        <v>0</v>
      </c>
      <c r="P23" s="37">
        <f t="shared" ca="1" si="31"/>
        <v>0</v>
      </c>
    </row>
    <row r="24" spans="1:16" ht="13" x14ac:dyDescent="0.15">
      <c r="A24" s="1" t="s">
        <v>132</v>
      </c>
      <c r="B24" s="36">
        <f t="shared" ca="1" si="0"/>
        <v>0</v>
      </c>
      <c r="C24">
        <f t="shared" ca="1" si="1"/>
        <v>0</v>
      </c>
      <c r="D24">
        <f t="shared" ca="1" si="2"/>
        <v>0</v>
      </c>
      <c r="E24">
        <f t="shared" ca="1" si="3"/>
        <v>0</v>
      </c>
      <c r="F24" s="37">
        <f t="shared" ca="1" si="4"/>
        <v>0</v>
      </c>
      <c r="G24" s="36">
        <f t="shared" ca="1" si="5"/>
        <v>0</v>
      </c>
      <c r="H24">
        <f t="shared" ca="1" si="6"/>
        <v>-47</v>
      </c>
      <c r="I24">
        <f t="shared" ca="1" si="7"/>
        <v>0</v>
      </c>
      <c r="J24">
        <f t="shared" ca="1" si="8"/>
        <v>0</v>
      </c>
      <c r="K24" s="38">
        <f t="shared" ca="1" si="9"/>
        <v>-47</v>
      </c>
      <c r="L24" s="39">
        <f t="shared" ref="L24:P24" ca="1" si="32">B24+G24</f>
        <v>0</v>
      </c>
      <c r="M24" s="19">
        <f t="shared" ca="1" si="32"/>
        <v>-47</v>
      </c>
      <c r="N24" s="19">
        <f t="shared" ca="1" si="32"/>
        <v>0</v>
      </c>
      <c r="O24" s="19">
        <f t="shared" ca="1" si="32"/>
        <v>0</v>
      </c>
      <c r="P24" s="37">
        <f t="shared" ca="1" si="32"/>
        <v>-47</v>
      </c>
    </row>
    <row r="25" spans="1:16" ht="13" x14ac:dyDescent="0.15">
      <c r="A25" s="1" t="s">
        <v>133</v>
      </c>
      <c r="B25" s="36">
        <f t="shared" ca="1" si="0"/>
        <v>0</v>
      </c>
      <c r="C25">
        <f t="shared" ca="1" si="1"/>
        <v>5</v>
      </c>
      <c r="D25">
        <f t="shared" ca="1" si="2"/>
        <v>0</v>
      </c>
      <c r="E25">
        <f t="shared" ca="1" si="3"/>
        <v>0</v>
      </c>
      <c r="F25" s="37">
        <f t="shared" ca="1" si="4"/>
        <v>5</v>
      </c>
      <c r="G25" s="36">
        <f t="shared" ca="1" si="5"/>
        <v>0</v>
      </c>
      <c r="H25">
        <f t="shared" ca="1" si="6"/>
        <v>-45</v>
      </c>
      <c r="I25">
        <f t="shared" ca="1" si="7"/>
        <v>-2</v>
      </c>
      <c r="J25">
        <f t="shared" ca="1" si="8"/>
        <v>0</v>
      </c>
      <c r="K25" s="38">
        <f t="shared" ca="1" si="9"/>
        <v>-45.2</v>
      </c>
      <c r="L25" s="39">
        <f t="shared" ref="L25:P25" ca="1" si="33">B25+G25</f>
        <v>0</v>
      </c>
      <c r="M25" s="19">
        <f t="shared" ca="1" si="33"/>
        <v>-40</v>
      </c>
      <c r="N25" s="19">
        <f t="shared" ca="1" si="33"/>
        <v>-2</v>
      </c>
      <c r="O25" s="19">
        <f t="shared" ca="1" si="33"/>
        <v>0</v>
      </c>
      <c r="P25" s="37">
        <f t="shared" ca="1" si="33"/>
        <v>-40.200000000000003</v>
      </c>
    </row>
    <row r="26" spans="1:16" ht="13" x14ac:dyDescent="0.15">
      <c r="A26" s="1" t="s">
        <v>134</v>
      </c>
      <c r="B26" s="36">
        <f t="shared" ca="1" si="0"/>
        <v>0</v>
      </c>
      <c r="C26">
        <f t="shared" ca="1" si="1"/>
        <v>0</v>
      </c>
      <c r="D26">
        <f t="shared" ca="1" si="2"/>
        <v>0</v>
      </c>
      <c r="E26">
        <f t="shared" ca="1" si="3"/>
        <v>0</v>
      </c>
      <c r="F26" s="37">
        <f t="shared" ca="1" si="4"/>
        <v>0</v>
      </c>
      <c r="G26" s="36">
        <f t="shared" ca="1" si="5"/>
        <v>0</v>
      </c>
      <c r="H26">
        <f t="shared" ca="1" si="6"/>
        <v>0</v>
      </c>
      <c r="I26">
        <f t="shared" ca="1" si="7"/>
        <v>0</v>
      </c>
      <c r="J26">
        <f t="shared" ca="1" si="8"/>
        <v>0</v>
      </c>
      <c r="K26" s="38">
        <f t="shared" ca="1" si="9"/>
        <v>0</v>
      </c>
      <c r="L26" s="39">
        <f t="shared" ref="L26:P26" ca="1" si="34">B26+G26</f>
        <v>0</v>
      </c>
      <c r="M26" s="19">
        <f t="shared" ca="1" si="34"/>
        <v>0</v>
      </c>
      <c r="N26" s="19">
        <f t="shared" ca="1" si="34"/>
        <v>0</v>
      </c>
      <c r="O26" s="19">
        <f t="shared" ca="1" si="34"/>
        <v>0</v>
      </c>
      <c r="P26" s="37">
        <f t="shared" ca="1" si="34"/>
        <v>0</v>
      </c>
    </row>
    <row r="27" spans="1:16" ht="13" x14ac:dyDescent="0.15">
      <c r="A27" s="1" t="s">
        <v>135</v>
      </c>
      <c r="B27" s="36">
        <f t="shared" ca="1" si="0"/>
        <v>0</v>
      </c>
      <c r="C27">
        <f t="shared" ca="1" si="1"/>
        <v>0</v>
      </c>
      <c r="D27">
        <f t="shared" ca="1" si="2"/>
        <v>0</v>
      </c>
      <c r="E27">
        <f t="shared" ca="1" si="3"/>
        <v>0</v>
      </c>
      <c r="F27" s="37">
        <f t="shared" ca="1" si="4"/>
        <v>0</v>
      </c>
      <c r="G27" s="36">
        <f t="shared" ca="1" si="5"/>
        <v>0</v>
      </c>
      <c r="H27">
        <f t="shared" ca="1" si="6"/>
        <v>-20</v>
      </c>
      <c r="I27">
        <f t="shared" ca="1" si="7"/>
        <v>0</v>
      </c>
      <c r="J27">
        <f t="shared" ca="1" si="8"/>
        <v>0</v>
      </c>
      <c r="K27" s="38">
        <f t="shared" ca="1" si="9"/>
        <v>-20</v>
      </c>
      <c r="L27" s="39">
        <f t="shared" ref="L27:P27" ca="1" si="35">B27+G27</f>
        <v>0</v>
      </c>
      <c r="M27" s="19">
        <f t="shared" ca="1" si="35"/>
        <v>-20</v>
      </c>
      <c r="N27" s="19">
        <f t="shared" ca="1" si="35"/>
        <v>0</v>
      </c>
      <c r="O27" s="19">
        <f t="shared" ca="1" si="35"/>
        <v>0</v>
      </c>
      <c r="P27" s="37">
        <f t="shared" ca="1" si="35"/>
        <v>-20</v>
      </c>
    </row>
    <row r="28" spans="1:16" ht="13" x14ac:dyDescent="0.15">
      <c r="A28" s="1" t="s">
        <v>136</v>
      </c>
      <c r="B28" s="36">
        <f t="shared" ca="1" si="0"/>
        <v>0</v>
      </c>
      <c r="C28">
        <f t="shared" ca="1" si="1"/>
        <v>0</v>
      </c>
      <c r="D28">
        <f t="shared" ca="1" si="2"/>
        <v>0</v>
      </c>
      <c r="E28">
        <f t="shared" ca="1" si="3"/>
        <v>0</v>
      </c>
      <c r="F28" s="37">
        <f t="shared" ca="1" si="4"/>
        <v>0</v>
      </c>
      <c r="G28" s="36">
        <f t="shared" ca="1" si="5"/>
        <v>0</v>
      </c>
      <c r="H28">
        <f t="shared" ca="1" si="6"/>
        <v>0</v>
      </c>
      <c r="I28">
        <f t="shared" ca="1" si="7"/>
        <v>0</v>
      </c>
      <c r="J28">
        <f t="shared" ca="1" si="8"/>
        <v>0</v>
      </c>
      <c r="K28" s="38">
        <f t="shared" ca="1" si="9"/>
        <v>0</v>
      </c>
      <c r="L28" s="39">
        <f t="shared" ref="L28:P28" ca="1" si="36">B28+G28</f>
        <v>0</v>
      </c>
      <c r="M28" s="19">
        <f t="shared" ca="1" si="36"/>
        <v>0</v>
      </c>
      <c r="N28" s="19">
        <f t="shared" ca="1" si="36"/>
        <v>0</v>
      </c>
      <c r="O28" s="19">
        <f t="shared" ca="1" si="36"/>
        <v>0</v>
      </c>
      <c r="P28" s="37">
        <f t="shared" ca="1" si="36"/>
        <v>0</v>
      </c>
    </row>
    <row r="29" spans="1:16" ht="13" x14ac:dyDescent="0.15">
      <c r="A29" s="1" t="s">
        <v>137</v>
      </c>
      <c r="B29" s="36">
        <f t="shared" ca="1" si="0"/>
        <v>0</v>
      </c>
      <c r="C29">
        <f t="shared" ca="1" si="1"/>
        <v>0</v>
      </c>
      <c r="D29">
        <f t="shared" ca="1" si="2"/>
        <v>0</v>
      </c>
      <c r="E29">
        <f t="shared" ca="1" si="3"/>
        <v>0</v>
      </c>
      <c r="F29" s="37">
        <f t="shared" ca="1" si="4"/>
        <v>0</v>
      </c>
      <c r="G29" s="36">
        <f t="shared" ca="1" si="5"/>
        <v>0</v>
      </c>
      <c r="H29">
        <f t="shared" ca="1" si="6"/>
        <v>0</v>
      </c>
      <c r="I29">
        <f t="shared" ca="1" si="7"/>
        <v>0</v>
      </c>
      <c r="J29">
        <f t="shared" ca="1" si="8"/>
        <v>0</v>
      </c>
      <c r="K29" s="38">
        <f t="shared" ca="1" si="9"/>
        <v>0</v>
      </c>
      <c r="L29" s="39">
        <f t="shared" ref="L29:P29" ca="1" si="37">B29+G29</f>
        <v>0</v>
      </c>
      <c r="M29" s="19">
        <f t="shared" ca="1" si="37"/>
        <v>0</v>
      </c>
      <c r="N29" s="19">
        <f t="shared" ca="1" si="37"/>
        <v>0</v>
      </c>
      <c r="O29" s="19">
        <f t="shared" ca="1" si="37"/>
        <v>0</v>
      </c>
      <c r="P29" s="37">
        <f t="shared" ca="1" si="37"/>
        <v>0</v>
      </c>
    </row>
    <row r="30" spans="1:16" ht="13" x14ac:dyDescent="0.15">
      <c r="A30" s="1" t="s">
        <v>138</v>
      </c>
      <c r="B30" s="36">
        <f t="shared" ca="1" si="0"/>
        <v>0</v>
      </c>
      <c r="C30">
        <f t="shared" ca="1" si="1"/>
        <v>0</v>
      </c>
      <c r="D30">
        <f t="shared" ca="1" si="2"/>
        <v>0</v>
      </c>
      <c r="E30">
        <f t="shared" ca="1" si="3"/>
        <v>0</v>
      </c>
      <c r="F30" s="37">
        <f t="shared" ca="1" si="4"/>
        <v>0</v>
      </c>
      <c r="G30" s="36">
        <f t="shared" ca="1" si="5"/>
        <v>0</v>
      </c>
      <c r="H30">
        <f t="shared" ca="1" si="6"/>
        <v>0</v>
      </c>
      <c r="I30">
        <f t="shared" ca="1" si="7"/>
        <v>0</v>
      </c>
      <c r="J30">
        <f t="shared" ca="1" si="8"/>
        <v>0</v>
      </c>
      <c r="K30" s="38">
        <f t="shared" ca="1" si="9"/>
        <v>0</v>
      </c>
      <c r="L30" s="39">
        <f t="shared" ref="L30:P30" ca="1" si="38">B30+G30</f>
        <v>0</v>
      </c>
      <c r="M30" s="19">
        <f t="shared" ca="1" si="38"/>
        <v>0</v>
      </c>
      <c r="N30" s="19">
        <f t="shared" ca="1" si="38"/>
        <v>0</v>
      </c>
      <c r="O30" s="19">
        <f t="shared" ca="1" si="38"/>
        <v>0</v>
      </c>
      <c r="P30" s="37">
        <f t="shared" ca="1" si="38"/>
        <v>0</v>
      </c>
    </row>
    <row r="31" spans="1:16" ht="13" x14ac:dyDescent="0.15">
      <c r="A31" s="1" t="s">
        <v>139</v>
      </c>
      <c r="B31" s="36">
        <f t="shared" ca="1" si="0"/>
        <v>0</v>
      </c>
      <c r="C31">
        <f t="shared" ca="1" si="1"/>
        <v>0</v>
      </c>
      <c r="D31">
        <f t="shared" ca="1" si="2"/>
        <v>0</v>
      </c>
      <c r="E31">
        <f t="shared" ca="1" si="3"/>
        <v>0</v>
      </c>
      <c r="F31" s="37">
        <f t="shared" ca="1" si="4"/>
        <v>0</v>
      </c>
      <c r="G31" s="36">
        <f t="shared" ca="1" si="5"/>
        <v>0</v>
      </c>
      <c r="H31">
        <f t="shared" ca="1" si="6"/>
        <v>0</v>
      </c>
      <c r="I31">
        <f t="shared" ca="1" si="7"/>
        <v>0</v>
      </c>
      <c r="J31">
        <f t="shared" ca="1" si="8"/>
        <v>0</v>
      </c>
      <c r="K31" s="38">
        <f t="shared" ca="1" si="9"/>
        <v>0</v>
      </c>
      <c r="L31" s="39">
        <f t="shared" ref="L31:P31" ca="1" si="39">B31+G31</f>
        <v>0</v>
      </c>
      <c r="M31" s="19">
        <f t="shared" ca="1" si="39"/>
        <v>0</v>
      </c>
      <c r="N31" s="19">
        <f t="shared" ca="1" si="39"/>
        <v>0</v>
      </c>
      <c r="O31" s="19">
        <f t="shared" ca="1" si="39"/>
        <v>0</v>
      </c>
      <c r="P31" s="37">
        <f t="shared" ca="1" si="39"/>
        <v>0</v>
      </c>
    </row>
    <row r="32" spans="1:16" ht="13" x14ac:dyDescent="0.15">
      <c r="A32" s="1" t="s">
        <v>140</v>
      </c>
      <c r="B32" s="36">
        <f t="shared" ca="1" si="0"/>
        <v>0</v>
      </c>
      <c r="C32">
        <f t="shared" ca="1" si="1"/>
        <v>0</v>
      </c>
      <c r="D32">
        <f t="shared" ca="1" si="2"/>
        <v>0</v>
      </c>
      <c r="E32">
        <f t="shared" ca="1" si="3"/>
        <v>0</v>
      </c>
      <c r="F32" s="37">
        <f t="shared" ca="1" si="4"/>
        <v>0</v>
      </c>
      <c r="G32" s="36">
        <f t="shared" ca="1" si="5"/>
        <v>0</v>
      </c>
      <c r="H32">
        <f t="shared" ca="1" si="6"/>
        <v>0</v>
      </c>
      <c r="I32">
        <f t="shared" ca="1" si="7"/>
        <v>0</v>
      </c>
      <c r="J32">
        <f t="shared" ca="1" si="8"/>
        <v>0</v>
      </c>
      <c r="K32" s="38">
        <f t="shared" ca="1" si="9"/>
        <v>0</v>
      </c>
      <c r="L32" s="39">
        <f t="shared" ref="L32:P32" ca="1" si="40">B32+G32</f>
        <v>0</v>
      </c>
      <c r="M32" s="19">
        <f t="shared" ca="1" si="40"/>
        <v>0</v>
      </c>
      <c r="N32" s="19">
        <f t="shared" ca="1" si="40"/>
        <v>0</v>
      </c>
      <c r="O32" s="19">
        <f t="shared" ca="1" si="40"/>
        <v>0</v>
      </c>
      <c r="P32" s="37">
        <f t="shared" ca="1" si="40"/>
        <v>0</v>
      </c>
    </row>
    <row r="33" spans="1:16" ht="13" x14ac:dyDescent="0.15">
      <c r="A33" s="1" t="s">
        <v>141</v>
      </c>
      <c r="B33" s="36">
        <f t="shared" ca="1" si="0"/>
        <v>0</v>
      </c>
      <c r="C33">
        <f t="shared" ca="1" si="1"/>
        <v>0</v>
      </c>
      <c r="D33">
        <f t="shared" ca="1" si="2"/>
        <v>0</v>
      </c>
      <c r="E33">
        <f t="shared" ca="1" si="3"/>
        <v>0</v>
      </c>
      <c r="F33" s="37">
        <f t="shared" ca="1" si="4"/>
        <v>0</v>
      </c>
      <c r="G33" s="36">
        <f t="shared" ca="1" si="5"/>
        <v>0</v>
      </c>
      <c r="H33">
        <f t="shared" ca="1" si="6"/>
        <v>0</v>
      </c>
      <c r="I33">
        <f t="shared" ca="1" si="7"/>
        <v>0</v>
      </c>
      <c r="J33">
        <f t="shared" ca="1" si="8"/>
        <v>0</v>
      </c>
      <c r="K33" s="38">
        <f t="shared" ca="1" si="9"/>
        <v>0</v>
      </c>
      <c r="L33" s="39">
        <f t="shared" ref="L33:P33" ca="1" si="41">B33+G33</f>
        <v>0</v>
      </c>
      <c r="M33" s="19">
        <f t="shared" ca="1" si="41"/>
        <v>0</v>
      </c>
      <c r="N33" s="19">
        <f t="shared" ca="1" si="41"/>
        <v>0</v>
      </c>
      <c r="O33" s="19">
        <f t="shared" ca="1" si="41"/>
        <v>0</v>
      </c>
      <c r="P33" s="37">
        <f t="shared" ca="1" si="41"/>
        <v>0</v>
      </c>
    </row>
    <row r="34" spans="1:16" ht="13" x14ac:dyDescent="0.15">
      <c r="A34" s="1" t="s">
        <v>142</v>
      </c>
      <c r="B34" s="36">
        <f t="shared" ca="1" si="0"/>
        <v>0</v>
      </c>
      <c r="C34">
        <f t="shared" ca="1" si="1"/>
        <v>0</v>
      </c>
      <c r="D34">
        <f t="shared" ca="1" si="2"/>
        <v>0</v>
      </c>
      <c r="E34">
        <f t="shared" ca="1" si="3"/>
        <v>0</v>
      </c>
      <c r="F34" s="37">
        <f t="shared" ca="1" si="4"/>
        <v>0</v>
      </c>
      <c r="G34" s="36">
        <f t="shared" ca="1" si="5"/>
        <v>0</v>
      </c>
      <c r="H34">
        <f t="shared" ca="1" si="6"/>
        <v>0</v>
      </c>
      <c r="I34">
        <f t="shared" ca="1" si="7"/>
        <v>0</v>
      </c>
      <c r="J34">
        <f t="shared" ca="1" si="8"/>
        <v>0</v>
      </c>
      <c r="K34" s="38">
        <f t="shared" ca="1" si="9"/>
        <v>0</v>
      </c>
      <c r="L34" s="39">
        <f t="shared" ref="L34:P34" ca="1" si="42">B34+G34</f>
        <v>0</v>
      </c>
      <c r="M34" s="19">
        <f t="shared" ca="1" si="42"/>
        <v>0</v>
      </c>
      <c r="N34" s="19">
        <f t="shared" ca="1" si="42"/>
        <v>0</v>
      </c>
      <c r="O34" s="19">
        <f t="shared" ca="1" si="42"/>
        <v>0</v>
      </c>
      <c r="P34" s="37">
        <f t="shared" ca="1" si="42"/>
        <v>0</v>
      </c>
    </row>
    <row r="35" spans="1:16" ht="13" x14ac:dyDescent="0.15">
      <c r="A35" s="1" t="s">
        <v>143</v>
      </c>
      <c r="B35" s="36">
        <f t="shared" ca="1" si="0"/>
        <v>0</v>
      </c>
      <c r="C35">
        <f t="shared" ca="1" si="1"/>
        <v>0</v>
      </c>
      <c r="D35">
        <f t="shared" ca="1" si="2"/>
        <v>0</v>
      </c>
      <c r="E35">
        <f t="shared" ca="1" si="3"/>
        <v>0</v>
      </c>
      <c r="F35" s="37">
        <f t="shared" ca="1" si="4"/>
        <v>0</v>
      </c>
      <c r="G35" s="36">
        <f t="shared" ca="1" si="5"/>
        <v>0</v>
      </c>
      <c r="H35">
        <f t="shared" ca="1" si="6"/>
        <v>0</v>
      </c>
      <c r="I35">
        <f t="shared" ca="1" si="7"/>
        <v>0</v>
      </c>
      <c r="J35">
        <f t="shared" ca="1" si="8"/>
        <v>0</v>
      </c>
      <c r="K35" s="38">
        <f t="shared" ca="1" si="9"/>
        <v>0</v>
      </c>
      <c r="L35" s="39">
        <f t="shared" ref="L35:P35" ca="1" si="43">B35+G35</f>
        <v>0</v>
      </c>
      <c r="M35" s="19">
        <f t="shared" ca="1" si="43"/>
        <v>0</v>
      </c>
      <c r="N35" s="19">
        <f t="shared" ca="1" si="43"/>
        <v>0</v>
      </c>
      <c r="O35" s="19">
        <f t="shared" ca="1" si="43"/>
        <v>0</v>
      </c>
      <c r="P35" s="37">
        <f t="shared" ca="1" si="43"/>
        <v>0</v>
      </c>
    </row>
    <row r="36" spans="1:16" ht="13" x14ac:dyDescent="0.15">
      <c r="A36" s="1" t="s">
        <v>144</v>
      </c>
      <c r="B36" s="36">
        <f t="shared" ca="1" si="0"/>
        <v>0</v>
      </c>
      <c r="C36">
        <f t="shared" ca="1" si="1"/>
        <v>0</v>
      </c>
      <c r="D36">
        <f t="shared" ca="1" si="2"/>
        <v>0</v>
      </c>
      <c r="E36">
        <f t="shared" ca="1" si="3"/>
        <v>0</v>
      </c>
      <c r="F36" s="37">
        <f t="shared" ca="1" si="4"/>
        <v>0</v>
      </c>
      <c r="G36" s="36">
        <f t="shared" ca="1" si="5"/>
        <v>0</v>
      </c>
      <c r="H36">
        <f t="shared" ca="1" si="6"/>
        <v>0</v>
      </c>
      <c r="I36">
        <f t="shared" ca="1" si="7"/>
        <v>0</v>
      </c>
      <c r="J36">
        <f t="shared" ca="1" si="8"/>
        <v>0</v>
      </c>
      <c r="K36" s="38">
        <f t="shared" ca="1" si="9"/>
        <v>0</v>
      </c>
      <c r="L36" s="39">
        <f t="shared" ref="L36:P36" ca="1" si="44">B36+G36</f>
        <v>0</v>
      </c>
      <c r="M36" s="19">
        <f t="shared" ca="1" si="44"/>
        <v>0</v>
      </c>
      <c r="N36" s="19">
        <f t="shared" ca="1" si="44"/>
        <v>0</v>
      </c>
      <c r="O36" s="19">
        <f t="shared" ca="1" si="44"/>
        <v>0</v>
      </c>
      <c r="P36" s="37">
        <f t="shared" ca="1" si="44"/>
        <v>0</v>
      </c>
    </row>
    <row r="37" spans="1:16" ht="13" x14ac:dyDescent="0.15">
      <c r="A37" s="1" t="s">
        <v>145</v>
      </c>
      <c r="B37" s="36">
        <f t="shared" ca="1" si="0"/>
        <v>0</v>
      </c>
      <c r="C37">
        <f t="shared" ca="1" si="1"/>
        <v>0</v>
      </c>
      <c r="D37">
        <f t="shared" ca="1" si="2"/>
        <v>0</v>
      </c>
      <c r="E37">
        <f t="shared" ca="1" si="3"/>
        <v>0</v>
      </c>
      <c r="F37" s="37">
        <f t="shared" ca="1" si="4"/>
        <v>0</v>
      </c>
      <c r="G37" s="36">
        <f t="shared" ca="1" si="5"/>
        <v>0</v>
      </c>
      <c r="H37">
        <f t="shared" ca="1" si="6"/>
        <v>0</v>
      </c>
      <c r="I37">
        <f t="shared" ca="1" si="7"/>
        <v>0</v>
      </c>
      <c r="J37">
        <f t="shared" ca="1" si="8"/>
        <v>0</v>
      </c>
      <c r="K37" s="38">
        <f t="shared" ca="1" si="9"/>
        <v>0</v>
      </c>
      <c r="L37" s="39">
        <f t="shared" ref="L37:P37" ca="1" si="45">B37+G37</f>
        <v>0</v>
      </c>
      <c r="M37" s="19">
        <f t="shared" ca="1" si="45"/>
        <v>0</v>
      </c>
      <c r="N37" s="19">
        <f t="shared" ca="1" si="45"/>
        <v>0</v>
      </c>
      <c r="O37" s="19">
        <f t="shared" ca="1" si="45"/>
        <v>0</v>
      </c>
      <c r="P37" s="37">
        <f t="shared" ca="1" si="45"/>
        <v>0</v>
      </c>
    </row>
    <row r="38" spans="1:16" ht="13" x14ac:dyDescent="0.15">
      <c r="A38" s="1" t="s">
        <v>146</v>
      </c>
      <c r="B38" s="36">
        <f t="shared" ca="1" si="0"/>
        <v>0</v>
      </c>
      <c r="C38">
        <f t="shared" ca="1" si="1"/>
        <v>0</v>
      </c>
      <c r="D38">
        <f t="shared" ca="1" si="2"/>
        <v>0</v>
      </c>
      <c r="E38">
        <f t="shared" ca="1" si="3"/>
        <v>0</v>
      </c>
      <c r="F38" s="37">
        <f t="shared" ca="1" si="4"/>
        <v>0</v>
      </c>
      <c r="G38" s="36">
        <f t="shared" ca="1" si="5"/>
        <v>0</v>
      </c>
      <c r="H38">
        <f t="shared" ca="1" si="6"/>
        <v>0</v>
      </c>
      <c r="I38">
        <f t="shared" ca="1" si="7"/>
        <v>0</v>
      </c>
      <c r="J38">
        <f t="shared" ca="1" si="8"/>
        <v>0</v>
      </c>
      <c r="K38" s="38">
        <f t="shared" ca="1" si="9"/>
        <v>0</v>
      </c>
      <c r="L38" s="39">
        <f t="shared" ref="L38:P38" ca="1" si="46">B38+G38</f>
        <v>0</v>
      </c>
      <c r="M38" s="19">
        <f t="shared" ca="1" si="46"/>
        <v>0</v>
      </c>
      <c r="N38" s="19">
        <f t="shared" ca="1" si="46"/>
        <v>0</v>
      </c>
      <c r="O38" s="19">
        <f t="shared" ca="1" si="46"/>
        <v>0</v>
      </c>
      <c r="P38" s="37">
        <f t="shared" ca="1" si="46"/>
        <v>0</v>
      </c>
    </row>
    <row r="39" spans="1:16" ht="13" x14ac:dyDescent="0.15">
      <c r="A39" s="1" t="s">
        <v>147</v>
      </c>
      <c r="B39" s="36">
        <f t="shared" ca="1" si="0"/>
        <v>0</v>
      </c>
      <c r="C39">
        <f t="shared" ca="1" si="1"/>
        <v>0</v>
      </c>
      <c r="D39">
        <f t="shared" ca="1" si="2"/>
        <v>0</v>
      </c>
      <c r="E39">
        <f t="shared" ca="1" si="3"/>
        <v>0</v>
      </c>
      <c r="F39" s="37">
        <f t="shared" ca="1" si="4"/>
        <v>0</v>
      </c>
      <c r="G39" s="36">
        <f t="shared" ca="1" si="5"/>
        <v>0</v>
      </c>
      <c r="H39">
        <f t="shared" ca="1" si="6"/>
        <v>0</v>
      </c>
      <c r="I39">
        <f t="shared" ca="1" si="7"/>
        <v>0</v>
      </c>
      <c r="J39">
        <f t="shared" ca="1" si="8"/>
        <v>0</v>
      </c>
      <c r="K39" s="38">
        <f t="shared" ca="1" si="9"/>
        <v>0</v>
      </c>
      <c r="L39" s="39">
        <f t="shared" ref="L39:P39" ca="1" si="47">B39+G39</f>
        <v>0</v>
      </c>
      <c r="M39" s="19">
        <f t="shared" ca="1" si="47"/>
        <v>0</v>
      </c>
      <c r="N39" s="19">
        <f t="shared" ca="1" si="47"/>
        <v>0</v>
      </c>
      <c r="O39" s="19">
        <f t="shared" ca="1" si="47"/>
        <v>0</v>
      </c>
      <c r="P39" s="37">
        <f t="shared" ca="1" si="47"/>
        <v>0</v>
      </c>
    </row>
    <row r="40" spans="1:16" ht="13" x14ac:dyDescent="0.15">
      <c r="A40" s="1" t="s">
        <v>148</v>
      </c>
      <c r="B40" s="36">
        <f t="shared" ca="1" si="0"/>
        <v>0</v>
      </c>
      <c r="C40">
        <f t="shared" ca="1" si="1"/>
        <v>0</v>
      </c>
      <c r="D40">
        <f t="shared" ca="1" si="2"/>
        <v>0</v>
      </c>
      <c r="E40">
        <f t="shared" ca="1" si="3"/>
        <v>0</v>
      </c>
      <c r="F40" s="37">
        <f t="shared" ca="1" si="4"/>
        <v>0</v>
      </c>
      <c r="G40" s="36">
        <f t="shared" ca="1" si="5"/>
        <v>0</v>
      </c>
      <c r="H40">
        <f t="shared" ca="1" si="6"/>
        <v>0</v>
      </c>
      <c r="I40">
        <f t="shared" ca="1" si="7"/>
        <v>0</v>
      </c>
      <c r="J40">
        <f t="shared" ca="1" si="8"/>
        <v>0</v>
      </c>
      <c r="K40" s="38">
        <f t="shared" ca="1" si="9"/>
        <v>0</v>
      </c>
      <c r="L40" s="39">
        <f t="shared" ref="L40:P40" ca="1" si="48">B40+G40</f>
        <v>0</v>
      </c>
      <c r="M40" s="19">
        <f t="shared" ca="1" si="48"/>
        <v>0</v>
      </c>
      <c r="N40" s="19">
        <f t="shared" ca="1" si="48"/>
        <v>0</v>
      </c>
      <c r="O40" s="19">
        <f t="shared" ca="1" si="48"/>
        <v>0</v>
      </c>
      <c r="P40" s="37">
        <f t="shared" ca="1" si="48"/>
        <v>0</v>
      </c>
    </row>
    <row r="41" spans="1:16" ht="13" x14ac:dyDescent="0.15">
      <c r="A41" s="1" t="s">
        <v>149</v>
      </c>
      <c r="B41" s="36">
        <f t="shared" ca="1" si="0"/>
        <v>0</v>
      </c>
      <c r="C41">
        <f t="shared" ca="1" si="1"/>
        <v>0</v>
      </c>
      <c r="D41">
        <f t="shared" ca="1" si="2"/>
        <v>0</v>
      </c>
      <c r="E41">
        <f t="shared" ca="1" si="3"/>
        <v>0</v>
      </c>
      <c r="F41" s="37">
        <f t="shared" ca="1" si="4"/>
        <v>0</v>
      </c>
      <c r="G41" s="36">
        <f t="shared" ca="1" si="5"/>
        <v>0</v>
      </c>
      <c r="H41">
        <f t="shared" ca="1" si="6"/>
        <v>0</v>
      </c>
      <c r="I41">
        <f t="shared" ca="1" si="7"/>
        <v>0</v>
      </c>
      <c r="J41">
        <f t="shared" ca="1" si="8"/>
        <v>0</v>
      </c>
      <c r="K41" s="38">
        <f t="shared" ca="1" si="9"/>
        <v>0</v>
      </c>
      <c r="L41" s="39">
        <f t="shared" ref="L41:P41" ca="1" si="49">B41+G41</f>
        <v>0</v>
      </c>
      <c r="M41" s="19">
        <f t="shared" ca="1" si="49"/>
        <v>0</v>
      </c>
      <c r="N41" s="19">
        <f t="shared" ca="1" si="49"/>
        <v>0</v>
      </c>
      <c r="O41" s="19">
        <f t="shared" ca="1" si="49"/>
        <v>0</v>
      </c>
      <c r="P41" s="37">
        <f t="shared" ca="1" si="49"/>
        <v>0</v>
      </c>
    </row>
    <row r="42" spans="1:16" ht="13" x14ac:dyDescent="0.15">
      <c r="A42" s="1" t="s">
        <v>150</v>
      </c>
      <c r="B42" s="36">
        <f t="shared" ca="1" si="0"/>
        <v>0</v>
      </c>
      <c r="C42">
        <f t="shared" ca="1" si="1"/>
        <v>0</v>
      </c>
      <c r="D42">
        <f t="shared" ca="1" si="2"/>
        <v>0</v>
      </c>
      <c r="E42">
        <f t="shared" ca="1" si="3"/>
        <v>0</v>
      </c>
      <c r="F42" s="37">
        <f t="shared" ca="1" si="4"/>
        <v>0</v>
      </c>
      <c r="G42" s="36">
        <f t="shared" ca="1" si="5"/>
        <v>0</v>
      </c>
      <c r="H42">
        <f t="shared" ca="1" si="6"/>
        <v>0</v>
      </c>
      <c r="I42">
        <f t="shared" ca="1" si="7"/>
        <v>0</v>
      </c>
      <c r="J42">
        <f t="shared" ca="1" si="8"/>
        <v>0</v>
      </c>
      <c r="K42" s="38">
        <f t="shared" ca="1" si="9"/>
        <v>0</v>
      </c>
      <c r="L42" s="39">
        <f t="shared" ref="L42:P42" ca="1" si="50">B42+G42</f>
        <v>0</v>
      </c>
      <c r="M42" s="19">
        <f t="shared" ca="1" si="50"/>
        <v>0</v>
      </c>
      <c r="N42" s="19">
        <f t="shared" ca="1" si="50"/>
        <v>0</v>
      </c>
      <c r="O42" s="19">
        <f t="shared" ca="1" si="50"/>
        <v>0</v>
      </c>
      <c r="P42" s="37">
        <f t="shared" ca="1" si="50"/>
        <v>0</v>
      </c>
    </row>
    <row r="43" spans="1:16" ht="13" x14ac:dyDescent="0.15">
      <c r="A43" s="1" t="s">
        <v>151</v>
      </c>
      <c r="B43" s="36">
        <f t="shared" ca="1" si="0"/>
        <v>0</v>
      </c>
      <c r="C43">
        <f t="shared" ca="1" si="1"/>
        <v>0</v>
      </c>
      <c r="D43">
        <f t="shared" ca="1" si="2"/>
        <v>0</v>
      </c>
      <c r="E43">
        <f t="shared" ca="1" si="3"/>
        <v>0</v>
      </c>
      <c r="F43" s="37">
        <f t="shared" ca="1" si="4"/>
        <v>0</v>
      </c>
      <c r="G43" s="36">
        <f t="shared" ca="1" si="5"/>
        <v>0</v>
      </c>
      <c r="H43">
        <f t="shared" ca="1" si="6"/>
        <v>0</v>
      </c>
      <c r="I43">
        <f t="shared" ca="1" si="7"/>
        <v>0</v>
      </c>
      <c r="J43">
        <f t="shared" ca="1" si="8"/>
        <v>0</v>
      </c>
      <c r="K43" s="38">
        <f t="shared" ca="1" si="9"/>
        <v>0</v>
      </c>
      <c r="L43" s="39">
        <f t="shared" ref="L43:P43" ca="1" si="51">B43+G43</f>
        <v>0</v>
      </c>
      <c r="M43" s="19">
        <f t="shared" ca="1" si="51"/>
        <v>0</v>
      </c>
      <c r="N43" s="19">
        <f t="shared" ca="1" si="51"/>
        <v>0</v>
      </c>
      <c r="O43" s="19">
        <f t="shared" ca="1" si="51"/>
        <v>0</v>
      </c>
      <c r="P43" s="37">
        <f t="shared" ca="1" si="51"/>
        <v>0</v>
      </c>
    </row>
    <row r="44" spans="1:16" ht="13" x14ac:dyDescent="0.15">
      <c r="A44" s="1" t="s">
        <v>152</v>
      </c>
      <c r="B44" s="36">
        <f t="shared" ca="1" si="0"/>
        <v>0</v>
      </c>
      <c r="C44">
        <f t="shared" ca="1" si="1"/>
        <v>0</v>
      </c>
      <c r="D44">
        <f t="shared" ca="1" si="2"/>
        <v>0</v>
      </c>
      <c r="E44">
        <f t="shared" ca="1" si="3"/>
        <v>0</v>
      </c>
      <c r="F44" s="37">
        <f t="shared" ca="1" si="4"/>
        <v>0</v>
      </c>
      <c r="G44" s="36">
        <f t="shared" ca="1" si="5"/>
        <v>0</v>
      </c>
      <c r="H44">
        <f t="shared" ca="1" si="6"/>
        <v>0</v>
      </c>
      <c r="I44">
        <f t="shared" ca="1" si="7"/>
        <v>0</v>
      </c>
      <c r="J44">
        <f t="shared" ca="1" si="8"/>
        <v>0</v>
      </c>
      <c r="K44" s="38">
        <f t="shared" ca="1" si="9"/>
        <v>0</v>
      </c>
      <c r="L44" s="39">
        <f t="shared" ref="L44:P44" ca="1" si="52">B44+G44</f>
        <v>0</v>
      </c>
      <c r="M44" s="19">
        <f t="shared" ca="1" si="52"/>
        <v>0</v>
      </c>
      <c r="N44" s="19">
        <f t="shared" ca="1" si="52"/>
        <v>0</v>
      </c>
      <c r="O44" s="19">
        <f t="shared" ca="1" si="52"/>
        <v>0</v>
      </c>
      <c r="P44" s="37">
        <f t="shared" ca="1" si="52"/>
        <v>0</v>
      </c>
    </row>
    <row r="45" spans="1:16" ht="13" x14ac:dyDescent="0.15">
      <c r="A45" s="1" t="s">
        <v>153</v>
      </c>
      <c r="B45" s="36">
        <f t="shared" ca="1" si="0"/>
        <v>0</v>
      </c>
      <c r="C45">
        <f t="shared" ca="1" si="1"/>
        <v>0</v>
      </c>
      <c r="D45">
        <f t="shared" ca="1" si="2"/>
        <v>0</v>
      </c>
      <c r="E45">
        <f t="shared" ca="1" si="3"/>
        <v>0</v>
      </c>
      <c r="F45" s="37">
        <f t="shared" ca="1" si="4"/>
        <v>0</v>
      </c>
      <c r="G45" s="36">
        <f t="shared" ca="1" si="5"/>
        <v>0</v>
      </c>
      <c r="H45">
        <f t="shared" ca="1" si="6"/>
        <v>0</v>
      </c>
      <c r="I45">
        <f t="shared" ca="1" si="7"/>
        <v>0</v>
      </c>
      <c r="J45">
        <f t="shared" ca="1" si="8"/>
        <v>0</v>
      </c>
      <c r="K45" s="38">
        <f t="shared" ca="1" si="9"/>
        <v>0</v>
      </c>
      <c r="L45" s="39">
        <f t="shared" ref="L45:P45" ca="1" si="53">B45+G45</f>
        <v>0</v>
      </c>
      <c r="M45" s="19">
        <f t="shared" ca="1" si="53"/>
        <v>0</v>
      </c>
      <c r="N45" s="19">
        <f t="shared" ca="1" si="53"/>
        <v>0</v>
      </c>
      <c r="O45" s="19">
        <f t="shared" ca="1" si="53"/>
        <v>0</v>
      </c>
      <c r="P45" s="37">
        <f t="shared" ca="1" si="53"/>
        <v>0</v>
      </c>
    </row>
    <row r="46" spans="1:16" ht="13" x14ac:dyDescent="0.15">
      <c r="A46" s="1" t="s">
        <v>154</v>
      </c>
      <c r="B46" s="36">
        <f t="shared" ca="1" si="0"/>
        <v>0</v>
      </c>
      <c r="C46">
        <f t="shared" ca="1" si="1"/>
        <v>0</v>
      </c>
      <c r="D46">
        <f t="shared" ca="1" si="2"/>
        <v>0</v>
      </c>
      <c r="E46">
        <f t="shared" ca="1" si="3"/>
        <v>0</v>
      </c>
      <c r="F46" s="37">
        <f t="shared" ca="1" si="4"/>
        <v>0</v>
      </c>
      <c r="G46" s="36">
        <f t="shared" ca="1" si="5"/>
        <v>0</v>
      </c>
      <c r="H46">
        <f t="shared" ca="1" si="6"/>
        <v>0</v>
      </c>
      <c r="I46">
        <f t="shared" ca="1" si="7"/>
        <v>0</v>
      </c>
      <c r="J46">
        <f t="shared" ca="1" si="8"/>
        <v>0</v>
      </c>
      <c r="K46" s="38">
        <f t="shared" ca="1" si="9"/>
        <v>0</v>
      </c>
      <c r="L46" s="39">
        <f t="shared" ref="L46:P46" ca="1" si="54">B46+G46</f>
        <v>0</v>
      </c>
      <c r="M46" s="19">
        <f t="shared" ca="1" si="54"/>
        <v>0</v>
      </c>
      <c r="N46" s="19">
        <f t="shared" ca="1" si="54"/>
        <v>0</v>
      </c>
      <c r="O46" s="19">
        <f t="shared" ca="1" si="54"/>
        <v>0</v>
      </c>
      <c r="P46" s="37">
        <f t="shared" ca="1" si="54"/>
        <v>0</v>
      </c>
    </row>
    <row r="47" spans="1:16" ht="13" x14ac:dyDescent="0.15">
      <c r="A47" s="1" t="s">
        <v>155</v>
      </c>
      <c r="B47" s="36">
        <f t="shared" ca="1" si="0"/>
        <v>0</v>
      </c>
      <c r="C47">
        <f t="shared" ca="1" si="1"/>
        <v>0</v>
      </c>
      <c r="D47">
        <f t="shared" ca="1" si="2"/>
        <v>0</v>
      </c>
      <c r="E47">
        <f t="shared" ca="1" si="3"/>
        <v>0</v>
      </c>
      <c r="F47" s="37">
        <f t="shared" ca="1" si="4"/>
        <v>0</v>
      </c>
      <c r="G47" s="36">
        <f t="shared" ca="1" si="5"/>
        <v>0</v>
      </c>
      <c r="H47">
        <f t="shared" ca="1" si="6"/>
        <v>0</v>
      </c>
      <c r="I47">
        <f t="shared" ca="1" si="7"/>
        <v>0</v>
      </c>
      <c r="J47">
        <f t="shared" ca="1" si="8"/>
        <v>0</v>
      </c>
      <c r="K47" s="38">
        <f t="shared" ca="1" si="9"/>
        <v>0</v>
      </c>
      <c r="L47" s="39">
        <f t="shared" ref="L47:P47" ca="1" si="55">B47+G47</f>
        <v>0</v>
      </c>
      <c r="M47" s="19">
        <f t="shared" ca="1" si="55"/>
        <v>0</v>
      </c>
      <c r="N47" s="19">
        <f t="shared" ca="1" si="55"/>
        <v>0</v>
      </c>
      <c r="O47" s="19">
        <f t="shared" ca="1" si="55"/>
        <v>0</v>
      </c>
      <c r="P47" s="37">
        <f t="shared" ca="1" si="55"/>
        <v>0</v>
      </c>
    </row>
    <row r="48" spans="1:16" ht="13" x14ac:dyDescent="0.15">
      <c r="A48" s="1" t="s">
        <v>156</v>
      </c>
      <c r="B48" s="36">
        <f t="shared" ca="1" si="0"/>
        <v>0</v>
      </c>
      <c r="C48">
        <f t="shared" ca="1" si="1"/>
        <v>0</v>
      </c>
      <c r="D48">
        <f t="shared" ca="1" si="2"/>
        <v>0</v>
      </c>
      <c r="E48">
        <f t="shared" ca="1" si="3"/>
        <v>0</v>
      </c>
      <c r="F48" s="37">
        <f t="shared" ca="1" si="4"/>
        <v>0</v>
      </c>
      <c r="G48" s="36">
        <f t="shared" ca="1" si="5"/>
        <v>0</v>
      </c>
      <c r="H48">
        <f t="shared" ca="1" si="6"/>
        <v>0</v>
      </c>
      <c r="I48">
        <f t="shared" ca="1" si="7"/>
        <v>0</v>
      </c>
      <c r="J48">
        <f t="shared" ca="1" si="8"/>
        <v>0</v>
      </c>
      <c r="K48" s="38">
        <f t="shared" ca="1" si="9"/>
        <v>0</v>
      </c>
      <c r="L48" s="39">
        <f t="shared" ref="L48:P48" ca="1" si="56">B48+G48</f>
        <v>0</v>
      </c>
      <c r="M48" s="19">
        <f t="shared" ca="1" si="56"/>
        <v>0</v>
      </c>
      <c r="N48" s="19">
        <f t="shared" ca="1" si="56"/>
        <v>0</v>
      </c>
      <c r="O48" s="19">
        <f t="shared" ca="1" si="56"/>
        <v>0</v>
      </c>
      <c r="P48" s="37">
        <f t="shared" ca="1" si="56"/>
        <v>0</v>
      </c>
    </row>
    <row r="49" spans="1:16" ht="13" x14ac:dyDescent="0.15">
      <c r="A49" s="1" t="s">
        <v>157</v>
      </c>
      <c r="B49" s="36">
        <f t="shared" ca="1" si="0"/>
        <v>0</v>
      </c>
      <c r="C49">
        <f t="shared" ca="1" si="1"/>
        <v>0</v>
      </c>
      <c r="D49">
        <f t="shared" ca="1" si="2"/>
        <v>0</v>
      </c>
      <c r="E49">
        <f t="shared" ca="1" si="3"/>
        <v>0</v>
      </c>
      <c r="F49" s="37">
        <f t="shared" ca="1" si="4"/>
        <v>0</v>
      </c>
      <c r="G49" s="36">
        <f t="shared" ca="1" si="5"/>
        <v>0</v>
      </c>
      <c r="H49">
        <f t="shared" ca="1" si="6"/>
        <v>0</v>
      </c>
      <c r="I49">
        <f t="shared" ca="1" si="7"/>
        <v>0</v>
      </c>
      <c r="J49">
        <f t="shared" ca="1" si="8"/>
        <v>0</v>
      </c>
      <c r="K49" s="38">
        <f t="shared" ca="1" si="9"/>
        <v>0</v>
      </c>
      <c r="L49" s="39">
        <f t="shared" ref="L49:P49" ca="1" si="57">B49+G49</f>
        <v>0</v>
      </c>
      <c r="M49" s="19">
        <f t="shared" ca="1" si="57"/>
        <v>0</v>
      </c>
      <c r="N49" s="19">
        <f t="shared" ca="1" si="57"/>
        <v>0</v>
      </c>
      <c r="O49" s="19">
        <f t="shared" ca="1" si="57"/>
        <v>0</v>
      </c>
      <c r="P49" s="37">
        <f t="shared" ca="1" si="57"/>
        <v>0</v>
      </c>
    </row>
    <row r="50" spans="1:16" ht="13" x14ac:dyDescent="0.15">
      <c r="A50" s="1" t="s">
        <v>158</v>
      </c>
      <c r="B50" s="36">
        <f t="shared" ca="1" si="0"/>
        <v>0</v>
      </c>
      <c r="C50">
        <f t="shared" ca="1" si="1"/>
        <v>0</v>
      </c>
      <c r="D50">
        <f t="shared" ca="1" si="2"/>
        <v>0</v>
      </c>
      <c r="E50">
        <f t="shared" ca="1" si="3"/>
        <v>0</v>
      </c>
      <c r="F50" s="37">
        <f t="shared" ca="1" si="4"/>
        <v>0</v>
      </c>
      <c r="G50" s="36">
        <f t="shared" ca="1" si="5"/>
        <v>0</v>
      </c>
      <c r="H50">
        <f t="shared" ca="1" si="6"/>
        <v>0</v>
      </c>
      <c r="I50">
        <f t="shared" ca="1" si="7"/>
        <v>0</v>
      </c>
      <c r="J50">
        <f t="shared" ca="1" si="8"/>
        <v>0</v>
      </c>
      <c r="K50" s="38">
        <f t="shared" ca="1" si="9"/>
        <v>0</v>
      </c>
      <c r="L50" s="39">
        <f t="shared" ref="L50:P50" ca="1" si="58">B50+G50</f>
        <v>0</v>
      </c>
      <c r="M50" s="19">
        <f t="shared" ca="1" si="58"/>
        <v>0</v>
      </c>
      <c r="N50" s="19">
        <f t="shared" ca="1" si="58"/>
        <v>0</v>
      </c>
      <c r="O50" s="19">
        <f t="shared" ca="1" si="58"/>
        <v>0</v>
      </c>
      <c r="P50" s="37">
        <f t="shared" ca="1" si="58"/>
        <v>0</v>
      </c>
    </row>
    <row r="51" spans="1:16" ht="13" x14ac:dyDescent="0.15">
      <c r="A51" s="1" t="s">
        <v>159</v>
      </c>
      <c r="B51" s="36">
        <f t="shared" ca="1" si="0"/>
        <v>0</v>
      </c>
      <c r="C51">
        <f t="shared" ca="1" si="1"/>
        <v>0</v>
      </c>
      <c r="D51">
        <f t="shared" ca="1" si="2"/>
        <v>0</v>
      </c>
      <c r="E51">
        <f t="shared" ca="1" si="3"/>
        <v>0</v>
      </c>
      <c r="F51" s="37">
        <f t="shared" ca="1" si="4"/>
        <v>0</v>
      </c>
      <c r="G51" s="36">
        <f t="shared" ca="1" si="5"/>
        <v>0</v>
      </c>
      <c r="H51">
        <f t="shared" ca="1" si="6"/>
        <v>0</v>
      </c>
      <c r="I51">
        <f t="shared" ca="1" si="7"/>
        <v>0</v>
      </c>
      <c r="J51">
        <f t="shared" ca="1" si="8"/>
        <v>0</v>
      </c>
      <c r="K51" s="38">
        <f t="shared" ca="1" si="9"/>
        <v>0</v>
      </c>
      <c r="L51" s="39">
        <f t="shared" ref="L51:P51" ca="1" si="59">B51+G51</f>
        <v>0</v>
      </c>
      <c r="M51" s="19">
        <f t="shared" ca="1" si="59"/>
        <v>0</v>
      </c>
      <c r="N51" s="19">
        <f t="shared" ca="1" si="59"/>
        <v>0</v>
      </c>
      <c r="O51" s="19">
        <f t="shared" ca="1" si="59"/>
        <v>0</v>
      </c>
      <c r="P51" s="37">
        <f t="shared" ca="1" si="59"/>
        <v>0</v>
      </c>
    </row>
    <row r="52" spans="1:16" ht="13" x14ac:dyDescent="0.15">
      <c r="A52" s="1" t="s">
        <v>160</v>
      </c>
      <c r="B52" s="36">
        <f t="shared" ca="1" si="0"/>
        <v>0</v>
      </c>
      <c r="C52">
        <f t="shared" ca="1" si="1"/>
        <v>0</v>
      </c>
      <c r="D52">
        <f t="shared" ca="1" si="2"/>
        <v>0</v>
      </c>
      <c r="E52">
        <f t="shared" ca="1" si="3"/>
        <v>0</v>
      </c>
      <c r="F52" s="37">
        <f t="shared" ca="1" si="4"/>
        <v>0</v>
      </c>
      <c r="G52" s="36">
        <f t="shared" ca="1" si="5"/>
        <v>0</v>
      </c>
      <c r="H52">
        <f t="shared" ca="1" si="6"/>
        <v>0</v>
      </c>
      <c r="I52">
        <f t="shared" ca="1" si="7"/>
        <v>0</v>
      </c>
      <c r="J52">
        <f t="shared" ca="1" si="8"/>
        <v>0</v>
      </c>
      <c r="K52" s="38">
        <f t="shared" ca="1" si="9"/>
        <v>0</v>
      </c>
      <c r="L52" s="39">
        <f t="shared" ref="L52:P52" ca="1" si="60">B52+G52</f>
        <v>0</v>
      </c>
      <c r="M52" s="19">
        <f t="shared" ca="1" si="60"/>
        <v>0</v>
      </c>
      <c r="N52" s="19">
        <f t="shared" ca="1" si="60"/>
        <v>0</v>
      </c>
      <c r="O52" s="19">
        <f t="shared" ca="1" si="60"/>
        <v>0</v>
      </c>
      <c r="P52" s="37">
        <f t="shared" ca="1" si="60"/>
        <v>0</v>
      </c>
    </row>
    <row r="53" spans="1:16" ht="13" x14ac:dyDescent="0.15">
      <c r="A53" s="1" t="s">
        <v>161</v>
      </c>
      <c r="B53" s="36">
        <f t="shared" ca="1" si="0"/>
        <v>0</v>
      </c>
      <c r="C53">
        <f t="shared" ca="1" si="1"/>
        <v>0</v>
      </c>
      <c r="D53">
        <f t="shared" ca="1" si="2"/>
        <v>0</v>
      </c>
      <c r="E53">
        <f t="shared" ca="1" si="3"/>
        <v>0</v>
      </c>
      <c r="F53" s="37">
        <f t="shared" ca="1" si="4"/>
        <v>0</v>
      </c>
      <c r="G53" s="36">
        <f t="shared" ca="1" si="5"/>
        <v>0</v>
      </c>
      <c r="H53">
        <f t="shared" ca="1" si="6"/>
        <v>0</v>
      </c>
      <c r="I53">
        <f t="shared" ca="1" si="7"/>
        <v>0</v>
      </c>
      <c r="J53">
        <f t="shared" ca="1" si="8"/>
        <v>0</v>
      </c>
      <c r="K53" s="38">
        <f t="shared" ca="1" si="9"/>
        <v>0</v>
      </c>
      <c r="L53" s="39">
        <f t="shared" ref="L53:P53" ca="1" si="61">B53+G53</f>
        <v>0</v>
      </c>
      <c r="M53" s="19">
        <f t="shared" ca="1" si="61"/>
        <v>0</v>
      </c>
      <c r="N53" s="19">
        <f t="shared" ca="1" si="61"/>
        <v>0</v>
      </c>
      <c r="O53" s="19">
        <f t="shared" ca="1" si="61"/>
        <v>0</v>
      </c>
      <c r="P53" s="37">
        <f t="shared" ca="1" si="61"/>
        <v>0</v>
      </c>
    </row>
    <row r="54" spans="1:16" ht="13" x14ac:dyDescent="0.15">
      <c r="A54" s="1" t="s">
        <v>162</v>
      </c>
      <c r="B54" s="36">
        <f t="shared" ca="1" si="0"/>
        <v>0</v>
      </c>
      <c r="C54">
        <f t="shared" ca="1" si="1"/>
        <v>0</v>
      </c>
      <c r="D54">
        <f t="shared" ca="1" si="2"/>
        <v>0</v>
      </c>
      <c r="E54">
        <f t="shared" ca="1" si="3"/>
        <v>0</v>
      </c>
      <c r="F54" s="37">
        <f t="shared" ca="1" si="4"/>
        <v>0</v>
      </c>
      <c r="G54" s="36">
        <f t="shared" ca="1" si="5"/>
        <v>0</v>
      </c>
      <c r="H54">
        <f t="shared" ca="1" si="6"/>
        <v>0</v>
      </c>
      <c r="I54">
        <f t="shared" ca="1" si="7"/>
        <v>0</v>
      </c>
      <c r="J54">
        <f t="shared" ca="1" si="8"/>
        <v>0</v>
      </c>
      <c r="K54" s="38">
        <f t="shared" ca="1" si="9"/>
        <v>0</v>
      </c>
      <c r="L54" s="39">
        <f t="shared" ref="L54:P54" ca="1" si="62">B54+G54</f>
        <v>0</v>
      </c>
      <c r="M54" s="19">
        <f t="shared" ca="1" si="62"/>
        <v>0</v>
      </c>
      <c r="N54" s="19">
        <f t="shared" ca="1" si="62"/>
        <v>0</v>
      </c>
      <c r="O54" s="19">
        <f t="shared" ca="1" si="62"/>
        <v>0</v>
      </c>
      <c r="P54" s="37">
        <f t="shared" ca="1" si="62"/>
        <v>0</v>
      </c>
    </row>
    <row r="55" spans="1:16" ht="13" x14ac:dyDescent="0.15">
      <c r="A55" s="1" t="s">
        <v>163</v>
      </c>
      <c r="B55" s="36">
        <f t="shared" ca="1" si="0"/>
        <v>0</v>
      </c>
      <c r="C55">
        <f t="shared" ca="1" si="1"/>
        <v>0</v>
      </c>
      <c r="D55">
        <f t="shared" ca="1" si="2"/>
        <v>0</v>
      </c>
      <c r="E55">
        <f t="shared" ca="1" si="3"/>
        <v>0</v>
      </c>
      <c r="F55" s="37">
        <f t="shared" ca="1" si="4"/>
        <v>0</v>
      </c>
      <c r="G55" s="36">
        <f t="shared" ca="1" si="5"/>
        <v>0</v>
      </c>
      <c r="H55">
        <f t="shared" ca="1" si="6"/>
        <v>0</v>
      </c>
      <c r="I55">
        <f t="shared" ca="1" si="7"/>
        <v>0</v>
      </c>
      <c r="J55">
        <f t="shared" ca="1" si="8"/>
        <v>0</v>
      </c>
      <c r="K55" s="38">
        <f t="shared" ca="1" si="9"/>
        <v>0</v>
      </c>
      <c r="L55" s="39">
        <f t="shared" ref="L55:P55" ca="1" si="63">B55+G55</f>
        <v>0</v>
      </c>
      <c r="M55" s="19">
        <f t="shared" ca="1" si="63"/>
        <v>0</v>
      </c>
      <c r="N55" s="19">
        <f t="shared" ca="1" si="63"/>
        <v>0</v>
      </c>
      <c r="O55" s="19">
        <f t="shared" ca="1" si="63"/>
        <v>0</v>
      </c>
      <c r="P55" s="37">
        <f t="shared" ca="1" si="63"/>
        <v>0</v>
      </c>
    </row>
    <row r="56" spans="1:16" ht="13" x14ac:dyDescent="0.15">
      <c r="A56" s="1" t="s">
        <v>164</v>
      </c>
      <c r="B56" s="36">
        <f t="shared" ca="1" si="0"/>
        <v>0</v>
      </c>
      <c r="C56">
        <f t="shared" ca="1" si="1"/>
        <v>0</v>
      </c>
      <c r="D56">
        <f t="shared" ca="1" si="2"/>
        <v>0</v>
      </c>
      <c r="E56">
        <f t="shared" ca="1" si="3"/>
        <v>0</v>
      </c>
      <c r="F56" s="37">
        <f t="shared" ca="1" si="4"/>
        <v>0</v>
      </c>
      <c r="G56" s="36">
        <f t="shared" ca="1" si="5"/>
        <v>0</v>
      </c>
      <c r="H56">
        <f t="shared" ca="1" si="6"/>
        <v>0</v>
      </c>
      <c r="I56">
        <f t="shared" ca="1" si="7"/>
        <v>0</v>
      </c>
      <c r="J56">
        <f t="shared" ca="1" si="8"/>
        <v>0</v>
      </c>
      <c r="K56" s="38">
        <f t="shared" ca="1" si="9"/>
        <v>0</v>
      </c>
      <c r="L56" s="39">
        <f t="shared" ref="L56:P56" ca="1" si="64">B56+G56</f>
        <v>0</v>
      </c>
      <c r="M56" s="19">
        <f t="shared" ca="1" si="64"/>
        <v>0</v>
      </c>
      <c r="N56" s="19">
        <f t="shared" ca="1" si="64"/>
        <v>0</v>
      </c>
      <c r="O56" s="19">
        <f t="shared" ca="1" si="64"/>
        <v>0</v>
      </c>
      <c r="P56" s="37">
        <f t="shared" ca="1" si="64"/>
        <v>0</v>
      </c>
    </row>
    <row r="57" spans="1:16" ht="13" x14ac:dyDescent="0.15">
      <c r="A57" s="1" t="s">
        <v>165</v>
      </c>
      <c r="B57" s="36">
        <f t="shared" ca="1" si="0"/>
        <v>0</v>
      </c>
      <c r="C57">
        <f t="shared" ca="1" si="1"/>
        <v>0</v>
      </c>
      <c r="D57">
        <f t="shared" ca="1" si="2"/>
        <v>0</v>
      </c>
      <c r="E57">
        <f t="shared" ca="1" si="3"/>
        <v>0</v>
      </c>
      <c r="F57" s="37">
        <f t="shared" ca="1" si="4"/>
        <v>0</v>
      </c>
      <c r="G57" s="36">
        <f t="shared" ca="1" si="5"/>
        <v>0</v>
      </c>
      <c r="H57">
        <f t="shared" ca="1" si="6"/>
        <v>0</v>
      </c>
      <c r="I57">
        <f t="shared" ca="1" si="7"/>
        <v>0</v>
      </c>
      <c r="J57">
        <f t="shared" ca="1" si="8"/>
        <v>0</v>
      </c>
      <c r="K57" s="38">
        <f t="shared" ca="1" si="9"/>
        <v>0</v>
      </c>
      <c r="L57" s="39">
        <f t="shared" ref="L57:P57" ca="1" si="65">B57+G57</f>
        <v>0</v>
      </c>
      <c r="M57" s="19">
        <f t="shared" ca="1" si="65"/>
        <v>0</v>
      </c>
      <c r="N57" s="19">
        <f t="shared" ca="1" si="65"/>
        <v>0</v>
      </c>
      <c r="O57" s="19">
        <f t="shared" ca="1" si="65"/>
        <v>0</v>
      </c>
      <c r="P57" s="37">
        <f t="shared" ca="1" si="65"/>
        <v>0</v>
      </c>
    </row>
    <row r="58" spans="1:16" ht="13" x14ac:dyDescent="0.15">
      <c r="A58" s="1" t="s">
        <v>166</v>
      </c>
      <c r="B58" s="36">
        <f t="shared" ca="1" si="0"/>
        <v>0</v>
      </c>
      <c r="C58">
        <f t="shared" ca="1" si="1"/>
        <v>0</v>
      </c>
      <c r="D58">
        <f t="shared" ca="1" si="2"/>
        <v>0</v>
      </c>
      <c r="E58">
        <f t="shared" ca="1" si="3"/>
        <v>0</v>
      </c>
      <c r="F58" s="37">
        <f t="shared" ca="1" si="4"/>
        <v>0</v>
      </c>
      <c r="G58" s="36">
        <f t="shared" ca="1" si="5"/>
        <v>0</v>
      </c>
      <c r="H58">
        <f t="shared" ca="1" si="6"/>
        <v>0</v>
      </c>
      <c r="I58">
        <f t="shared" ca="1" si="7"/>
        <v>0</v>
      </c>
      <c r="J58">
        <f t="shared" ca="1" si="8"/>
        <v>0</v>
      </c>
      <c r="K58" s="38">
        <f t="shared" ca="1" si="9"/>
        <v>0</v>
      </c>
      <c r="L58" s="39">
        <f t="shared" ref="L58:P58" ca="1" si="66">B58+G58</f>
        <v>0</v>
      </c>
      <c r="M58" s="19">
        <f t="shared" ca="1" si="66"/>
        <v>0</v>
      </c>
      <c r="N58" s="19">
        <f t="shared" ca="1" si="66"/>
        <v>0</v>
      </c>
      <c r="O58" s="19">
        <f t="shared" ca="1" si="66"/>
        <v>0</v>
      </c>
      <c r="P58" s="37">
        <f t="shared" ca="1" si="66"/>
        <v>0</v>
      </c>
    </row>
    <row r="59" spans="1:16" ht="13" x14ac:dyDescent="0.15">
      <c r="A59" s="1" t="s">
        <v>167</v>
      </c>
      <c r="B59" s="36">
        <f t="shared" ca="1" si="0"/>
        <v>0</v>
      </c>
      <c r="C59">
        <f t="shared" ca="1" si="1"/>
        <v>0</v>
      </c>
      <c r="D59">
        <f t="shared" ca="1" si="2"/>
        <v>0</v>
      </c>
      <c r="E59">
        <f t="shared" ca="1" si="3"/>
        <v>0</v>
      </c>
      <c r="F59" s="37">
        <f t="shared" ca="1" si="4"/>
        <v>0</v>
      </c>
      <c r="G59" s="36">
        <f t="shared" ca="1" si="5"/>
        <v>0</v>
      </c>
      <c r="H59">
        <f t="shared" ca="1" si="6"/>
        <v>0</v>
      </c>
      <c r="I59">
        <f t="shared" ca="1" si="7"/>
        <v>0</v>
      </c>
      <c r="J59">
        <f t="shared" ca="1" si="8"/>
        <v>0</v>
      </c>
      <c r="K59" s="38">
        <f t="shared" ca="1" si="9"/>
        <v>0</v>
      </c>
      <c r="L59" s="39">
        <f t="shared" ref="L59:P59" ca="1" si="67">B59+G59</f>
        <v>0</v>
      </c>
      <c r="M59" s="19">
        <f t="shared" ca="1" si="67"/>
        <v>0</v>
      </c>
      <c r="N59" s="19">
        <f t="shared" ca="1" si="67"/>
        <v>0</v>
      </c>
      <c r="O59" s="19">
        <f t="shared" ca="1" si="67"/>
        <v>0</v>
      </c>
      <c r="P59" s="37">
        <f t="shared" ca="1" si="67"/>
        <v>0</v>
      </c>
    </row>
    <row r="60" spans="1:16" ht="13" x14ac:dyDescent="0.15">
      <c r="A60" s="1" t="s">
        <v>168</v>
      </c>
      <c r="B60" s="36">
        <f t="shared" ca="1" si="0"/>
        <v>0</v>
      </c>
      <c r="C60">
        <f t="shared" ca="1" si="1"/>
        <v>0</v>
      </c>
      <c r="D60">
        <f t="shared" ca="1" si="2"/>
        <v>0</v>
      </c>
      <c r="E60">
        <f t="shared" ca="1" si="3"/>
        <v>0</v>
      </c>
      <c r="F60" s="37">
        <f t="shared" ca="1" si="4"/>
        <v>0</v>
      </c>
      <c r="G60" s="36">
        <f t="shared" ca="1" si="5"/>
        <v>0</v>
      </c>
      <c r="H60">
        <f t="shared" ca="1" si="6"/>
        <v>0</v>
      </c>
      <c r="I60">
        <f t="shared" ca="1" si="7"/>
        <v>0</v>
      </c>
      <c r="J60">
        <f t="shared" ca="1" si="8"/>
        <v>0</v>
      </c>
      <c r="K60" s="38">
        <f t="shared" ca="1" si="9"/>
        <v>0</v>
      </c>
      <c r="L60" s="39">
        <f t="shared" ref="L60:P60" ca="1" si="68">B60+G60</f>
        <v>0</v>
      </c>
      <c r="M60" s="19">
        <f t="shared" ca="1" si="68"/>
        <v>0</v>
      </c>
      <c r="N60" s="19">
        <f t="shared" ca="1" si="68"/>
        <v>0</v>
      </c>
      <c r="O60" s="19">
        <f t="shared" ca="1" si="68"/>
        <v>0</v>
      </c>
      <c r="P60" s="37">
        <f t="shared" ca="1" si="68"/>
        <v>0</v>
      </c>
    </row>
    <row r="61" spans="1:16" ht="13" x14ac:dyDescent="0.15">
      <c r="A61" s="1" t="s">
        <v>169</v>
      </c>
      <c r="B61" s="36">
        <f t="shared" ca="1" si="0"/>
        <v>0</v>
      </c>
      <c r="C61">
        <f t="shared" ca="1" si="1"/>
        <v>0</v>
      </c>
      <c r="D61">
        <f t="shared" ca="1" si="2"/>
        <v>0</v>
      </c>
      <c r="E61">
        <f t="shared" ca="1" si="3"/>
        <v>0</v>
      </c>
      <c r="F61" s="37">
        <f t="shared" ca="1" si="4"/>
        <v>0</v>
      </c>
      <c r="G61" s="36">
        <f t="shared" ca="1" si="5"/>
        <v>0</v>
      </c>
      <c r="H61">
        <f t="shared" ca="1" si="6"/>
        <v>0</v>
      </c>
      <c r="I61">
        <f t="shared" ca="1" si="7"/>
        <v>0</v>
      </c>
      <c r="J61">
        <f t="shared" ca="1" si="8"/>
        <v>0</v>
      </c>
      <c r="K61" s="38">
        <f t="shared" ca="1" si="9"/>
        <v>0</v>
      </c>
      <c r="L61" s="39">
        <f t="shared" ref="L61:P61" ca="1" si="69">B61+G61</f>
        <v>0</v>
      </c>
      <c r="M61" s="19">
        <f t="shared" ca="1" si="69"/>
        <v>0</v>
      </c>
      <c r="N61" s="19">
        <f t="shared" ca="1" si="69"/>
        <v>0</v>
      </c>
      <c r="O61" s="19">
        <f t="shared" ca="1" si="69"/>
        <v>0</v>
      </c>
      <c r="P61" s="37">
        <f t="shared" ca="1" si="69"/>
        <v>0</v>
      </c>
    </row>
    <row r="62" spans="1:16" ht="13" x14ac:dyDescent="0.15">
      <c r="A62" s="1" t="s">
        <v>170</v>
      </c>
      <c r="B62" s="36">
        <f t="shared" ca="1" si="0"/>
        <v>0</v>
      </c>
      <c r="C62">
        <f t="shared" ca="1" si="1"/>
        <v>0</v>
      </c>
      <c r="D62">
        <f t="shared" ca="1" si="2"/>
        <v>0</v>
      </c>
      <c r="E62">
        <f t="shared" ca="1" si="3"/>
        <v>0</v>
      </c>
      <c r="F62" s="37">
        <f t="shared" ca="1" si="4"/>
        <v>0</v>
      </c>
      <c r="G62" s="36">
        <f t="shared" ca="1" si="5"/>
        <v>0</v>
      </c>
      <c r="H62">
        <f t="shared" ca="1" si="6"/>
        <v>0</v>
      </c>
      <c r="I62">
        <f t="shared" ca="1" si="7"/>
        <v>0</v>
      </c>
      <c r="J62">
        <f t="shared" ca="1" si="8"/>
        <v>0</v>
      </c>
      <c r="K62" s="38">
        <f t="shared" ca="1" si="9"/>
        <v>0</v>
      </c>
      <c r="L62" s="39">
        <f t="shared" ref="L62:P62" ca="1" si="70">B62+G62</f>
        <v>0</v>
      </c>
      <c r="M62" s="19">
        <f t="shared" ca="1" si="70"/>
        <v>0</v>
      </c>
      <c r="N62" s="19">
        <f t="shared" ca="1" si="70"/>
        <v>0</v>
      </c>
      <c r="O62" s="19">
        <f t="shared" ca="1" si="70"/>
        <v>0</v>
      </c>
      <c r="P62" s="37">
        <f t="shared" ca="1" si="70"/>
        <v>0</v>
      </c>
    </row>
    <row r="63" spans="1:16" ht="13" x14ac:dyDescent="0.15">
      <c r="A63" s="1" t="s">
        <v>171</v>
      </c>
      <c r="B63" s="36">
        <f t="shared" ca="1" si="0"/>
        <v>0</v>
      </c>
      <c r="C63">
        <f t="shared" ca="1" si="1"/>
        <v>0</v>
      </c>
      <c r="D63">
        <f t="shared" ca="1" si="2"/>
        <v>0</v>
      </c>
      <c r="E63">
        <f t="shared" ca="1" si="3"/>
        <v>0</v>
      </c>
      <c r="F63" s="37">
        <f t="shared" ca="1" si="4"/>
        <v>0</v>
      </c>
      <c r="G63" s="36">
        <f t="shared" ca="1" si="5"/>
        <v>0</v>
      </c>
      <c r="H63">
        <f t="shared" ca="1" si="6"/>
        <v>0</v>
      </c>
      <c r="I63">
        <f t="shared" ca="1" si="7"/>
        <v>0</v>
      </c>
      <c r="J63">
        <f t="shared" ca="1" si="8"/>
        <v>0</v>
      </c>
      <c r="K63" s="38">
        <f t="shared" ca="1" si="9"/>
        <v>0</v>
      </c>
      <c r="L63" s="39">
        <f t="shared" ref="L63:P63" ca="1" si="71">B63+G63</f>
        <v>0</v>
      </c>
      <c r="M63" s="19">
        <f t="shared" ca="1" si="71"/>
        <v>0</v>
      </c>
      <c r="N63" s="19">
        <f t="shared" ca="1" si="71"/>
        <v>0</v>
      </c>
      <c r="O63" s="19">
        <f t="shared" ca="1" si="71"/>
        <v>0</v>
      </c>
      <c r="P63" s="37">
        <f t="shared" ca="1" si="71"/>
        <v>0</v>
      </c>
    </row>
    <row r="64" spans="1:16" ht="13" x14ac:dyDescent="0.15">
      <c r="A64" s="1" t="s">
        <v>172</v>
      </c>
      <c r="B64" s="36">
        <f t="shared" ca="1" si="0"/>
        <v>0</v>
      </c>
      <c r="C64">
        <f t="shared" ca="1" si="1"/>
        <v>0</v>
      </c>
      <c r="D64">
        <f t="shared" ca="1" si="2"/>
        <v>0</v>
      </c>
      <c r="E64">
        <f t="shared" ca="1" si="3"/>
        <v>0</v>
      </c>
      <c r="F64" s="37">
        <f t="shared" ca="1" si="4"/>
        <v>0</v>
      </c>
      <c r="G64" s="36">
        <f t="shared" ca="1" si="5"/>
        <v>0</v>
      </c>
      <c r="H64">
        <f t="shared" ca="1" si="6"/>
        <v>0</v>
      </c>
      <c r="I64">
        <f t="shared" ca="1" si="7"/>
        <v>0</v>
      </c>
      <c r="J64">
        <f t="shared" ca="1" si="8"/>
        <v>0</v>
      </c>
      <c r="K64" s="38">
        <f t="shared" ca="1" si="9"/>
        <v>0</v>
      </c>
      <c r="L64" s="39">
        <f t="shared" ref="L64:P64" ca="1" si="72">B64+G64</f>
        <v>0</v>
      </c>
      <c r="M64" s="19">
        <f t="shared" ca="1" si="72"/>
        <v>0</v>
      </c>
      <c r="N64" s="19">
        <f t="shared" ca="1" si="72"/>
        <v>0</v>
      </c>
      <c r="O64" s="19">
        <f t="shared" ca="1" si="72"/>
        <v>0</v>
      </c>
      <c r="P64" s="37">
        <f t="shared" ca="1" si="72"/>
        <v>0</v>
      </c>
    </row>
    <row r="65" spans="1:16" ht="13" x14ac:dyDescent="0.15">
      <c r="A65" s="1" t="s">
        <v>173</v>
      </c>
      <c r="B65" s="36">
        <f t="shared" ca="1" si="0"/>
        <v>0</v>
      </c>
      <c r="C65">
        <f t="shared" ca="1" si="1"/>
        <v>0</v>
      </c>
      <c r="D65">
        <f t="shared" ca="1" si="2"/>
        <v>0</v>
      </c>
      <c r="E65">
        <f t="shared" ca="1" si="3"/>
        <v>0</v>
      </c>
      <c r="F65" s="37">
        <f t="shared" ca="1" si="4"/>
        <v>0</v>
      </c>
      <c r="G65" s="36">
        <f t="shared" ca="1" si="5"/>
        <v>0</v>
      </c>
      <c r="H65">
        <f t="shared" ca="1" si="6"/>
        <v>0</v>
      </c>
      <c r="I65">
        <f t="shared" ca="1" si="7"/>
        <v>0</v>
      </c>
      <c r="J65">
        <f t="shared" ca="1" si="8"/>
        <v>0</v>
      </c>
      <c r="K65" s="38">
        <f t="shared" ca="1" si="9"/>
        <v>0</v>
      </c>
      <c r="L65" s="39">
        <f t="shared" ref="L65:P65" ca="1" si="73">B65+G65</f>
        <v>0</v>
      </c>
      <c r="M65" s="19">
        <f t="shared" ca="1" si="73"/>
        <v>0</v>
      </c>
      <c r="N65" s="19">
        <f t="shared" ca="1" si="73"/>
        <v>0</v>
      </c>
      <c r="O65" s="19">
        <f t="shared" ca="1" si="73"/>
        <v>0</v>
      </c>
      <c r="P65" s="37">
        <f t="shared" ca="1" si="73"/>
        <v>0</v>
      </c>
    </row>
    <row r="66" spans="1:16" ht="13" x14ac:dyDescent="0.15">
      <c r="A66" s="1" t="s">
        <v>174</v>
      </c>
      <c r="B66" s="36">
        <f t="shared" ca="1" si="0"/>
        <v>0</v>
      </c>
      <c r="C66">
        <f t="shared" ca="1" si="1"/>
        <v>0</v>
      </c>
      <c r="D66">
        <f t="shared" ca="1" si="2"/>
        <v>0</v>
      </c>
      <c r="E66">
        <f t="shared" ca="1" si="3"/>
        <v>0</v>
      </c>
      <c r="F66" s="37">
        <f t="shared" ca="1" si="4"/>
        <v>0</v>
      </c>
      <c r="G66" s="36">
        <f t="shared" ca="1" si="5"/>
        <v>0</v>
      </c>
      <c r="H66">
        <f t="shared" ca="1" si="6"/>
        <v>0</v>
      </c>
      <c r="I66">
        <f t="shared" ca="1" si="7"/>
        <v>0</v>
      </c>
      <c r="J66">
        <f t="shared" ca="1" si="8"/>
        <v>0</v>
      </c>
      <c r="K66" s="38">
        <f t="shared" ca="1" si="9"/>
        <v>0</v>
      </c>
      <c r="L66" s="39">
        <f t="shared" ref="L66:P66" ca="1" si="74">B66+G66</f>
        <v>0</v>
      </c>
      <c r="M66" s="19">
        <f t="shared" ca="1" si="74"/>
        <v>0</v>
      </c>
      <c r="N66" s="19">
        <f t="shared" ca="1" si="74"/>
        <v>0</v>
      </c>
      <c r="O66" s="19">
        <f t="shared" ca="1" si="74"/>
        <v>0</v>
      </c>
      <c r="P66" s="37">
        <f t="shared" ca="1" si="74"/>
        <v>0</v>
      </c>
    </row>
    <row r="67" spans="1:16" ht="13" x14ac:dyDescent="0.15">
      <c r="A67" s="1" t="s">
        <v>175</v>
      </c>
      <c r="B67" s="36">
        <f t="shared" ca="1" si="0"/>
        <v>0</v>
      </c>
      <c r="C67">
        <f t="shared" ca="1" si="1"/>
        <v>0</v>
      </c>
      <c r="D67">
        <f t="shared" ca="1" si="2"/>
        <v>0</v>
      </c>
      <c r="E67">
        <f t="shared" ca="1" si="3"/>
        <v>0</v>
      </c>
      <c r="F67" s="37">
        <f t="shared" ca="1" si="4"/>
        <v>0</v>
      </c>
      <c r="G67" s="36">
        <f t="shared" ca="1" si="5"/>
        <v>0</v>
      </c>
      <c r="H67">
        <f t="shared" ca="1" si="6"/>
        <v>0</v>
      </c>
      <c r="I67">
        <f t="shared" ca="1" si="7"/>
        <v>0</v>
      </c>
      <c r="J67">
        <f t="shared" ca="1" si="8"/>
        <v>0</v>
      </c>
      <c r="K67" s="38">
        <f t="shared" ca="1" si="9"/>
        <v>0</v>
      </c>
      <c r="L67" s="39">
        <f t="shared" ref="L67:P67" ca="1" si="75">B67+G67</f>
        <v>0</v>
      </c>
      <c r="M67" s="19">
        <f t="shared" ca="1" si="75"/>
        <v>0</v>
      </c>
      <c r="N67" s="19">
        <f t="shared" ca="1" si="75"/>
        <v>0</v>
      </c>
      <c r="O67" s="19">
        <f t="shared" ca="1" si="75"/>
        <v>0</v>
      </c>
      <c r="P67" s="37">
        <f t="shared" ca="1" si="75"/>
        <v>0</v>
      </c>
    </row>
    <row r="68" spans="1:16" ht="13" x14ac:dyDescent="0.15">
      <c r="A68" s="1" t="s">
        <v>176</v>
      </c>
      <c r="B68" s="36">
        <f t="shared" ca="1" si="0"/>
        <v>0</v>
      </c>
      <c r="C68">
        <f t="shared" ca="1" si="1"/>
        <v>0</v>
      </c>
      <c r="D68">
        <f t="shared" ca="1" si="2"/>
        <v>0</v>
      </c>
      <c r="E68">
        <f t="shared" ca="1" si="3"/>
        <v>0</v>
      </c>
      <c r="F68" s="37">
        <f t="shared" ca="1" si="4"/>
        <v>0</v>
      </c>
      <c r="G68" s="36">
        <f t="shared" ca="1" si="5"/>
        <v>0</v>
      </c>
      <c r="H68">
        <f t="shared" ca="1" si="6"/>
        <v>0</v>
      </c>
      <c r="I68">
        <f t="shared" ca="1" si="7"/>
        <v>0</v>
      </c>
      <c r="J68">
        <f t="shared" ca="1" si="8"/>
        <v>0</v>
      </c>
      <c r="K68" s="38">
        <f t="shared" ca="1" si="9"/>
        <v>0</v>
      </c>
      <c r="L68" s="39">
        <f t="shared" ref="L68:P68" ca="1" si="76">B68+G68</f>
        <v>0</v>
      </c>
      <c r="M68" s="19">
        <f t="shared" ca="1" si="76"/>
        <v>0</v>
      </c>
      <c r="N68" s="19">
        <f t="shared" ca="1" si="76"/>
        <v>0</v>
      </c>
      <c r="O68" s="19">
        <f t="shared" ca="1" si="76"/>
        <v>0</v>
      </c>
      <c r="P68" s="37">
        <f t="shared" ca="1" si="76"/>
        <v>0</v>
      </c>
    </row>
    <row r="69" spans="1:16" ht="13" x14ac:dyDescent="0.15">
      <c r="A69" s="1" t="s">
        <v>177</v>
      </c>
      <c r="B69" s="36">
        <f t="shared" ca="1" si="0"/>
        <v>0</v>
      </c>
      <c r="C69">
        <f t="shared" ca="1" si="1"/>
        <v>0</v>
      </c>
      <c r="D69">
        <f t="shared" ca="1" si="2"/>
        <v>0</v>
      </c>
      <c r="E69">
        <f t="shared" ca="1" si="3"/>
        <v>0</v>
      </c>
      <c r="F69" s="37">
        <f t="shared" ca="1" si="4"/>
        <v>0</v>
      </c>
      <c r="G69" s="36">
        <f t="shared" ca="1" si="5"/>
        <v>0</v>
      </c>
      <c r="H69">
        <f t="shared" ca="1" si="6"/>
        <v>0</v>
      </c>
      <c r="I69">
        <f t="shared" ca="1" si="7"/>
        <v>0</v>
      </c>
      <c r="J69">
        <f t="shared" ca="1" si="8"/>
        <v>0</v>
      </c>
      <c r="K69" s="38">
        <f t="shared" ca="1" si="9"/>
        <v>0</v>
      </c>
      <c r="L69" s="39">
        <f t="shared" ref="L69:P69" ca="1" si="77">B69+G69</f>
        <v>0</v>
      </c>
      <c r="M69" s="19">
        <f t="shared" ca="1" si="77"/>
        <v>0</v>
      </c>
      <c r="N69" s="19">
        <f t="shared" ca="1" si="77"/>
        <v>0</v>
      </c>
      <c r="O69" s="19">
        <f t="shared" ca="1" si="77"/>
        <v>0</v>
      </c>
      <c r="P69" s="37">
        <f t="shared" ca="1" si="77"/>
        <v>0</v>
      </c>
    </row>
    <row r="70" spans="1:16" ht="13" x14ac:dyDescent="0.15">
      <c r="A70" s="1" t="s">
        <v>178</v>
      </c>
      <c r="B70" s="36">
        <f t="shared" ca="1" si="0"/>
        <v>0</v>
      </c>
      <c r="C70">
        <f t="shared" ca="1" si="1"/>
        <v>0</v>
      </c>
      <c r="D70">
        <f t="shared" ca="1" si="2"/>
        <v>0</v>
      </c>
      <c r="E70">
        <f t="shared" ca="1" si="3"/>
        <v>0</v>
      </c>
      <c r="F70" s="37">
        <f t="shared" ca="1" si="4"/>
        <v>0</v>
      </c>
      <c r="G70" s="36">
        <f t="shared" ca="1" si="5"/>
        <v>0</v>
      </c>
      <c r="H70">
        <f t="shared" ca="1" si="6"/>
        <v>0</v>
      </c>
      <c r="I70">
        <f t="shared" ca="1" si="7"/>
        <v>0</v>
      </c>
      <c r="J70">
        <f t="shared" ca="1" si="8"/>
        <v>0</v>
      </c>
      <c r="K70" s="38">
        <f t="shared" ca="1" si="9"/>
        <v>0</v>
      </c>
      <c r="L70" s="39">
        <f t="shared" ref="L70:P70" ca="1" si="78">B70+G70</f>
        <v>0</v>
      </c>
      <c r="M70" s="19">
        <f t="shared" ca="1" si="78"/>
        <v>0</v>
      </c>
      <c r="N70" s="19">
        <f t="shared" ca="1" si="78"/>
        <v>0</v>
      </c>
      <c r="O70" s="19">
        <f t="shared" ca="1" si="78"/>
        <v>0</v>
      </c>
      <c r="P70" s="37">
        <f t="shared" ca="1" si="78"/>
        <v>0</v>
      </c>
    </row>
    <row r="71" spans="1:16" ht="13" x14ac:dyDescent="0.15">
      <c r="A71" s="1" t="s">
        <v>179</v>
      </c>
      <c r="B71" s="36">
        <f t="shared" ca="1" si="0"/>
        <v>0</v>
      </c>
      <c r="C71">
        <f t="shared" ca="1" si="1"/>
        <v>0</v>
      </c>
      <c r="D71">
        <f t="shared" ca="1" si="2"/>
        <v>0</v>
      </c>
      <c r="E71">
        <f t="shared" ca="1" si="3"/>
        <v>0</v>
      </c>
      <c r="F71" s="37">
        <f t="shared" ca="1" si="4"/>
        <v>0</v>
      </c>
      <c r="G71" s="36">
        <f t="shared" ca="1" si="5"/>
        <v>0</v>
      </c>
      <c r="H71">
        <f t="shared" ca="1" si="6"/>
        <v>0</v>
      </c>
      <c r="I71">
        <f t="shared" ca="1" si="7"/>
        <v>0</v>
      </c>
      <c r="J71">
        <f t="shared" ca="1" si="8"/>
        <v>0</v>
      </c>
      <c r="K71" s="38">
        <f t="shared" ca="1" si="9"/>
        <v>0</v>
      </c>
      <c r="L71" s="39">
        <f t="shared" ref="L71:P71" ca="1" si="79">B71+G71</f>
        <v>0</v>
      </c>
      <c r="M71" s="19">
        <f t="shared" ca="1" si="79"/>
        <v>0</v>
      </c>
      <c r="N71" s="19">
        <f t="shared" ca="1" si="79"/>
        <v>0</v>
      </c>
      <c r="O71" s="19">
        <f t="shared" ca="1" si="79"/>
        <v>0</v>
      </c>
      <c r="P71" s="37">
        <f t="shared" ca="1" si="79"/>
        <v>0</v>
      </c>
    </row>
    <row r="72" spans="1:16" ht="13" x14ac:dyDescent="0.15">
      <c r="A72" s="1" t="s">
        <v>180</v>
      </c>
      <c r="B72" s="36">
        <f t="shared" ca="1" si="0"/>
        <v>0</v>
      </c>
      <c r="C72">
        <f t="shared" ca="1" si="1"/>
        <v>0</v>
      </c>
      <c r="D72">
        <f t="shared" ca="1" si="2"/>
        <v>0</v>
      </c>
      <c r="E72">
        <f t="shared" ca="1" si="3"/>
        <v>0</v>
      </c>
      <c r="F72" s="37">
        <f t="shared" ca="1" si="4"/>
        <v>0</v>
      </c>
      <c r="G72" s="36">
        <f t="shared" ca="1" si="5"/>
        <v>0</v>
      </c>
      <c r="H72">
        <f t="shared" ca="1" si="6"/>
        <v>0</v>
      </c>
      <c r="I72">
        <f t="shared" ca="1" si="7"/>
        <v>0</v>
      </c>
      <c r="J72">
        <f t="shared" ca="1" si="8"/>
        <v>0</v>
      </c>
      <c r="K72" s="38">
        <f t="shared" ca="1" si="9"/>
        <v>0</v>
      </c>
      <c r="L72" s="39">
        <f t="shared" ref="L72:P72" ca="1" si="80">B72+G72</f>
        <v>0</v>
      </c>
      <c r="M72" s="19">
        <f t="shared" ca="1" si="80"/>
        <v>0</v>
      </c>
      <c r="N72" s="19">
        <f t="shared" ca="1" si="80"/>
        <v>0</v>
      </c>
      <c r="O72" s="19">
        <f t="shared" ca="1" si="80"/>
        <v>0</v>
      </c>
      <c r="P72" s="37">
        <f t="shared" ca="1" si="80"/>
        <v>0</v>
      </c>
    </row>
    <row r="73" spans="1:16" ht="13" x14ac:dyDescent="0.15">
      <c r="A73" s="1" t="s">
        <v>181</v>
      </c>
      <c r="B73" s="36">
        <f t="shared" ca="1" si="0"/>
        <v>0</v>
      </c>
      <c r="C73">
        <f t="shared" ca="1" si="1"/>
        <v>0</v>
      </c>
      <c r="D73">
        <f t="shared" ca="1" si="2"/>
        <v>0</v>
      </c>
      <c r="E73">
        <f t="shared" ca="1" si="3"/>
        <v>0</v>
      </c>
      <c r="F73" s="37">
        <f t="shared" ca="1" si="4"/>
        <v>0</v>
      </c>
      <c r="G73" s="36">
        <f t="shared" ca="1" si="5"/>
        <v>0</v>
      </c>
      <c r="H73">
        <f t="shared" ca="1" si="6"/>
        <v>0</v>
      </c>
      <c r="I73">
        <f t="shared" ca="1" si="7"/>
        <v>0</v>
      </c>
      <c r="J73">
        <f t="shared" ca="1" si="8"/>
        <v>0</v>
      </c>
      <c r="K73" s="38">
        <f t="shared" ca="1" si="9"/>
        <v>0</v>
      </c>
      <c r="L73" s="39">
        <f t="shared" ref="L73:P73" ca="1" si="81">B73+G73</f>
        <v>0</v>
      </c>
      <c r="M73" s="19">
        <f t="shared" ca="1" si="81"/>
        <v>0</v>
      </c>
      <c r="N73" s="19">
        <f t="shared" ca="1" si="81"/>
        <v>0</v>
      </c>
      <c r="O73" s="19">
        <f t="shared" ca="1" si="81"/>
        <v>0</v>
      </c>
      <c r="P73" s="37">
        <f t="shared" ca="1" si="81"/>
        <v>0</v>
      </c>
    </row>
    <row r="74" spans="1:16" ht="13" x14ac:dyDescent="0.15">
      <c r="A74" s="1" t="s">
        <v>182</v>
      </c>
      <c r="B74" s="36">
        <f t="shared" ca="1" si="0"/>
        <v>0</v>
      </c>
      <c r="C74">
        <f t="shared" ca="1" si="1"/>
        <v>0</v>
      </c>
      <c r="D74">
        <f t="shared" ca="1" si="2"/>
        <v>0</v>
      </c>
      <c r="E74">
        <f t="shared" ca="1" si="3"/>
        <v>0</v>
      </c>
      <c r="F74" s="37">
        <f t="shared" ca="1" si="4"/>
        <v>0</v>
      </c>
      <c r="G74" s="36">
        <f t="shared" ca="1" si="5"/>
        <v>0</v>
      </c>
      <c r="H74">
        <f t="shared" ca="1" si="6"/>
        <v>0</v>
      </c>
      <c r="I74">
        <f t="shared" ca="1" si="7"/>
        <v>0</v>
      </c>
      <c r="J74">
        <f t="shared" ca="1" si="8"/>
        <v>0</v>
      </c>
      <c r="K74" s="38">
        <f t="shared" ca="1" si="9"/>
        <v>0</v>
      </c>
      <c r="L74" s="39">
        <f t="shared" ref="L74:P74" ca="1" si="82">B74+G74</f>
        <v>0</v>
      </c>
      <c r="M74" s="19">
        <f t="shared" ca="1" si="82"/>
        <v>0</v>
      </c>
      <c r="N74" s="19">
        <f t="shared" ca="1" si="82"/>
        <v>0</v>
      </c>
      <c r="O74" s="19">
        <f t="shared" ca="1" si="82"/>
        <v>0</v>
      </c>
      <c r="P74" s="37">
        <f t="shared" ca="1" si="82"/>
        <v>0</v>
      </c>
    </row>
    <row r="75" spans="1:16" ht="13" x14ac:dyDescent="0.15">
      <c r="A75" s="1" t="s">
        <v>183</v>
      </c>
      <c r="B75" s="36">
        <f t="shared" ca="1" si="0"/>
        <v>0</v>
      </c>
      <c r="C75">
        <f t="shared" ca="1" si="1"/>
        <v>0</v>
      </c>
      <c r="D75">
        <f t="shared" ca="1" si="2"/>
        <v>0</v>
      </c>
      <c r="E75">
        <f t="shared" ca="1" si="3"/>
        <v>0</v>
      </c>
      <c r="F75" s="37">
        <f t="shared" ca="1" si="4"/>
        <v>0</v>
      </c>
      <c r="G75" s="36">
        <f t="shared" ca="1" si="5"/>
        <v>0</v>
      </c>
      <c r="H75">
        <f t="shared" ca="1" si="6"/>
        <v>0</v>
      </c>
      <c r="I75">
        <f t="shared" ca="1" si="7"/>
        <v>0</v>
      </c>
      <c r="J75">
        <f t="shared" ca="1" si="8"/>
        <v>0</v>
      </c>
      <c r="K75" s="38">
        <f t="shared" ca="1" si="9"/>
        <v>0</v>
      </c>
      <c r="L75" s="39">
        <f t="shared" ref="L75:P75" ca="1" si="83">B75+G75</f>
        <v>0</v>
      </c>
      <c r="M75" s="19">
        <f t="shared" ca="1" si="83"/>
        <v>0</v>
      </c>
      <c r="N75" s="19">
        <f t="shared" ca="1" si="83"/>
        <v>0</v>
      </c>
      <c r="O75" s="19">
        <f t="shared" ca="1" si="83"/>
        <v>0</v>
      </c>
      <c r="P75" s="37">
        <f t="shared" ca="1" si="83"/>
        <v>0</v>
      </c>
    </row>
    <row r="76" spans="1:16" ht="13" x14ac:dyDescent="0.15">
      <c r="A76" s="1" t="s">
        <v>184</v>
      </c>
      <c r="B76" s="36">
        <f t="shared" ca="1" si="0"/>
        <v>0</v>
      </c>
      <c r="C76">
        <f t="shared" ca="1" si="1"/>
        <v>0</v>
      </c>
      <c r="D76">
        <f t="shared" ca="1" si="2"/>
        <v>0</v>
      </c>
      <c r="E76">
        <f t="shared" ca="1" si="3"/>
        <v>0</v>
      </c>
      <c r="F76" s="37">
        <f t="shared" ca="1" si="4"/>
        <v>0</v>
      </c>
      <c r="G76" s="36">
        <f t="shared" ca="1" si="5"/>
        <v>0</v>
      </c>
      <c r="H76">
        <f t="shared" ca="1" si="6"/>
        <v>0</v>
      </c>
      <c r="I76">
        <f t="shared" ca="1" si="7"/>
        <v>0</v>
      </c>
      <c r="J76">
        <f t="shared" ca="1" si="8"/>
        <v>0</v>
      </c>
      <c r="K76" s="38">
        <f t="shared" ca="1" si="9"/>
        <v>0</v>
      </c>
      <c r="L76" s="39">
        <f t="shared" ref="L76:P76" ca="1" si="84">B76+G76</f>
        <v>0</v>
      </c>
      <c r="M76" s="19">
        <f t="shared" ca="1" si="84"/>
        <v>0</v>
      </c>
      <c r="N76" s="19">
        <f t="shared" ca="1" si="84"/>
        <v>0</v>
      </c>
      <c r="O76" s="19">
        <f t="shared" ca="1" si="84"/>
        <v>0</v>
      </c>
      <c r="P76" s="37">
        <f t="shared" ca="1" si="84"/>
        <v>0</v>
      </c>
    </row>
    <row r="77" spans="1:16" ht="13" x14ac:dyDescent="0.15">
      <c r="A77" s="1" t="s">
        <v>185</v>
      </c>
      <c r="B77" s="36">
        <f t="shared" ca="1" si="0"/>
        <v>0</v>
      </c>
      <c r="C77">
        <f t="shared" ca="1" si="1"/>
        <v>0</v>
      </c>
      <c r="D77">
        <f t="shared" ca="1" si="2"/>
        <v>0</v>
      </c>
      <c r="E77">
        <f t="shared" ca="1" si="3"/>
        <v>0</v>
      </c>
      <c r="F77" s="37">
        <f t="shared" ca="1" si="4"/>
        <v>0</v>
      </c>
      <c r="G77" s="36">
        <f t="shared" ca="1" si="5"/>
        <v>0</v>
      </c>
      <c r="H77">
        <f t="shared" ca="1" si="6"/>
        <v>0</v>
      </c>
      <c r="I77">
        <f t="shared" ca="1" si="7"/>
        <v>0</v>
      </c>
      <c r="J77">
        <f t="shared" ca="1" si="8"/>
        <v>0</v>
      </c>
      <c r="K77" s="38">
        <f t="shared" ca="1" si="9"/>
        <v>0</v>
      </c>
      <c r="L77" s="39">
        <f t="shared" ref="L77:P77" ca="1" si="85">B77+G77</f>
        <v>0</v>
      </c>
      <c r="M77" s="19">
        <f t="shared" ca="1" si="85"/>
        <v>0</v>
      </c>
      <c r="N77" s="19">
        <f t="shared" ca="1" si="85"/>
        <v>0</v>
      </c>
      <c r="O77" s="19">
        <f t="shared" ca="1" si="85"/>
        <v>0</v>
      </c>
      <c r="P77" s="37">
        <f t="shared" ca="1" si="85"/>
        <v>0</v>
      </c>
    </row>
    <row r="78" spans="1:16" ht="13" x14ac:dyDescent="0.15">
      <c r="A78" s="1" t="s">
        <v>186</v>
      </c>
      <c r="B78" s="36">
        <f t="shared" ca="1" si="0"/>
        <v>0</v>
      </c>
      <c r="C78">
        <f t="shared" ca="1" si="1"/>
        <v>0</v>
      </c>
      <c r="D78">
        <f t="shared" ca="1" si="2"/>
        <v>0</v>
      </c>
      <c r="E78">
        <f t="shared" ca="1" si="3"/>
        <v>0</v>
      </c>
      <c r="F78" s="37">
        <f t="shared" ca="1" si="4"/>
        <v>0</v>
      </c>
      <c r="G78" s="36">
        <f t="shared" ca="1" si="5"/>
        <v>0</v>
      </c>
      <c r="H78">
        <f t="shared" ca="1" si="6"/>
        <v>0</v>
      </c>
      <c r="I78">
        <f t="shared" ca="1" si="7"/>
        <v>0</v>
      </c>
      <c r="J78">
        <f t="shared" ca="1" si="8"/>
        <v>0</v>
      </c>
      <c r="K78" s="38">
        <f t="shared" ca="1" si="9"/>
        <v>0</v>
      </c>
      <c r="L78" s="39">
        <f t="shared" ref="L78:P78" ca="1" si="86">B78+G78</f>
        <v>0</v>
      </c>
      <c r="M78" s="19">
        <f t="shared" ca="1" si="86"/>
        <v>0</v>
      </c>
      <c r="N78" s="19">
        <f t="shared" ca="1" si="86"/>
        <v>0</v>
      </c>
      <c r="O78" s="19">
        <f t="shared" ca="1" si="86"/>
        <v>0</v>
      </c>
      <c r="P78" s="37">
        <f t="shared" ca="1" si="86"/>
        <v>0</v>
      </c>
    </row>
    <row r="79" spans="1:16" ht="13" x14ac:dyDescent="0.15">
      <c r="A79" s="1" t="s">
        <v>187</v>
      </c>
      <c r="B79" s="36">
        <f t="shared" ca="1" si="0"/>
        <v>0</v>
      </c>
      <c r="C79">
        <f t="shared" ca="1" si="1"/>
        <v>0</v>
      </c>
      <c r="D79">
        <f t="shared" ca="1" si="2"/>
        <v>0</v>
      </c>
      <c r="E79">
        <f t="shared" ca="1" si="3"/>
        <v>0</v>
      </c>
      <c r="F79" s="37">
        <f t="shared" ca="1" si="4"/>
        <v>0</v>
      </c>
      <c r="G79" s="36">
        <f t="shared" ca="1" si="5"/>
        <v>0</v>
      </c>
      <c r="H79">
        <f t="shared" ca="1" si="6"/>
        <v>0</v>
      </c>
      <c r="I79">
        <f t="shared" ca="1" si="7"/>
        <v>0</v>
      </c>
      <c r="J79">
        <f t="shared" ca="1" si="8"/>
        <v>0</v>
      </c>
      <c r="K79" s="38">
        <f t="shared" ca="1" si="9"/>
        <v>0</v>
      </c>
      <c r="L79" s="39">
        <f t="shared" ref="L79:P79" ca="1" si="87">B79+G79</f>
        <v>0</v>
      </c>
      <c r="M79" s="19">
        <f t="shared" ca="1" si="87"/>
        <v>0</v>
      </c>
      <c r="N79" s="19">
        <f t="shared" ca="1" si="87"/>
        <v>0</v>
      </c>
      <c r="O79" s="19">
        <f t="shared" ca="1" si="87"/>
        <v>0</v>
      </c>
      <c r="P79" s="37">
        <f t="shared" ca="1" si="87"/>
        <v>0</v>
      </c>
    </row>
    <row r="80" spans="1:16" ht="13" x14ac:dyDescent="0.15">
      <c r="A80" s="1" t="s">
        <v>188</v>
      </c>
      <c r="B80" s="36">
        <f t="shared" ca="1" si="0"/>
        <v>0</v>
      </c>
      <c r="C80">
        <f t="shared" ca="1" si="1"/>
        <v>0</v>
      </c>
      <c r="D80">
        <f t="shared" ca="1" si="2"/>
        <v>0</v>
      </c>
      <c r="E80">
        <f t="shared" ca="1" si="3"/>
        <v>0</v>
      </c>
      <c r="F80" s="37">
        <f t="shared" ca="1" si="4"/>
        <v>0</v>
      </c>
      <c r="G80" s="36">
        <f t="shared" ca="1" si="5"/>
        <v>0</v>
      </c>
      <c r="H80">
        <f t="shared" ca="1" si="6"/>
        <v>0</v>
      </c>
      <c r="I80">
        <f t="shared" ca="1" si="7"/>
        <v>0</v>
      </c>
      <c r="J80">
        <f t="shared" ca="1" si="8"/>
        <v>0</v>
      </c>
      <c r="K80" s="38">
        <f t="shared" ca="1" si="9"/>
        <v>0</v>
      </c>
      <c r="L80" s="39">
        <f t="shared" ref="L80:P80" ca="1" si="88">B80+G80</f>
        <v>0</v>
      </c>
      <c r="M80" s="19">
        <f t="shared" ca="1" si="88"/>
        <v>0</v>
      </c>
      <c r="N80" s="19">
        <f t="shared" ca="1" si="88"/>
        <v>0</v>
      </c>
      <c r="O80" s="19">
        <f t="shared" ca="1" si="88"/>
        <v>0</v>
      </c>
      <c r="P80" s="37">
        <f t="shared" ca="1" si="88"/>
        <v>0</v>
      </c>
    </row>
    <row r="81" spans="1:16" ht="13" x14ac:dyDescent="0.15">
      <c r="A81" s="1" t="s">
        <v>189</v>
      </c>
      <c r="B81" s="36">
        <f t="shared" ca="1" si="0"/>
        <v>0</v>
      </c>
      <c r="C81">
        <f t="shared" ca="1" si="1"/>
        <v>0</v>
      </c>
      <c r="D81">
        <f t="shared" ca="1" si="2"/>
        <v>0</v>
      </c>
      <c r="E81">
        <f t="shared" ca="1" si="3"/>
        <v>0</v>
      </c>
      <c r="F81" s="37">
        <f t="shared" ca="1" si="4"/>
        <v>0</v>
      </c>
      <c r="G81" s="36">
        <f t="shared" ca="1" si="5"/>
        <v>0</v>
      </c>
      <c r="H81">
        <f t="shared" ca="1" si="6"/>
        <v>0</v>
      </c>
      <c r="I81">
        <f t="shared" ca="1" si="7"/>
        <v>0</v>
      </c>
      <c r="J81">
        <f t="shared" ca="1" si="8"/>
        <v>0</v>
      </c>
      <c r="K81" s="38">
        <f t="shared" ca="1" si="9"/>
        <v>0</v>
      </c>
      <c r="L81" s="39">
        <f t="shared" ref="L81:P81" ca="1" si="89">B81+G81</f>
        <v>0</v>
      </c>
      <c r="M81" s="19">
        <f t="shared" ca="1" si="89"/>
        <v>0</v>
      </c>
      <c r="N81" s="19">
        <f t="shared" ca="1" si="89"/>
        <v>0</v>
      </c>
      <c r="O81" s="19">
        <f t="shared" ca="1" si="89"/>
        <v>0</v>
      </c>
      <c r="P81" s="37">
        <f t="shared" ca="1" si="89"/>
        <v>0</v>
      </c>
    </row>
    <row r="82" spans="1:16" ht="13" x14ac:dyDescent="0.15">
      <c r="A82" s="1" t="s">
        <v>190</v>
      </c>
      <c r="B82" s="36">
        <f t="shared" ca="1" si="0"/>
        <v>0</v>
      </c>
      <c r="C82">
        <f t="shared" ca="1" si="1"/>
        <v>0</v>
      </c>
      <c r="D82">
        <f t="shared" ca="1" si="2"/>
        <v>0</v>
      </c>
      <c r="E82">
        <f t="shared" ca="1" si="3"/>
        <v>0</v>
      </c>
      <c r="F82" s="37">
        <f t="shared" ca="1" si="4"/>
        <v>0</v>
      </c>
      <c r="G82" s="36">
        <f t="shared" ca="1" si="5"/>
        <v>0</v>
      </c>
      <c r="H82">
        <f t="shared" ca="1" si="6"/>
        <v>0</v>
      </c>
      <c r="I82">
        <f t="shared" ca="1" si="7"/>
        <v>0</v>
      </c>
      <c r="J82">
        <f t="shared" ca="1" si="8"/>
        <v>0</v>
      </c>
      <c r="K82" s="38">
        <f t="shared" ca="1" si="9"/>
        <v>0</v>
      </c>
      <c r="L82" s="39">
        <f t="shared" ref="L82:P82" ca="1" si="90">B82+G82</f>
        <v>0</v>
      </c>
      <c r="M82" s="19">
        <f t="shared" ca="1" si="90"/>
        <v>0</v>
      </c>
      <c r="N82" s="19">
        <f t="shared" ca="1" si="90"/>
        <v>0</v>
      </c>
      <c r="O82" s="19">
        <f t="shared" ca="1" si="90"/>
        <v>0</v>
      </c>
      <c r="P82" s="37">
        <f t="shared" ca="1" si="90"/>
        <v>0</v>
      </c>
    </row>
    <row r="83" spans="1:16" ht="13" x14ac:dyDescent="0.15">
      <c r="A83" s="1" t="s">
        <v>191</v>
      </c>
      <c r="B83" s="36">
        <f t="shared" ca="1" si="0"/>
        <v>0</v>
      </c>
      <c r="C83">
        <f t="shared" ca="1" si="1"/>
        <v>0</v>
      </c>
      <c r="D83">
        <f t="shared" ca="1" si="2"/>
        <v>0</v>
      </c>
      <c r="E83">
        <f t="shared" ca="1" si="3"/>
        <v>0</v>
      </c>
      <c r="F83" s="37">
        <f t="shared" ca="1" si="4"/>
        <v>0</v>
      </c>
      <c r="G83" s="36">
        <f t="shared" ca="1" si="5"/>
        <v>0</v>
      </c>
      <c r="H83">
        <f t="shared" ca="1" si="6"/>
        <v>0</v>
      </c>
      <c r="I83">
        <f t="shared" ca="1" si="7"/>
        <v>0</v>
      </c>
      <c r="J83">
        <f t="shared" ca="1" si="8"/>
        <v>0</v>
      </c>
      <c r="K83" s="38">
        <f t="shared" ca="1" si="9"/>
        <v>0</v>
      </c>
      <c r="L83" s="39">
        <f t="shared" ref="L83:P83" ca="1" si="91">B83+G83</f>
        <v>0</v>
      </c>
      <c r="M83" s="19">
        <f t="shared" ca="1" si="91"/>
        <v>0</v>
      </c>
      <c r="N83" s="19">
        <f t="shared" ca="1" si="91"/>
        <v>0</v>
      </c>
      <c r="O83" s="19">
        <f t="shared" ca="1" si="91"/>
        <v>0</v>
      </c>
      <c r="P83" s="37">
        <f t="shared" ca="1" si="91"/>
        <v>0</v>
      </c>
    </row>
    <row r="84" spans="1:16" ht="13" x14ac:dyDescent="0.15">
      <c r="A84" s="1" t="s">
        <v>192</v>
      </c>
      <c r="B84" s="36">
        <f t="shared" ca="1" si="0"/>
        <v>0</v>
      </c>
      <c r="C84">
        <f t="shared" ca="1" si="1"/>
        <v>0</v>
      </c>
      <c r="D84">
        <f t="shared" ca="1" si="2"/>
        <v>0</v>
      </c>
      <c r="E84">
        <f t="shared" ca="1" si="3"/>
        <v>0</v>
      </c>
      <c r="F84" s="37">
        <f t="shared" ca="1" si="4"/>
        <v>0</v>
      </c>
      <c r="G84" s="36">
        <f t="shared" ca="1" si="5"/>
        <v>0</v>
      </c>
      <c r="H84">
        <f t="shared" ca="1" si="6"/>
        <v>0</v>
      </c>
      <c r="I84">
        <f t="shared" ca="1" si="7"/>
        <v>0</v>
      </c>
      <c r="J84">
        <f t="shared" ca="1" si="8"/>
        <v>0</v>
      </c>
      <c r="K84" s="38">
        <f t="shared" ca="1" si="9"/>
        <v>0</v>
      </c>
      <c r="L84" s="39">
        <f t="shared" ref="L84:P84" ca="1" si="92">B84+G84</f>
        <v>0</v>
      </c>
      <c r="M84" s="19">
        <f t="shared" ca="1" si="92"/>
        <v>0</v>
      </c>
      <c r="N84" s="19">
        <f t="shared" ca="1" si="92"/>
        <v>0</v>
      </c>
      <c r="O84" s="19">
        <f t="shared" ca="1" si="92"/>
        <v>0</v>
      </c>
      <c r="P84" s="37">
        <f t="shared" ca="1" si="92"/>
        <v>0</v>
      </c>
    </row>
    <row r="85" spans="1:16" ht="13" x14ac:dyDescent="0.15">
      <c r="A85" s="1" t="s">
        <v>193</v>
      </c>
      <c r="B85" s="36">
        <f t="shared" ca="1" si="0"/>
        <v>0</v>
      </c>
      <c r="C85">
        <f t="shared" ca="1" si="1"/>
        <v>0</v>
      </c>
      <c r="D85">
        <f t="shared" ca="1" si="2"/>
        <v>0</v>
      </c>
      <c r="E85">
        <f t="shared" ca="1" si="3"/>
        <v>0</v>
      </c>
      <c r="F85" s="37">
        <f t="shared" ca="1" si="4"/>
        <v>0</v>
      </c>
      <c r="G85" s="36">
        <f t="shared" ca="1" si="5"/>
        <v>0</v>
      </c>
      <c r="H85">
        <f t="shared" ca="1" si="6"/>
        <v>0</v>
      </c>
      <c r="I85">
        <f t="shared" ca="1" si="7"/>
        <v>0</v>
      </c>
      <c r="J85">
        <f t="shared" ca="1" si="8"/>
        <v>0</v>
      </c>
      <c r="K85" s="38">
        <f t="shared" ca="1" si="9"/>
        <v>0</v>
      </c>
      <c r="L85" s="39">
        <f t="shared" ref="L85:P85" ca="1" si="93">B85+G85</f>
        <v>0</v>
      </c>
      <c r="M85" s="19">
        <f t="shared" ca="1" si="93"/>
        <v>0</v>
      </c>
      <c r="N85" s="19">
        <f t="shared" ca="1" si="93"/>
        <v>0</v>
      </c>
      <c r="O85" s="19">
        <f t="shared" ca="1" si="93"/>
        <v>0</v>
      </c>
      <c r="P85" s="37">
        <f t="shared" ca="1" si="93"/>
        <v>0</v>
      </c>
    </row>
    <row r="86" spans="1:16" ht="13" x14ac:dyDescent="0.15">
      <c r="A86" s="1" t="s">
        <v>194</v>
      </c>
      <c r="B86" s="36">
        <f t="shared" ca="1" si="0"/>
        <v>0</v>
      </c>
      <c r="C86">
        <f t="shared" ca="1" si="1"/>
        <v>0</v>
      </c>
      <c r="D86">
        <f t="shared" ca="1" si="2"/>
        <v>0</v>
      </c>
      <c r="E86">
        <f t="shared" ca="1" si="3"/>
        <v>0</v>
      </c>
      <c r="F86" s="37">
        <f t="shared" ca="1" si="4"/>
        <v>0</v>
      </c>
      <c r="G86" s="36">
        <f t="shared" ca="1" si="5"/>
        <v>0</v>
      </c>
      <c r="H86">
        <f t="shared" ca="1" si="6"/>
        <v>0</v>
      </c>
      <c r="I86">
        <f t="shared" ca="1" si="7"/>
        <v>0</v>
      </c>
      <c r="J86">
        <f t="shared" ca="1" si="8"/>
        <v>0</v>
      </c>
      <c r="K86" s="38">
        <f t="shared" ca="1" si="9"/>
        <v>0</v>
      </c>
      <c r="L86" s="39">
        <f t="shared" ref="L86:P86" ca="1" si="94">B86+G86</f>
        <v>0</v>
      </c>
      <c r="M86" s="19">
        <f t="shared" ca="1" si="94"/>
        <v>0</v>
      </c>
      <c r="N86" s="19">
        <f t="shared" ca="1" si="94"/>
        <v>0</v>
      </c>
      <c r="O86" s="19">
        <f t="shared" ca="1" si="94"/>
        <v>0</v>
      </c>
      <c r="P86" s="37">
        <f t="shared" ca="1" si="94"/>
        <v>0</v>
      </c>
    </row>
    <row r="87" spans="1:16" ht="13" x14ac:dyDescent="0.15">
      <c r="A87" s="1" t="s">
        <v>195</v>
      </c>
      <c r="B87" s="36">
        <f t="shared" ca="1" si="0"/>
        <v>0</v>
      </c>
      <c r="C87">
        <f t="shared" ca="1" si="1"/>
        <v>0</v>
      </c>
      <c r="D87">
        <f t="shared" ca="1" si="2"/>
        <v>0</v>
      </c>
      <c r="E87">
        <f t="shared" ca="1" si="3"/>
        <v>0</v>
      </c>
      <c r="F87" s="37">
        <f t="shared" ca="1" si="4"/>
        <v>0</v>
      </c>
      <c r="G87" s="36">
        <f t="shared" ca="1" si="5"/>
        <v>0</v>
      </c>
      <c r="H87">
        <f t="shared" ca="1" si="6"/>
        <v>0</v>
      </c>
      <c r="I87">
        <f t="shared" ca="1" si="7"/>
        <v>0</v>
      </c>
      <c r="J87">
        <f t="shared" ca="1" si="8"/>
        <v>0</v>
      </c>
      <c r="K87" s="38">
        <f t="shared" ca="1" si="9"/>
        <v>0</v>
      </c>
      <c r="L87" s="39">
        <f t="shared" ref="L87:P87" ca="1" si="95">B87+G87</f>
        <v>0</v>
      </c>
      <c r="M87" s="19">
        <f t="shared" ca="1" si="95"/>
        <v>0</v>
      </c>
      <c r="N87" s="19">
        <f t="shared" ca="1" si="95"/>
        <v>0</v>
      </c>
      <c r="O87" s="19">
        <f t="shared" ca="1" si="95"/>
        <v>0</v>
      </c>
      <c r="P87" s="37">
        <f t="shared" ca="1" si="95"/>
        <v>0</v>
      </c>
    </row>
    <row r="88" spans="1:16" ht="13" x14ac:dyDescent="0.15">
      <c r="A88" s="1" t="s">
        <v>196</v>
      </c>
      <c r="B88" s="36">
        <f t="shared" ca="1" si="0"/>
        <v>0</v>
      </c>
      <c r="C88">
        <f t="shared" ca="1" si="1"/>
        <v>0</v>
      </c>
      <c r="D88">
        <f t="shared" ca="1" si="2"/>
        <v>0</v>
      </c>
      <c r="E88">
        <f t="shared" ca="1" si="3"/>
        <v>0</v>
      </c>
      <c r="F88" s="37">
        <f t="shared" ca="1" si="4"/>
        <v>0</v>
      </c>
      <c r="G88" s="36">
        <f t="shared" ca="1" si="5"/>
        <v>0</v>
      </c>
      <c r="H88">
        <f t="shared" ca="1" si="6"/>
        <v>0</v>
      </c>
      <c r="I88">
        <f t="shared" ca="1" si="7"/>
        <v>0</v>
      </c>
      <c r="J88">
        <f t="shared" ca="1" si="8"/>
        <v>0</v>
      </c>
      <c r="K88" s="38">
        <f t="shared" ca="1" si="9"/>
        <v>0</v>
      </c>
      <c r="L88" s="39">
        <f t="shared" ref="L88:P88" ca="1" si="96">B88+G88</f>
        <v>0</v>
      </c>
      <c r="M88" s="19">
        <f t="shared" ca="1" si="96"/>
        <v>0</v>
      </c>
      <c r="N88" s="19">
        <f t="shared" ca="1" si="96"/>
        <v>0</v>
      </c>
      <c r="O88" s="19">
        <f t="shared" ca="1" si="96"/>
        <v>0</v>
      </c>
      <c r="P88" s="37">
        <f t="shared" ca="1" si="96"/>
        <v>0</v>
      </c>
    </row>
    <row r="89" spans="1:16" ht="13" x14ac:dyDescent="0.15">
      <c r="A89" s="1" t="s">
        <v>197</v>
      </c>
      <c r="B89" s="36">
        <f t="shared" ca="1" si="0"/>
        <v>0</v>
      </c>
      <c r="C89">
        <f t="shared" ca="1" si="1"/>
        <v>0</v>
      </c>
      <c r="D89">
        <f t="shared" ca="1" si="2"/>
        <v>0</v>
      </c>
      <c r="E89">
        <f t="shared" ca="1" si="3"/>
        <v>0</v>
      </c>
      <c r="F89" s="37">
        <f t="shared" ca="1" si="4"/>
        <v>0</v>
      </c>
      <c r="G89" s="36">
        <f t="shared" ca="1" si="5"/>
        <v>0</v>
      </c>
      <c r="H89">
        <f t="shared" ca="1" si="6"/>
        <v>0</v>
      </c>
      <c r="I89">
        <f t="shared" ca="1" si="7"/>
        <v>0</v>
      </c>
      <c r="J89">
        <f t="shared" ca="1" si="8"/>
        <v>0</v>
      </c>
      <c r="K89" s="38">
        <f t="shared" ca="1" si="9"/>
        <v>0</v>
      </c>
      <c r="L89" s="39">
        <f t="shared" ref="L89:P89" ca="1" si="97">B89+G89</f>
        <v>0</v>
      </c>
      <c r="M89" s="19">
        <f t="shared" ca="1" si="97"/>
        <v>0</v>
      </c>
      <c r="N89" s="19">
        <f t="shared" ca="1" si="97"/>
        <v>0</v>
      </c>
      <c r="O89" s="19">
        <f t="shared" ca="1" si="97"/>
        <v>0</v>
      </c>
      <c r="P89" s="37">
        <f t="shared" ca="1" si="97"/>
        <v>0</v>
      </c>
    </row>
    <row r="90" spans="1:16" ht="13" x14ac:dyDescent="0.15">
      <c r="A90" s="1" t="s">
        <v>198</v>
      </c>
      <c r="B90" s="36">
        <f t="shared" ca="1" si="0"/>
        <v>0</v>
      </c>
      <c r="C90">
        <f t="shared" ca="1" si="1"/>
        <v>0</v>
      </c>
      <c r="D90">
        <f t="shared" ca="1" si="2"/>
        <v>0</v>
      </c>
      <c r="E90">
        <f t="shared" ca="1" si="3"/>
        <v>0</v>
      </c>
      <c r="F90" s="37">
        <f t="shared" ca="1" si="4"/>
        <v>0</v>
      </c>
      <c r="G90" s="36">
        <f t="shared" ca="1" si="5"/>
        <v>0</v>
      </c>
      <c r="H90">
        <f t="shared" ca="1" si="6"/>
        <v>0</v>
      </c>
      <c r="I90">
        <f t="shared" ca="1" si="7"/>
        <v>0</v>
      </c>
      <c r="J90">
        <f t="shared" ca="1" si="8"/>
        <v>0</v>
      </c>
      <c r="K90" s="38">
        <f t="shared" ca="1" si="9"/>
        <v>0</v>
      </c>
      <c r="L90" s="39">
        <f t="shared" ref="L90:P90" ca="1" si="98">B90+G90</f>
        <v>0</v>
      </c>
      <c r="M90" s="19">
        <f t="shared" ca="1" si="98"/>
        <v>0</v>
      </c>
      <c r="N90" s="19">
        <f t="shared" ca="1" si="98"/>
        <v>0</v>
      </c>
      <c r="O90" s="19">
        <f t="shared" ca="1" si="98"/>
        <v>0</v>
      </c>
      <c r="P90" s="37">
        <f t="shared" ca="1" si="98"/>
        <v>0</v>
      </c>
    </row>
    <row r="91" spans="1:16" ht="13" x14ac:dyDescent="0.15">
      <c r="A91" s="1" t="s">
        <v>199</v>
      </c>
      <c r="B91" s="36">
        <f t="shared" ca="1" si="0"/>
        <v>0</v>
      </c>
      <c r="C91">
        <f t="shared" ca="1" si="1"/>
        <v>0</v>
      </c>
      <c r="D91">
        <f t="shared" ca="1" si="2"/>
        <v>0</v>
      </c>
      <c r="E91">
        <f t="shared" ca="1" si="3"/>
        <v>0</v>
      </c>
      <c r="F91" s="37">
        <f t="shared" ca="1" si="4"/>
        <v>0</v>
      </c>
      <c r="G91" s="36">
        <f t="shared" ca="1" si="5"/>
        <v>0</v>
      </c>
      <c r="H91">
        <f t="shared" ca="1" si="6"/>
        <v>0</v>
      </c>
      <c r="I91">
        <f t="shared" ca="1" si="7"/>
        <v>0</v>
      </c>
      <c r="J91">
        <f t="shared" ca="1" si="8"/>
        <v>0</v>
      </c>
      <c r="K91" s="38">
        <f t="shared" ca="1" si="9"/>
        <v>0</v>
      </c>
      <c r="L91" s="39">
        <f t="shared" ref="L91:P91" ca="1" si="99">B91+G91</f>
        <v>0</v>
      </c>
      <c r="M91" s="19">
        <f t="shared" ca="1" si="99"/>
        <v>0</v>
      </c>
      <c r="N91" s="19">
        <f t="shared" ca="1" si="99"/>
        <v>0</v>
      </c>
      <c r="O91" s="19">
        <f t="shared" ca="1" si="99"/>
        <v>0</v>
      </c>
      <c r="P91" s="37">
        <f t="shared" ca="1" si="99"/>
        <v>0</v>
      </c>
    </row>
    <row r="92" spans="1:16" ht="13" x14ac:dyDescent="0.15">
      <c r="A92" s="1" t="s">
        <v>200</v>
      </c>
      <c r="B92" s="36">
        <f t="shared" ca="1" si="0"/>
        <v>0</v>
      </c>
      <c r="C92">
        <f t="shared" ca="1" si="1"/>
        <v>0</v>
      </c>
      <c r="D92">
        <f t="shared" ca="1" si="2"/>
        <v>0</v>
      </c>
      <c r="E92">
        <f t="shared" ca="1" si="3"/>
        <v>0</v>
      </c>
      <c r="F92" s="37">
        <f t="shared" ca="1" si="4"/>
        <v>0</v>
      </c>
      <c r="G92" s="36">
        <f t="shared" ca="1" si="5"/>
        <v>0</v>
      </c>
      <c r="H92">
        <f t="shared" ca="1" si="6"/>
        <v>0</v>
      </c>
      <c r="I92">
        <f t="shared" ca="1" si="7"/>
        <v>0</v>
      </c>
      <c r="J92">
        <f t="shared" ca="1" si="8"/>
        <v>0</v>
      </c>
      <c r="K92" s="38">
        <f t="shared" ca="1" si="9"/>
        <v>0</v>
      </c>
      <c r="L92" s="39">
        <f t="shared" ref="L92:P92" ca="1" si="100">B92+G92</f>
        <v>0</v>
      </c>
      <c r="M92" s="19">
        <f t="shared" ca="1" si="100"/>
        <v>0</v>
      </c>
      <c r="N92" s="19">
        <f t="shared" ca="1" si="100"/>
        <v>0</v>
      </c>
      <c r="O92" s="19">
        <f t="shared" ca="1" si="100"/>
        <v>0</v>
      </c>
      <c r="P92" s="37">
        <f t="shared" ca="1" si="100"/>
        <v>0</v>
      </c>
    </row>
    <row r="93" spans="1:16" ht="13" x14ac:dyDescent="0.15">
      <c r="A93" s="1" t="s">
        <v>201</v>
      </c>
      <c r="B93" s="36">
        <f t="shared" ca="1" si="0"/>
        <v>0</v>
      </c>
      <c r="C93">
        <f t="shared" ca="1" si="1"/>
        <v>0</v>
      </c>
      <c r="D93">
        <f t="shared" ca="1" si="2"/>
        <v>0</v>
      </c>
      <c r="E93">
        <f t="shared" ca="1" si="3"/>
        <v>0</v>
      </c>
      <c r="F93" s="37">
        <f t="shared" ca="1" si="4"/>
        <v>0</v>
      </c>
      <c r="G93" s="36">
        <f t="shared" ca="1" si="5"/>
        <v>0</v>
      </c>
      <c r="H93">
        <f t="shared" ca="1" si="6"/>
        <v>0</v>
      </c>
      <c r="I93">
        <f t="shared" ca="1" si="7"/>
        <v>0</v>
      </c>
      <c r="J93">
        <f t="shared" ca="1" si="8"/>
        <v>0</v>
      </c>
      <c r="K93" s="38">
        <f t="shared" ca="1" si="9"/>
        <v>0</v>
      </c>
      <c r="L93" s="39">
        <f t="shared" ref="L93:P93" ca="1" si="101">B93+G93</f>
        <v>0</v>
      </c>
      <c r="M93" s="19">
        <f t="shared" ca="1" si="101"/>
        <v>0</v>
      </c>
      <c r="N93" s="19">
        <f t="shared" ca="1" si="101"/>
        <v>0</v>
      </c>
      <c r="O93" s="19">
        <f t="shared" ca="1" si="101"/>
        <v>0</v>
      </c>
      <c r="P93" s="37">
        <f t="shared" ca="1" si="101"/>
        <v>0</v>
      </c>
    </row>
    <row r="94" spans="1:16" ht="13" x14ac:dyDescent="0.15">
      <c r="A94" s="1" t="s">
        <v>202</v>
      </c>
      <c r="B94" s="36">
        <f t="shared" ca="1" si="0"/>
        <v>0</v>
      </c>
      <c r="C94">
        <f t="shared" ca="1" si="1"/>
        <v>0</v>
      </c>
      <c r="D94">
        <f t="shared" ca="1" si="2"/>
        <v>0</v>
      </c>
      <c r="E94">
        <f t="shared" ca="1" si="3"/>
        <v>0</v>
      </c>
      <c r="F94" s="37">
        <f t="shared" ca="1" si="4"/>
        <v>0</v>
      </c>
      <c r="G94" s="36">
        <f t="shared" ca="1" si="5"/>
        <v>0</v>
      </c>
      <c r="H94">
        <f t="shared" ca="1" si="6"/>
        <v>0</v>
      </c>
      <c r="I94">
        <f t="shared" ca="1" si="7"/>
        <v>0</v>
      </c>
      <c r="J94">
        <f t="shared" ca="1" si="8"/>
        <v>0</v>
      </c>
      <c r="K94" s="38">
        <f t="shared" ca="1" si="9"/>
        <v>0</v>
      </c>
      <c r="L94" s="39">
        <f t="shared" ref="L94:P94" ca="1" si="102">B94+G94</f>
        <v>0</v>
      </c>
      <c r="M94" s="19">
        <f t="shared" ca="1" si="102"/>
        <v>0</v>
      </c>
      <c r="N94" s="19">
        <f t="shared" ca="1" si="102"/>
        <v>0</v>
      </c>
      <c r="O94" s="19">
        <f t="shared" ca="1" si="102"/>
        <v>0</v>
      </c>
      <c r="P94" s="37">
        <f t="shared" ca="1" si="102"/>
        <v>0</v>
      </c>
    </row>
    <row r="95" spans="1:16" ht="13" x14ac:dyDescent="0.15">
      <c r="A95" s="1" t="s">
        <v>203</v>
      </c>
      <c r="B95" s="36">
        <f t="shared" ca="1" si="0"/>
        <v>0</v>
      </c>
      <c r="C95">
        <f t="shared" ca="1" si="1"/>
        <v>0</v>
      </c>
      <c r="D95">
        <f t="shared" ca="1" si="2"/>
        <v>0</v>
      </c>
      <c r="E95">
        <f t="shared" ca="1" si="3"/>
        <v>0</v>
      </c>
      <c r="F95" s="37">
        <f t="shared" ca="1" si="4"/>
        <v>0</v>
      </c>
      <c r="G95" s="36">
        <f t="shared" ca="1" si="5"/>
        <v>0</v>
      </c>
      <c r="H95">
        <f t="shared" ca="1" si="6"/>
        <v>0</v>
      </c>
      <c r="I95">
        <f t="shared" ca="1" si="7"/>
        <v>0</v>
      </c>
      <c r="J95">
        <f t="shared" ca="1" si="8"/>
        <v>0</v>
      </c>
      <c r="K95" s="38">
        <f t="shared" ca="1" si="9"/>
        <v>0</v>
      </c>
      <c r="L95" s="39">
        <f t="shared" ref="L95:P95" ca="1" si="103">B95+G95</f>
        <v>0</v>
      </c>
      <c r="M95" s="19">
        <f t="shared" ca="1" si="103"/>
        <v>0</v>
      </c>
      <c r="N95" s="19">
        <f t="shared" ca="1" si="103"/>
        <v>0</v>
      </c>
      <c r="O95" s="19">
        <f t="shared" ca="1" si="103"/>
        <v>0</v>
      </c>
      <c r="P95" s="37">
        <f t="shared" ca="1" si="103"/>
        <v>0</v>
      </c>
    </row>
    <row r="96" spans="1:16" ht="13" x14ac:dyDescent="0.15">
      <c r="A96" s="1" t="s">
        <v>204</v>
      </c>
      <c r="B96" s="36">
        <f t="shared" ca="1" si="0"/>
        <v>0</v>
      </c>
      <c r="C96">
        <f t="shared" ca="1" si="1"/>
        <v>0</v>
      </c>
      <c r="D96">
        <f t="shared" ca="1" si="2"/>
        <v>0</v>
      </c>
      <c r="E96">
        <f t="shared" ca="1" si="3"/>
        <v>0</v>
      </c>
      <c r="F96" s="37">
        <f t="shared" ca="1" si="4"/>
        <v>0</v>
      </c>
      <c r="G96" s="36">
        <f t="shared" ca="1" si="5"/>
        <v>0</v>
      </c>
      <c r="H96">
        <f t="shared" ca="1" si="6"/>
        <v>0</v>
      </c>
      <c r="I96">
        <f t="shared" ca="1" si="7"/>
        <v>0</v>
      </c>
      <c r="J96">
        <f t="shared" ca="1" si="8"/>
        <v>0</v>
      </c>
      <c r="K96" s="38">
        <f t="shared" ca="1" si="9"/>
        <v>0</v>
      </c>
      <c r="L96" s="39">
        <f t="shared" ref="L96:P96" ca="1" si="104">B96+G96</f>
        <v>0</v>
      </c>
      <c r="M96" s="19">
        <f t="shared" ca="1" si="104"/>
        <v>0</v>
      </c>
      <c r="N96" s="19">
        <f t="shared" ca="1" si="104"/>
        <v>0</v>
      </c>
      <c r="O96" s="19">
        <f t="shared" ca="1" si="104"/>
        <v>0</v>
      </c>
      <c r="P96" s="37">
        <f t="shared" ca="1" si="104"/>
        <v>0</v>
      </c>
    </row>
    <row r="97" spans="1:16" ht="13" x14ac:dyDescent="0.15">
      <c r="A97" s="1" t="s">
        <v>205</v>
      </c>
      <c r="B97" s="36">
        <f t="shared" ca="1" si="0"/>
        <v>0</v>
      </c>
      <c r="C97">
        <f t="shared" ca="1" si="1"/>
        <v>0</v>
      </c>
      <c r="D97">
        <f t="shared" ca="1" si="2"/>
        <v>0</v>
      </c>
      <c r="E97">
        <f t="shared" ca="1" si="3"/>
        <v>0</v>
      </c>
      <c r="F97" s="37">
        <f t="shared" ca="1" si="4"/>
        <v>0</v>
      </c>
      <c r="G97" s="36">
        <f t="shared" ca="1" si="5"/>
        <v>0</v>
      </c>
      <c r="H97">
        <f t="shared" ca="1" si="6"/>
        <v>0</v>
      </c>
      <c r="I97">
        <f t="shared" ca="1" si="7"/>
        <v>0</v>
      </c>
      <c r="J97">
        <f t="shared" ca="1" si="8"/>
        <v>0</v>
      </c>
      <c r="K97" s="38">
        <f t="shared" ca="1" si="9"/>
        <v>0</v>
      </c>
      <c r="L97" s="39">
        <f t="shared" ref="L97:P97" ca="1" si="105">B97+G97</f>
        <v>0</v>
      </c>
      <c r="M97" s="19">
        <f t="shared" ca="1" si="105"/>
        <v>0</v>
      </c>
      <c r="N97" s="19">
        <f t="shared" ca="1" si="105"/>
        <v>0</v>
      </c>
      <c r="O97" s="19">
        <f t="shared" ca="1" si="105"/>
        <v>0</v>
      </c>
      <c r="P97" s="37">
        <f t="shared" ca="1" si="105"/>
        <v>0</v>
      </c>
    </row>
    <row r="98" spans="1:16" ht="13" x14ac:dyDescent="0.15">
      <c r="A98" s="1" t="s">
        <v>206</v>
      </c>
      <c r="B98" s="36">
        <f t="shared" ca="1" si="0"/>
        <v>0</v>
      </c>
      <c r="C98">
        <f t="shared" ca="1" si="1"/>
        <v>0</v>
      </c>
      <c r="D98">
        <f t="shared" ca="1" si="2"/>
        <v>0</v>
      </c>
      <c r="E98">
        <f t="shared" ca="1" si="3"/>
        <v>0</v>
      </c>
      <c r="F98" s="37">
        <f t="shared" ca="1" si="4"/>
        <v>0</v>
      </c>
      <c r="G98" s="36">
        <f t="shared" ca="1" si="5"/>
        <v>0</v>
      </c>
      <c r="H98">
        <f t="shared" ca="1" si="6"/>
        <v>0</v>
      </c>
      <c r="I98">
        <f t="shared" ca="1" si="7"/>
        <v>0</v>
      </c>
      <c r="J98">
        <f t="shared" ca="1" si="8"/>
        <v>0</v>
      </c>
      <c r="K98" s="38">
        <f t="shared" ca="1" si="9"/>
        <v>0</v>
      </c>
      <c r="L98" s="39">
        <f t="shared" ref="L98:P98" ca="1" si="106">B98+G98</f>
        <v>0</v>
      </c>
      <c r="M98" s="19">
        <f t="shared" ca="1" si="106"/>
        <v>0</v>
      </c>
      <c r="N98" s="19">
        <f t="shared" ca="1" si="106"/>
        <v>0</v>
      </c>
      <c r="O98" s="19">
        <f t="shared" ca="1" si="106"/>
        <v>0</v>
      </c>
      <c r="P98" s="37">
        <f t="shared" ca="1" si="106"/>
        <v>0</v>
      </c>
    </row>
    <row r="99" spans="1:16" ht="13" x14ac:dyDescent="0.15">
      <c r="A99" s="1" t="s">
        <v>207</v>
      </c>
      <c r="B99" s="36">
        <f t="shared" ca="1" si="0"/>
        <v>0</v>
      </c>
      <c r="C99">
        <f t="shared" ca="1" si="1"/>
        <v>0</v>
      </c>
      <c r="D99">
        <f t="shared" ca="1" si="2"/>
        <v>0</v>
      </c>
      <c r="E99">
        <f t="shared" ca="1" si="3"/>
        <v>0</v>
      </c>
      <c r="F99" s="37">
        <f t="shared" ca="1" si="4"/>
        <v>0</v>
      </c>
      <c r="G99" s="36">
        <f t="shared" ca="1" si="5"/>
        <v>0</v>
      </c>
      <c r="H99">
        <f t="shared" ca="1" si="6"/>
        <v>0</v>
      </c>
      <c r="I99">
        <f t="shared" ca="1" si="7"/>
        <v>0</v>
      </c>
      <c r="J99">
        <f t="shared" ca="1" si="8"/>
        <v>0</v>
      </c>
      <c r="K99" s="38">
        <f t="shared" ca="1" si="9"/>
        <v>0</v>
      </c>
      <c r="L99" s="39">
        <f t="shared" ref="L99:P99" ca="1" si="107">B99+G99</f>
        <v>0</v>
      </c>
      <c r="M99" s="19">
        <f t="shared" ca="1" si="107"/>
        <v>0</v>
      </c>
      <c r="N99" s="19">
        <f t="shared" ca="1" si="107"/>
        <v>0</v>
      </c>
      <c r="O99" s="19">
        <f t="shared" ca="1" si="107"/>
        <v>0</v>
      </c>
      <c r="P99" s="37">
        <f t="shared" ca="1" si="107"/>
        <v>0</v>
      </c>
    </row>
    <row r="100" spans="1:16" ht="13" x14ac:dyDescent="0.15">
      <c r="A100" s="1" t="s">
        <v>208</v>
      </c>
      <c r="B100" s="36">
        <f t="shared" ca="1" si="0"/>
        <v>0</v>
      </c>
      <c r="C100">
        <f t="shared" ca="1" si="1"/>
        <v>0</v>
      </c>
      <c r="D100">
        <f t="shared" ca="1" si="2"/>
        <v>0</v>
      </c>
      <c r="E100">
        <f t="shared" ca="1" si="3"/>
        <v>0</v>
      </c>
      <c r="F100" s="37">
        <f t="shared" ca="1" si="4"/>
        <v>0</v>
      </c>
      <c r="G100" s="36">
        <f t="shared" ca="1" si="5"/>
        <v>0</v>
      </c>
      <c r="H100">
        <f t="shared" ca="1" si="6"/>
        <v>0</v>
      </c>
      <c r="I100">
        <f t="shared" ca="1" si="7"/>
        <v>0</v>
      </c>
      <c r="J100">
        <f t="shared" ca="1" si="8"/>
        <v>0</v>
      </c>
      <c r="K100" s="38">
        <f t="shared" ca="1" si="9"/>
        <v>0</v>
      </c>
      <c r="L100" s="39">
        <f t="shared" ref="L100:P100" ca="1" si="108">B100+G100</f>
        <v>0</v>
      </c>
      <c r="M100" s="19">
        <f t="shared" ca="1" si="108"/>
        <v>0</v>
      </c>
      <c r="N100" s="19">
        <f t="shared" ca="1" si="108"/>
        <v>0</v>
      </c>
      <c r="O100" s="19">
        <f t="shared" ca="1" si="108"/>
        <v>0</v>
      </c>
      <c r="P100" s="37">
        <f t="shared" ca="1" si="108"/>
        <v>0</v>
      </c>
    </row>
    <row r="101" spans="1:16" ht="13" x14ac:dyDescent="0.15">
      <c r="A101" s="1" t="s">
        <v>209</v>
      </c>
      <c r="B101" s="36">
        <f t="shared" ca="1" si="0"/>
        <v>0</v>
      </c>
      <c r="C101">
        <f t="shared" ca="1" si="1"/>
        <v>0</v>
      </c>
      <c r="D101">
        <f t="shared" ca="1" si="2"/>
        <v>0</v>
      </c>
      <c r="E101">
        <f t="shared" ca="1" si="3"/>
        <v>0</v>
      </c>
      <c r="F101" s="37">
        <f t="shared" ca="1" si="4"/>
        <v>0</v>
      </c>
      <c r="G101" s="36">
        <f t="shared" ca="1" si="5"/>
        <v>0</v>
      </c>
      <c r="H101">
        <f t="shared" ca="1" si="6"/>
        <v>0</v>
      </c>
      <c r="I101">
        <f t="shared" ca="1" si="7"/>
        <v>0</v>
      </c>
      <c r="J101">
        <f t="shared" ca="1" si="8"/>
        <v>0</v>
      </c>
      <c r="K101" s="38">
        <f t="shared" ca="1" si="9"/>
        <v>0</v>
      </c>
      <c r="L101" s="39">
        <f t="shared" ref="L101:P101" ca="1" si="109">B101+G101</f>
        <v>0</v>
      </c>
      <c r="M101" s="19">
        <f t="shared" ca="1" si="109"/>
        <v>0</v>
      </c>
      <c r="N101" s="19">
        <f t="shared" ca="1" si="109"/>
        <v>0</v>
      </c>
      <c r="O101" s="19">
        <f t="shared" ca="1" si="109"/>
        <v>0</v>
      </c>
      <c r="P101" s="37">
        <f t="shared" ca="1" si="109"/>
        <v>0</v>
      </c>
    </row>
    <row r="102" spans="1:16" ht="13" x14ac:dyDescent="0.15">
      <c r="A102" s="1" t="s">
        <v>210</v>
      </c>
      <c r="B102" s="36">
        <f t="shared" ca="1" si="0"/>
        <v>0</v>
      </c>
      <c r="C102">
        <f t="shared" ca="1" si="1"/>
        <v>0</v>
      </c>
      <c r="D102">
        <f t="shared" ca="1" si="2"/>
        <v>0</v>
      </c>
      <c r="E102">
        <f t="shared" ca="1" si="3"/>
        <v>0</v>
      </c>
      <c r="F102" s="37">
        <f t="shared" ca="1" si="4"/>
        <v>0</v>
      </c>
      <c r="G102" s="36">
        <f t="shared" ca="1" si="5"/>
        <v>0</v>
      </c>
      <c r="H102">
        <f t="shared" ca="1" si="6"/>
        <v>0</v>
      </c>
      <c r="I102">
        <f t="shared" ca="1" si="7"/>
        <v>0</v>
      </c>
      <c r="J102">
        <f t="shared" ca="1" si="8"/>
        <v>0</v>
      </c>
      <c r="K102" s="38">
        <f t="shared" ca="1" si="9"/>
        <v>0</v>
      </c>
      <c r="L102" s="39">
        <f t="shared" ref="L102:P102" ca="1" si="110">B102+G102</f>
        <v>0</v>
      </c>
      <c r="M102" s="19">
        <f t="shared" ca="1" si="110"/>
        <v>0</v>
      </c>
      <c r="N102" s="19">
        <f t="shared" ca="1" si="110"/>
        <v>0</v>
      </c>
      <c r="O102" s="19">
        <f t="shared" ca="1" si="110"/>
        <v>0</v>
      </c>
      <c r="P102" s="37">
        <f t="shared" ca="1" si="110"/>
        <v>0</v>
      </c>
    </row>
    <row r="103" spans="1:16" ht="13" x14ac:dyDescent="0.15">
      <c r="A103" s="1" t="s">
        <v>211</v>
      </c>
      <c r="B103" s="36">
        <f t="shared" ca="1" si="0"/>
        <v>0</v>
      </c>
      <c r="C103">
        <f t="shared" ca="1" si="1"/>
        <v>0</v>
      </c>
      <c r="D103">
        <f t="shared" ca="1" si="2"/>
        <v>0</v>
      </c>
      <c r="E103">
        <f t="shared" ca="1" si="3"/>
        <v>0</v>
      </c>
      <c r="F103" s="37">
        <f t="shared" ca="1" si="4"/>
        <v>0</v>
      </c>
      <c r="G103" s="36">
        <f t="shared" ca="1" si="5"/>
        <v>0</v>
      </c>
      <c r="H103">
        <f t="shared" ca="1" si="6"/>
        <v>0</v>
      </c>
      <c r="I103">
        <f t="shared" ca="1" si="7"/>
        <v>0</v>
      </c>
      <c r="J103">
        <f t="shared" ca="1" si="8"/>
        <v>0</v>
      </c>
      <c r="K103" s="38">
        <f t="shared" ca="1" si="9"/>
        <v>0</v>
      </c>
      <c r="L103" s="39">
        <f t="shared" ref="L103:P103" ca="1" si="111">B103+G103</f>
        <v>0</v>
      </c>
      <c r="M103" s="19">
        <f t="shared" ca="1" si="111"/>
        <v>0</v>
      </c>
      <c r="N103" s="19">
        <f t="shared" ca="1" si="111"/>
        <v>0</v>
      </c>
      <c r="O103" s="19">
        <f t="shared" ca="1" si="111"/>
        <v>0</v>
      </c>
      <c r="P103" s="37">
        <f t="shared" ca="1" si="111"/>
        <v>0</v>
      </c>
    </row>
    <row r="104" spans="1:16" ht="13" x14ac:dyDescent="0.15">
      <c r="A104" s="1" t="s">
        <v>212</v>
      </c>
      <c r="B104" s="36">
        <f t="shared" ca="1" si="0"/>
        <v>0</v>
      </c>
      <c r="C104">
        <f t="shared" ca="1" si="1"/>
        <v>0</v>
      </c>
      <c r="D104">
        <f t="shared" ca="1" si="2"/>
        <v>0</v>
      </c>
      <c r="E104">
        <f t="shared" ca="1" si="3"/>
        <v>0</v>
      </c>
      <c r="F104" s="37">
        <f t="shared" ca="1" si="4"/>
        <v>0</v>
      </c>
      <c r="G104" s="36">
        <f t="shared" ca="1" si="5"/>
        <v>0</v>
      </c>
      <c r="H104">
        <f t="shared" ca="1" si="6"/>
        <v>0</v>
      </c>
      <c r="I104">
        <f t="shared" ca="1" si="7"/>
        <v>0</v>
      </c>
      <c r="J104">
        <f t="shared" ca="1" si="8"/>
        <v>0</v>
      </c>
      <c r="K104" s="38">
        <f t="shared" ca="1" si="9"/>
        <v>0</v>
      </c>
      <c r="L104" s="39">
        <f t="shared" ref="L104:P104" ca="1" si="112">B104+G104</f>
        <v>0</v>
      </c>
      <c r="M104" s="19">
        <f t="shared" ca="1" si="112"/>
        <v>0</v>
      </c>
      <c r="N104" s="19">
        <f t="shared" ca="1" si="112"/>
        <v>0</v>
      </c>
      <c r="O104" s="19">
        <f t="shared" ca="1" si="112"/>
        <v>0</v>
      </c>
      <c r="P104" s="37">
        <f t="shared" ca="1" si="112"/>
        <v>0</v>
      </c>
    </row>
    <row r="105" spans="1:16" ht="13" x14ac:dyDescent="0.15">
      <c r="A105" s="1" t="s">
        <v>213</v>
      </c>
      <c r="B105" s="36">
        <f t="shared" ca="1" si="0"/>
        <v>0</v>
      </c>
      <c r="C105">
        <f t="shared" ca="1" si="1"/>
        <v>0</v>
      </c>
      <c r="D105">
        <f t="shared" ca="1" si="2"/>
        <v>0</v>
      </c>
      <c r="E105">
        <f t="shared" ca="1" si="3"/>
        <v>0</v>
      </c>
      <c r="F105" s="37">
        <f t="shared" ca="1" si="4"/>
        <v>0</v>
      </c>
      <c r="G105" s="36">
        <f t="shared" ca="1" si="5"/>
        <v>0</v>
      </c>
      <c r="H105">
        <f t="shared" ca="1" si="6"/>
        <v>0</v>
      </c>
      <c r="I105">
        <f t="shared" ca="1" si="7"/>
        <v>0</v>
      </c>
      <c r="J105">
        <f t="shared" ca="1" si="8"/>
        <v>0</v>
      </c>
      <c r="K105" s="38">
        <f t="shared" ca="1" si="9"/>
        <v>0</v>
      </c>
      <c r="L105" s="39">
        <f t="shared" ref="L105:P105" ca="1" si="113">B105+G105</f>
        <v>0</v>
      </c>
      <c r="M105" s="19">
        <f t="shared" ca="1" si="113"/>
        <v>0</v>
      </c>
      <c r="N105" s="19">
        <f t="shared" ca="1" si="113"/>
        <v>0</v>
      </c>
      <c r="O105" s="19">
        <f t="shared" ca="1" si="113"/>
        <v>0</v>
      </c>
      <c r="P105" s="37">
        <f t="shared" ca="1" si="113"/>
        <v>0</v>
      </c>
    </row>
    <row r="106" spans="1:16" ht="13" x14ac:dyDescent="0.15">
      <c r="A106" s="1" t="s">
        <v>214</v>
      </c>
      <c r="B106" s="36">
        <f t="shared" ca="1" si="0"/>
        <v>0</v>
      </c>
      <c r="C106">
        <f t="shared" ca="1" si="1"/>
        <v>0</v>
      </c>
      <c r="D106">
        <f t="shared" ca="1" si="2"/>
        <v>0</v>
      </c>
      <c r="E106">
        <f t="shared" ca="1" si="3"/>
        <v>0</v>
      </c>
      <c r="F106" s="37">
        <f t="shared" ca="1" si="4"/>
        <v>0</v>
      </c>
      <c r="G106" s="36">
        <f t="shared" ca="1" si="5"/>
        <v>0</v>
      </c>
      <c r="H106">
        <f t="shared" ca="1" si="6"/>
        <v>0</v>
      </c>
      <c r="I106">
        <f t="shared" ca="1" si="7"/>
        <v>0</v>
      </c>
      <c r="J106">
        <f t="shared" ca="1" si="8"/>
        <v>0</v>
      </c>
      <c r="K106" s="38">
        <f t="shared" ca="1" si="9"/>
        <v>0</v>
      </c>
      <c r="L106" s="39">
        <f t="shared" ref="L106:P106" ca="1" si="114">B106+G106</f>
        <v>0</v>
      </c>
      <c r="M106" s="19">
        <f t="shared" ca="1" si="114"/>
        <v>0</v>
      </c>
      <c r="N106" s="19">
        <f t="shared" ca="1" si="114"/>
        <v>0</v>
      </c>
      <c r="O106" s="19">
        <f t="shared" ca="1" si="114"/>
        <v>0</v>
      </c>
      <c r="P106" s="37">
        <f t="shared" ca="1" si="114"/>
        <v>0</v>
      </c>
    </row>
    <row r="107" spans="1:16" ht="13" x14ac:dyDescent="0.15">
      <c r="A107" s="1" t="s">
        <v>215</v>
      </c>
      <c r="B107" s="36">
        <f t="shared" ca="1" si="0"/>
        <v>0</v>
      </c>
      <c r="C107">
        <f t="shared" ca="1" si="1"/>
        <v>0</v>
      </c>
      <c r="D107">
        <f t="shared" ca="1" si="2"/>
        <v>0</v>
      </c>
      <c r="E107">
        <f t="shared" ca="1" si="3"/>
        <v>0</v>
      </c>
      <c r="F107" s="37">
        <f t="shared" ca="1" si="4"/>
        <v>0</v>
      </c>
      <c r="G107" s="36">
        <f t="shared" ca="1" si="5"/>
        <v>0</v>
      </c>
      <c r="H107">
        <f t="shared" ca="1" si="6"/>
        <v>0</v>
      </c>
      <c r="I107">
        <f t="shared" ca="1" si="7"/>
        <v>0</v>
      </c>
      <c r="J107">
        <f t="shared" ca="1" si="8"/>
        <v>0</v>
      </c>
      <c r="K107" s="38">
        <f t="shared" ca="1" si="9"/>
        <v>0</v>
      </c>
      <c r="L107" s="39">
        <f t="shared" ref="L107:P107" ca="1" si="115">B107+G107</f>
        <v>0</v>
      </c>
      <c r="M107" s="19">
        <f t="shared" ca="1" si="115"/>
        <v>0</v>
      </c>
      <c r="N107" s="19">
        <f t="shared" ca="1" si="115"/>
        <v>0</v>
      </c>
      <c r="O107" s="19">
        <f t="shared" ca="1" si="115"/>
        <v>0</v>
      </c>
      <c r="P107" s="37">
        <f t="shared" ca="1" si="115"/>
        <v>0</v>
      </c>
    </row>
    <row r="108" spans="1:16" ht="13" hidden="1" x14ac:dyDescent="0.15">
      <c r="A108" s="1"/>
      <c r="B108" s="36"/>
      <c r="G108" s="36"/>
      <c r="K108" s="19"/>
      <c r="L108" s="39"/>
      <c r="M108" s="19"/>
      <c r="N108" s="19"/>
      <c r="O108" s="19"/>
      <c r="P108" s="51"/>
    </row>
    <row r="109" spans="1:16" ht="13" x14ac:dyDescent="0.15">
      <c r="A109" s="43" t="s">
        <v>216</v>
      </c>
      <c r="B109" s="44">
        <f t="shared" ref="B109:P109" ca="1" si="116">SUM(B2:B108)</f>
        <v>19</v>
      </c>
      <c r="C109" s="44">
        <f t="shared" ca="1" si="116"/>
        <v>447</v>
      </c>
      <c r="D109" s="44">
        <f t="shared" ca="1" si="116"/>
        <v>37</v>
      </c>
      <c r="E109" s="44">
        <f t="shared" ca="1" si="116"/>
        <v>9</v>
      </c>
      <c r="F109" s="44">
        <f t="shared" ca="1" si="116"/>
        <v>640.79</v>
      </c>
      <c r="G109" s="44">
        <f t="shared" ca="1" si="116"/>
        <v>-1</v>
      </c>
      <c r="H109" s="44">
        <f t="shared" ca="1" si="116"/>
        <v>-273</v>
      </c>
      <c r="I109" s="44">
        <f t="shared" ca="1" si="116"/>
        <v>-69</v>
      </c>
      <c r="J109" s="44">
        <f t="shared" ca="1" si="116"/>
        <v>-2</v>
      </c>
      <c r="K109" s="44">
        <f t="shared" ca="1" si="116"/>
        <v>-289.92</v>
      </c>
      <c r="L109" s="44">
        <f t="shared" ca="1" si="116"/>
        <v>18</v>
      </c>
      <c r="M109" s="44">
        <f t="shared" ca="1" si="116"/>
        <v>174</v>
      </c>
      <c r="N109" s="44">
        <f t="shared" ca="1" si="116"/>
        <v>-32</v>
      </c>
      <c r="O109" s="44">
        <f t="shared" ca="1" si="116"/>
        <v>7</v>
      </c>
      <c r="P109" s="44">
        <f t="shared" ca="1" si="116"/>
        <v>350.87000000000006</v>
      </c>
    </row>
  </sheetData>
  <conditionalFormatting sqref="A1:P109">
    <cfRule type="cellIs" dxfId="5" priority="1" operator="greaterThan">
      <formula>0</formula>
    </cfRule>
  </conditionalFormatting>
  <conditionalFormatting sqref="A1:P109">
    <cfRule type="cellIs" dxfId="4" priority="2" operator="lessThan">
      <formula>0</formula>
    </cfRule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3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4" width="17.33203125" customWidth="1"/>
    <col min="5" max="5" width="13.83203125" customWidth="1"/>
    <col min="6" max="6" width="14" customWidth="1"/>
    <col min="7" max="7" width="48.5" customWidth="1"/>
    <col min="8" max="8" width="9.33203125" customWidth="1"/>
    <col min="9" max="11" width="7.6640625" customWidth="1"/>
    <col min="12" max="12" width="23.3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40.6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197</v>
      </c>
      <c r="B2" s="18">
        <v>1.8958333333333334E-2</v>
      </c>
      <c r="C2" s="19" t="s">
        <v>1703</v>
      </c>
      <c r="D2" s="19" t="s">
        <v>247</v>
      </c>
      <c r="E2" s="19" t="s">
        <v>268</v>
      </c>
      <c r="F2" s="19" t="s">
        <v>255</v>
      </c>
      <c r="G2" s="59" t="s">
        <v>1704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197</v>
      </c>
      <c r="B3" s="18">
        <v>2.5486111111111112E-2</v>
      </c>
      <c r="C3" s="19" t="s">
        <v>225</v>
      </c>
      <c r="D3" s="19" t="s">
        <v>1705</v>
      </c>
      <c r="E3" s="19" t="s">
        <v>268</v>
      </c>
      <c r="F3" s="19" t="s">
        <v>255</v>
      </c>
      <c r="G3" s="71" t="s">
        <v>1706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>
        <v>1</v>
      </c>
      <c r="O3" s="62">
        <v>42</v>
      </c>
      <c r="P3" s="62" t="s">
        <v>247</v>
      </c>
    </row>
    <row r="4" spans="1:17" ht="15.75" customHeight="1" x14ac:dyDescent="0.15">
      <c r="A4" s="19" t="s">
        <v>197</v>
      </c>
      <c r="B4" s="18">
        <v>3.1608796296296295E-2</v>
      </c>
      <c r="C4" s="19" t="s">
        <v>226</v>
      </c>
      <c r="D4" s="19" t="s">
        <v>247</v>
      </c>
      <c r="E4" s="19" t="s">
        <v>219</v>
      </c>
      <c r="F4" s="19" t="s">
        <v>1707</v>
      </c>
      <c r="G4" s="71" t="s">
        <v>247</v>
      </c>
      <c r="H4" s="60" t="s">
        <v>247</v>
      </c>
      <c r="I4" s="60">
        <v>500</v>
      </c>
      <c r="J4" s="60" t="s">
        <v>247</v>
      </c>
      <c r="K4" s="60" t="s">
        <v>247</v>
      </c>
      <c r="L4" s="61" t="s">
        <v>247</v>
      </c>
      <c r="M4" s="62" t="s">
        <v>247</v>
      </c>
      <c r="N4" s="62">
        <v>500</v>
      </c>
      <c r="O4" s="62" t="s">
        <v>247</v>
      </c>
      <c r="P4" s="62" t="s">
        <v>247</v>
      </c>
    </row>
    <row r="5" spans="1:17" ht="15.75" customHeight="1" x14ac:dyDescent="0.15">
      <c r="A5" s="19" t="s">
        <v>197</v>
      </c>
      <c r="B5" s="18">
        <v>3.2256944444444442E-2</v>
      </c>
      <c r="C5" s="19" t="s">
        <v>219</v>
      </c>
      <c r="D5" s="19" t="s">
        <v>247</v>
      </c>
      <c r="E5" s="19" t="s">
        <v>226</v>
      </c>
      <c r="F5" s="19" t="s">
        <v>255</v>
      </c>
      <c r="G5" s="71" t="s">
        <v>1708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1708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197</v>
      </c>
      <c r="B6" s="18">
        <v>4.7314814814814816E-2</v>
      </c>
      <c r="C6" s="19" t="s">
        <v>1709</v>
      </c>
      <c r="D6" s="19" t="s">
        <v>247</v>
      </c>
      <c r="E6" s="19" t="s">
        <v>220</v>
      </c>
      <c r="F6" s="19" t="s">
        <v>255</v>
      </c>
      <c r="G6" s="71" t="s">
        <v>1710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197</v>
      </c>
      <c r="B7" s="18">
        <v>4.8472222222222222E-2</v>
      </c>
      <c r="C7" s="19" t="s">
        <v>220</v>
      </c>
      <c r="D7" s="19" t="s">
        <v>247</v>
      </c>
      <c r="E7" s="19" t="s">
        <v>1709</v>
      </c>
      <c r="F7" s="19" t="s">
        <v>255</v>
      </c>
      <c r="G7" s="71" t="s">
        <v>247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1711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197</v>
      </c>
      <c r="B8" s="18">
        <v>5.6689814814814818E-2</v>
      </c>
      <c r="C8" s="19" t="s">
        <v>225</v>
      </c>
      <c r="D8" s="19" t="s">
        <v>247</v>
      </c>
      <c r="E8" s="19" t="s">
        <v>219</v>
      </c>
      <c r="F8" s="19" t="s">
        <v>255</v>
      </c>
      <c r="G8" s="71" t="s">
        <v>1712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1712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197</v>
      </c>
      <c r="B9" s="18">
        <v>6.2453703703703706E-2</v>
      </c>
      <c r="C9" s="19" t="s">
        <v>219</v>
      </c>
      <c r="D9" s="19" t="s">
        <v>1705</v>
      </c>
      <c r="E9" s="19" t="s">
        <v>219</v>
      </c>
      <c r="F9" s="19" t="s">
        <v>251</v>
      </c>
      <c r="G9" s="71" t="s">
        <v>274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>
        <v>5</v>
      </c>
      <c r="P9" s="62" t="s">
        <v>247</v>
      </c>
    </row>
    <row r="10" spans="1:17" ht="15.75" customHeight="1" x14ac:dyDescent="0.15">
      <c r="A10" s="19" t="s">
        <v>197</v>
      </c>
      <c r="B10" s="85">
        <v>6.2453703703703706E-2</v>
      </c>
      <c r="C10" s="19" t="s">
        <v>220</v>
      </c>
      <c r="D10" s="19" t="s">
        <v>1705</v>
      </c>
      <c r="E10" s="19" t="s">
        <v>220</v>
      </c>
      <c r="F10" s="19" t="s">
        <v>251</v>
      </c>
      <c r="G10" s="71" t="s">
        <v>274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>
        <v>5</v>
      </c>
      <c r="P10" s="62" t="s">
        <v>247</v>
      </c>
    </row>
    <row r="11" spans="1:17" ht="15.75" customHeight="1" x14ac:dyDescent="0.15">
      <c r="A11" s="19" t="s">
        <v>197</v>
      </c>
      <c r="B11" s="85">
        <v>6.2453703703703706E-2</v>
      </c>
      <c r="C11" s="19" t="s">
        <v>221</v>
      </c>
      <c r="D11" s="19" t="s">
        <v>1705</v>
      </c>
      <c r="E11" s="19" t="s">
        <v>221</v>
      </c>
      <c r="F11" s="19" t="s">
        <v>251</v>
      </c>
      <c r="G11" s="71" t="s">
        <v>274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 t="s">
        <v>247</v>
      </c>
      <c r="O11" s="62">
        <v>5</v>
      </c>
      <c r="P11" s="62" t="s">
        <v>247</v>
      </c>
    </row>
    <row r="12" spans="1:17" ht="15.75" customHeight="1" x14ac:dyDescent="0.15">
      <c r="A12" s="19" t="s">
        <v>197</v>
      </c>
      <c r="B12" s="85">
        <v>6.2453703703703706E-2</v>
      </c>
      <c r="C12" s="19" t="s">
        <v>226</v>
      </c>
      <c r="D12" s="19" t="s">
        <v>1705</v>
      </c>
      <c r="E12" s="19" t="s">
        <v>226</v>
      </c>
      <c r="F12" s="19" t="s">
        <v>251</v>
      </c>
      <c r="G12" s="71" t="s">
        <v>274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 t="s">
        <v>247</v>
      </c>
      <c r="O12" s="62">
        <v>5</v>
      </c>
      <c r="P12" s="62" t="s">
        <v>247</v>
      </c>
    </row>
    <row r="13" spans="1:17" ht="15.75" customHeight="1" x14ac:dyDescent="0.15">
      <c r="A13" s="19" t="s">
        <v>197</v>
      </c>
      <c r="B13" s="85">
        <v>6.2453703703703706E-2</v>
      </c>
      <c r="C13" s="19" t="s">
        <v>226</v>
      </c>
      <c r="D13" s="19" t="s">
        <v>1705</v>
      </c>
      <c r="E13" s="19" t="s">
        <v>229</v>
      </c>
      <c r="F13" s="19" t="s">
        <v>255</v>
      </c>
      <c r="G13" s="71" t="s">
        <v>274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 t="s">
        <v>247</v>
      </c>
      <c r="O13" s="62">
        <v>5</v>
      </c>
      <c r="P13" s="62" t="s">
        <v>247</v>
      </c>
    </row>
    <row r="14" spans="1:17" ht="15.75" customHeight="1" x14ac:dyDescent="0.15">
      <c r="A14" s="19" t="s">
        <v>197</v>
      </c>
      <c r="B14" s="85">
        <v>6.2453703703703706E-2</v>
      </c>
      <c r="C14" s="19" t="s">
        <v>223</v>
      </c>
      <c r="D14" s="19" t="s">
        <v>1705</v>
      </c>
      <c r="E14" s="19" t="s">
        <v>223</v>
      </c>
      <c r="F14" s="19" t="s">
        <v>251</v>
      </c>
      <c r="G14" s="71" t="s">
        <v>274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247</v>
      </c>
      <c r="M14" s="62" t="s">
        <v>247</v>
      </c>
      <c r="N14" s="62" t="s">
        <v>247</v>
      </c>
      <c r="O14" s="62">
        <v>5</v>
      </c>
      <c r="P14" s="62" t="s">
        <v>247</v>
      </c>
    </row>
    <row r="15" spans="1:17" ht="15.75" customHeight="1" x14ac:dyDescent="0.15">
      <c r="A15" s="19" t="s">
        <v>197</v>
      </c>
      <c r="B15" s="85">
        <v>6.4178240740740744E-2</v>
      </c>
      <c r="C15" s="19" t="s">
        <v>229</v>
      </c>
      <c r="D15" s="19" t="s">
        <v>1705</v>
      </c>
      <c r="E15" s="19" t="s">
        <v>229</v>
      </c>
      <c r="F15" s="19" t="s">
        <v>815</v>
      </c>
      <c r="G15" s="71" t="s">
        <v>1713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 t="s">
        <v>247</v>
      </c>
      <c r="O15" s="62" t="s">
        <v>247</v>
      </c>
      <c r="P15" s="62" t="s">
        <v>247</v>
      </c>
      <c r="Q15" s="19" t="s">
        <v>1714</v>
      </c>
    </row>
    <row r="16" spans="1:17" ht="15.75" customHeight="1" x14ac:dyDescent="0.15">
      <c r="A16" s="19" t="s">
        <v>197</v>
      </c>
      <c r="B16" s="85">
        <v>0.15459490740740742</v>
      </c>
      <c r="C16" s="19" t="s">
        <v>268</v>
      </c>
      <c r="D16" s="19" t="s">
        <v>1715</v>
      </c>
      <c r="E16" s="19" t="s">
        <v>268</v>
      </c>
      <c r="F16" s="19" t="s">
        <v>251</v>
      </c>
      <c r="G16" s="71" t="s">
        <v>1716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247</v>
      </c>
      <c r="M16" s="62" t="s">
        <v>247</v>
      </c>
      <c r="N16" s="62">
        <v>450</v>
      </c>
      <c r="O16" s="62" t="s">
        <v>247</v>
      </c>
      <c r="P16" s="62" t="s">
        <v>247</v>
      </c>
    </row>
    <row r="17" spans="1:16" ht="15.75" customHeight="1" x14ac:dyDescent="0.15">
      <c r="A17" s="19" t="s">
        <v>197</v>
      </c>
      <c r="B17" s="85">
        <v>0.15459490740740742</v>
      </c>
      <c r="C17" s="19" t="s">
        <v>220</v>
      </c>
      <c r="D17" s="19" t="s">
        <v>247</v>
      </c>
      <c r="E17" s="19" t="s">
        <v>268</v>
      </c>
      <c r="F17" s="19" t="s">
        <v>255</v>
      </c>
      <c r="G17" s="71" t="s">
        <v>247</v>
      </c>
      <c r="H17" s="60" t="s">
        <v>247</v>
      </c>
      <c r="I17" s="60">
        <v>114</v>
      </c>
      <c r="J17" s="60" t="s">
        <v>247</v>
      </c>
      <c r="K17" s="60" t="s">
        <v>247</v>
      </c>
      <c r="L17" s="61" t="s">
        <v>247</v>
      </c>
      <c r="M17" s="62" t="s">
        <v>247</v>
      </c>
      <c r="N17" s="62">
        <v>114</v>
      </c>
      <c r="O17" s="62" t="s">
        <v>247</v>
      </c>
      <c r="P17" s="62" t="s">
        <v>247</v>
      </c>
    </row>
    <row r="18" spans="1:16" ht="15.75" customHeight="1" x14ac:dyDescent="0.15">
      <c r="A18" s="19" t="s">
        <v>197</v>
      </c>
      <c r="B18" s="85">
        <v>0.15459490740740742</v>
      </c>
      <c r="C18" s="19" t="s">
        <v>225</v>
      </c>
      <c r="D18" s="19" t="s">
        <v>247</v>
      </c>
      <c r="E18" s="19" t="s">
        <v>268</v>
      </c>
      <c r="F18" s="19" t="s">
        <v>255</v>
      </c>
      <c r="G18" s="71" t="s">
        <v>247</v>
      </c>
      <c r="H18" s="60" t="s">
        <v>247</v>
      </c>
      <c r="I18" s="60">
        <v>114</v>
      </c>
      <c r="J18" s="60" t="s">
        <v>247</v>
      </c>
      <c r="K18" s="60" t="s">
        <v>247</v>
      </c>
      <c r="L18" s="61" t="s">
        <v>247</v>
      </c>
      <c r="M18" s="62" t="s">
        <v>247</v>
      </c>
      <c r="N18" s="62">
        <v>114</v>
      </c>
      <c r="O18" s="62" t="s">
        <v>247</v>
      </c>
      <c r="P18" s="62" t="s">
        <v>247</v>
      </c>
    </row>
    <row r="19" spans="1:16" ht="15.75" customHeight="1" x14ac:dyDescent="0.15">
      <c r="A19" s="19" t="s">
        <v>197</v>
      </c>
      <c r="B19" s="85">
        <v>0.15459490740740742</v>
      </c>
      <c r="C19" s="19" t="s">
        <v>221</v>
      </c>
      <c r="D19" s="19" t="s">
        <v>247</v>
      </c>
      <c r="E19" s="19" t="s">
        <v>268</v>
      </c>
      <c r="F19" s="19" t="s">
        <v>255</v>
      </c>
      <c r="G19" s="71" t="s">
        <v>247</v>
      </c>
      <c r="H19" s="60" t="s">
        <v>247</v>
      </c>
      <c r="I19" s="60">
        <v>114</v>
      </c>
      <c r="J19" s="60" t="s">
        <v>247</v>
      </c>
      <c r="K19" s="60" t="s">
        <v>247</v>
      </c>
      <c r="L19" s="61" t="s">
        <v>247</v>
      </c>
      <c r="M19" s="62" t="s">
        <v>247</v>
      </c>
      <c r="N19" s="62">
        <v>114</v>
      </c>
      <c r="O19" s="62" t="s">
        <v>247</v>
      </c>
      <c r="P19" s="62" t="s">
        <v>247</v>
      </c>
    </row>
    <row r="20" spans="1:16" ht="15.75" customHeight="1" x14ac:dyDescent="0.15">
      <c r="A20" s="19" t="s">
        <v>197</v>
      </c>
      <c r="B20" s="85">
        <v>0.15459490740740742</v>
      </c>
      <c r="C20" s="19" t="s">
        <v>219</v>
      </c>
      <c r="D20" s="19" t="s">
        <v>247</v>
      </c>
      <c r="E20" s="19" t="s">
        <v>268</v>
      </c>
      <c r="F20" s="19" t="s">
        <v>255</v>
      </c>
      <c r="G20" s="71" t="s">
        <v>247</v>
      </c>
      <c r="H20" s="60" t="s">
        <v>247</v>
      </c>
      <c r="I20" s="60">
        <v>114</v>
      </c>
      <c r="J20" s="60" t="s">
        <v>247</v>
      </c>
      <c r="K20" s="60" t="s">
        <v>247</v>
      </c>
      <c r="L20" s="61" t="s">
        <v>247</v>
      </c>
      <c r="M20" s="62" t="s">
        <v>247</v>
      </c>
      <c r="N20" s="62">
        <v>114</v>
      </c>
      <c r="O20" s="62" t="s">
        <v>247</v>
      </c>
      <c r="P20" s="62" t="s">
        <v>247</v>
      </c>
    </row>
    <row r="21" spans="1:16" ht="15.75" customHeight="1" x14ac:dyDescent="0.15">
      <c r="A21" s="19" t="s">
        <v>197</v>
      </c>
      <c r="B21" s="85">
        <v>0.15459490740740742</v>
      </c>
      <c r="C21" s="19" t="s">
        <v>223</v>
      </c>
      <c r="D21" s="19" t="s">
        <v>247</v>
      </c>
      <c r="E21" s="19" t="s">
        <v>268</v>
      </c>
      <c r="F21" s="19" t="s">
        <v>255</v>
      </c>
      <c r="G21" s="71" t="s">
        <v>247</v>
      </c>
      <c r="H21" s="60" t="s">
        <v>247</v>
      </c>
      <c r="I21" s="60">
        <v>114</v>
      </c>
      <c r="J21" s="60" t="s">
        <v>247</v>
      </c>
      <c r="K21" s="60" t="s">
        <v>247</v>
      </c>
      <c r="L21" s="61" t="s">
        <v>247</v>
      </c>
      <c r="M21" s="62" t="s">
        <v>247</v>
      </c>
      <c r="N21" s="62">
        <v>114</v>
      </c>
      <c r="O21" s="62" t="s">
        <v>247</v>
      </c>
      <c r="P21" s="62" t="s">
        <v>247</v>
      </c>
    </row>
    <row r="22" spans="1:16" ht="15.75" customHeight="1" x14ac:dyDescent="0.15">
      <c r="A22" s="19" t="s">
        <v>197</v>
      </c>
      <c r="B22" s="85">
        <v>0.15459490740740742</v>
      </c>
      <c r="C22" s="19" t="s">
        <v>229</v>
      </c>
      <c r="D22" s="19" t="s">
        <v>247</v>
      </c>
      <c r="E22" s="19" t="s">
        <v>268</v>
      </c>
      <c r="F22" s="19" t="s">
        <v>255</v>
      </c>
      <c r="G22" s="71" t="s">
        <v>247</v>
      </c>
      <c r="H22" s="60" t="s">
        <v>247</v>
      </c>
      <c r="I22" s="60">
        <v>114</v>
      </c>
      <c r="J22" s="60" t="s">
        <v>247</v>
      </c>
      <c r="K22" s="60" t="s">
        <v>247</v>
      </c>
      <c r="L22" s="61" t="s">
        <v>247</v>
      </c>
      <c r="M22" s="62" t="s">
        <v>247</v>
      </c>
      <c r="N22" s="62">
        <v>114</v>
      </c>
      <c r="O22" s="62" t="s">
        <v>247</v>
      </c>
      <c r="P22" s="62" t="s">
        <v>247</v>
      </c>
    </row>
    <row r="23" spans="1:16" ht="15.75" customHeight="1" x14ac:dyDescent="0.15">
      <c r="A23" s="19" t="s">
        <v>197</v>
      </c>
      <c r="B23" s="85">
        <v>0.15459490740740742</v>
      </c>
      <c r="C23" s="19" t="s">
        <v>226</v>
      </c>
      <c r="D23" s="19" t="s">
        <v>247</v>
      </c>
      <c r="E23" s="19" t="s">
        <v>268</v>
      </c>
      <c r="F23" s="19" t="s">
        <v>255</v>
      </c>
      <c r="G23" s="71" t="s">
        <v>247</v>
      </c>
      <c r="H23" s="60" t="s">
        <v>247</v>
      </c>
      <c r="I23" s="60">
        <v>114</v>
      </c>
      <c r="J23" s="60" t="s">
        <v>247</v>
      </c>
      <c r="K23" s="60" t="s">
        <v>247</v>
      </c>
      <c r="L23" s="61" t="s">
        <v>247</v>
      </c>
      <c r="M23" s="62" t="s">
        <v>247</v>
      </c>
      <c r="N23" s="62">
        <v>114</v>
      </c>
      <c r="O23" s="62" t="s">
        <v>247</v>
      </c>
      <c r="P23" s="62" t="s">
        <v>247</v>
      </c>
    </row>
    <row r="24" spans="1:16" ht="15.75" customHeight="1" x14ac:dyDescent="0.15">
      <c r="A24" s="19" t="s">
        <v>197</v>
      </c>
      <c r="B24" s="85">
        <v>0.1552662037037037</v>
      </c>
      <c r="C24" s="19" t="s">
        <v>225</v>
      </c>
      <c r="D24" s="19" t="s">
        <v>1715</v>
      </c>
      <c r="E24" s="19" t="s">
        <v>225</v>
      </c>
      <c r="F24" s="19" t="s">
        <v>251</v>
      </c>
      <c r="G24" s="71" t="s">
        <v>1717</v>
      </c>
      <c r="H24" s="60" t="s">
        <v>247</v>
      </c>
      <c r="I24" s="60" t="s">
        <v>247</v>
      </c>
      <c r="J24" s="60" t="s">
        <v>247</v>
      </c>
      <c r="K24" s="60" t="s">
        <v>247</v>
      </c>
      <c r="L24" s="61" t="s">
        <v>247</v>
      </c>
      <c r="M24" s="62" t="s">
        <v>247</v>
      </c>
      <c r="N24" s="62">
        <v>50</v>
      </c>
      <c r="O24" s="62" t="s">
        <v>247</v>
      </c>
      <c r="P24" s="62" t="s">
        <v>247</v>
      </c>
    </row>
    <row r="25" spans="1:16" ht="15.75" customHeight="1" x14ac:dyDescent="0.15">
      <c r="A25" s="19" t="s">
        <v>197</v>
      </c>
      <c r="B25" s="85">
        <v>0.15565972222222221</v>
      </c>
      <c r="C25" s="19" t="s">
        <v>220</v>
      </c>
      <c r="D25" s="19" t="s">
        <v>1715</v>
      </c>
      <c r="E25" s="19" t="s">
        <v>220</v>
      </c>
      <c r="F25" s="19" t="s">
        <v>251</v>
      </c>
      <c r="G25" s="71" t="s">
        <v>1718</v>
      </c>
      <c r="H25" s="60" t="s">
        <v>247</v>
      </c>
      <c r="I25" s="60" t="s">
        <v>247</v>
      </c>
      <c r="J25" s="60" t="s">
        <v>247</v>
      </c>
      <c r="K25" s="60" t="s">
        <v>247</v>
      </c>
      <c r="L25" s="61" t="s">
        <v>247</v>
      </c>
      <c r="M25" s="62" t="s">
        <v>247</v>
      </c>
      <c r="N25" s="62">
        <v>250</v>
      </c>
      <c r="O25" s="62" t="s">
        <v>247</v>
      </c>
      <c r="P25" s="62" t="s">
        <v>247</v>
      </c>
    </row>
    <row r="26" spans="1:16" ht="15.75" customHeight="1" x14ac:dyDescent="0.15">
      <c r="A26" s="19" t="s">
        <v>197</v>
      </c>
      <c r="B26" s="85">
        <v>0.15612268518518518</v>
      </c>
      <c r="C26" s="19" t="s">
        <v>221</v>
      </c>
      <c r="D26" s="19" t="s">
        <v>1715</v>
      </c>
      <c r="E26" s="19" t="s">
        <v>221</v>
      </c>
      <c r="F26" s="19" t="s">
        <v>251</v>
      </c>
      <c r="G26" s="71" t="s">
        <v>1719</v>
      </c>
      <c r="H26" s="60" t="s">
        <v>247</v>
      </c>
      <c r="I26" s="60" t="s">
        <v>247</v>
      </c>
      <c r="J26" s="60" t="s">
        <v>247</v>
      </c>
      <c r="K26" s="60" t="s">
        <v>247</v>
      </c>
      <c r="L26" s="61" t="s">
        <v>247</v>
      </c>
      <c r="M26" s="62" t="s">
        <v>247</v>
      </c>
      <c r="N26" s="62">
        <v>200</v>
      </c>
      <c r="O26" s="62" t="s">
        <v>247</v>
      </c>
      <c r="P26" s="62" t="s">
        <v>247</v>
      </c>
    </row>
    <row r="27" spans="1:16" ht="15.75" customHeight="1" x14ac:dyDescent="0.15">
      <c r="A27" s="19" t="s">
        <v>197</v>
      </c>
      <c r="B27" s="85">
        <v>0.15524305555555556</v>
      </c>
      <c r="C27" s="19" t="s">
        <v>225</v>
      </c>
      <c r="D27" s="19" t="s">
        <v>1715</v>
      </c>
      <c r="E27" s="19" t="s">
        <v>225</v>
      </c>
      <c r="F27" s="19" t="s">
        <v>251</v>
      </c>
      <c r="G27" s="71" t="s">
        <v>1679</v>
      </c>
      <c r="H27" s="60" t="s">
        <v>247</v>
      </c>
      <c r="I27" s="60" t="s">
        <v>247</v>
      </c>
      <c r="J27" s="60" t="s">
        <v>247</v>
      </c>
      <c r="K27" s="60" t="s">
        <v>247</v>
      </c>
      <c r="L27" s="61" t="s">
        <v>247</v>
      </c>
      <c r="M27" s="62" t="s">
        <v>247</v>
      </c>
      <c r="N27" s="62">
        <v>350</v>
      </c>
      <c r="O27" s="62" t="s">
        <v>247</v>
      </c>
      <c r="P27" s="62" t="s">
        <v>247</v>
      </c>
    </row>
    <row r="28" spans="1:16" ht="15.75" customHeight="1" x14ac:dyDescent="0.15">
      <c r="A28" s="19" t="s">
        <v>197</v>
      </c>
      <c r="B28" s="85">
        <v>0.15703703703703703</v>
      </c>
      <c r="C28" s="19" t="s">
        <v>223</v>
      </c>
      <c r="D28" s="19" t="s">
        <v>247</v>
      </c>
      <c r="E28" s="19" t="s">
        <v>229</v>
      </c>
      <c r="F28" s="19" t="s">
        <v>255</v>
      </c>
      <c r="G28" s="71" t="s">
        <v>247</v>
      </c>
      <c r="H28" s="60" t="s">
        <v>247</v>
      </c>
      <c r="I28" s="60" t="s">
        <v>247</v>
      </c>
      <c r="J28" s="60" t="s">
        <v>247</v>
      </c>
      <c r="K28" s="60" t="s">
        <v>247</v>
      </c>
      <c r="L28" s="61" t="s">
        <v>247</v>
      </c>
      <c r="M28" s="62" t="s">
        <v>247</v>
      </c>
      <c r="N28" s="62">
        <v>200</v>
      </c>
      <c r="O28" s="62" t="s">
        <v>247</v>
      </c>
      <c r="P28" s="62" t="s">
        <v>247</v>
      </c>
    </row>
    <row r="29" spans="1:16" ht="15.75" customHeight="1" x14ac:dyDescent="0.15">
      <c r="A29" s="19" t="s">
        <v>197</v>
      </c>
      <c r="B29" s="85">
        <v>0.15703703703703703</v>
      </c>
      <c r="C29" s="19" t="s">
        <v>229</v>
      </c>
      <c r="D29" s="19" t="s">
        <v>1715</v>
      </c>
      <c r="E29" s="19" t="s">
        <v>229</v>
      </c>
      <c r="F29" s="19" t="s">
        <v>251</v>
      </c>
      <c r="G29" s="71" t="s">
        <v>1720</v>
      </c>
      <c r="H29" s="60" t="s">
        <v>247</v>
      </c>
      <c r="I29" s="60" t="s">
        <v>247</v>
      </c>
      <c r="J29" s="60" t="s">
        <v>247</v>
      </c>
      <c r="K29" s="60" t="s">
        <v>247</v>
      </c>
      <c r="L29" s="61" t="s">
        <v>247</v>
      </c>
      <c r="M29" s="62" t="s">
        <v>247</v>
      </c>
      <c r="N29" s="62">
        <v>600</v>
      </c>
      <c r="O29" s="62" t="s">
        <v>247</v>
      </c>
      <c r="P29" s="62" t="s">
        <v>247</v>
      </c>
    </row>
    <row r="30" spans="1:16" ht="15.75" customHeight="1" x14ac:dyDescent="0.15">
      <c r="A30" s="19" t="s">
        <v>197</v>
      </c>
      <c r="B30" s="85">
        <v>0.16030092592592593</v>
      </c>
      <c r="C30" s="19" t="s">
        <v>226</v>
      </c>
      <c r="D30" s="19" t="s">
        <v>1715</v>
      </c>
      <c r="E30" s="19" t="s">
        <v>226</v>
      </c>
      <c r="F30" s="19" t="s">
        <v>251</v>
      </c>
      <c r="G30" s="71" t="s">
        <v>1721</v>
      </c>
      <c r="H30" s="60" t="s">
        <v>247</v>
      </c>
      <c r="I30" s="60" t="s">
        <v>247</v>
      </c>
      <c r="J30" s="60" t="s">
        <v>247</v>
      </c>
      <c r="K30" s="60" t="s">
        <v>247</v>
      </c>
      <c r="L30" s="61" t="s">
        <v>247</v>
      </c>
      <c r="M30" s="62" t="s">
        <v>247</v>
      </c>
      <c r="N30" s="62">
        <v>125</v>
      </c>
      <c r="O30" s="62" t="s">
        <v>247</v>
      </c>
      <c r="P30" s="62" t="s">
        <v>247</v>
      </c>
    </row>
    <row r="31" spans="1:16" ht="15.75" customHeight="1" x14ac:dyDescent="0.15">
      <c r="A31" s="19" t="s">
        <v>197</v>
      </c>
      <c r="B31" s="85">
        <v>0.16107638888888889</v>
      </c>
      <c r="C31" s="19" t="s">
        <v>223</v>
      </c>
      <c r="D31" s="19" t="s">
        <v>1715</v>
      </c>
      <c r="E31" s="19" t="s">
        <v>223</v>
      </c>
      <c r="F31" s="19" t="s">
        <v>251</v>
      </c>
      <c r="G31" s="71" t="s">
        <v>1722</v>
      </c>
      <c r="H31" s="60" t="s">
        <v>247</v>
      </c>
      <c r="I31" s="60" t="s">
        <v>247</v>
      </c>
      <c r="J31" s="60" t="s">
        <v>247</v>
      </c>
      <c r="K31" s="60" t="s">
        <v>247</v>
      </c>
      <c r="L31" s="61" t="s">
        <v>247</v>
      </c>
      <c r="M31" s="62">
        <v>50</v>
      </c>
      <c r="N31" s="62" t="s">
        <v>247</v>
      </c>
      <c r="O31" s="62" t="s">
        <v>247</v>
      </c>
      <c r="P31" s="62" t="s">
        <v>247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7.6640625" customWidth="1"/>
    <col min="4" max="4" width="17.5" customWidth="1"/>
    <col min="5" max="5" width="17.33203125" customWidth="1"/>
    <col min="6" max="6" width="14" customWidth="1"/>
    <col min="7" max="7" width="45" customWidth="1"/>
    <col min="8" max="8" width="9.33203125" customWidth="1"/>
    <col min="9" max="11" width="7.6640625" customWidth="1"/>
    <col min="12" max="12" width="11.6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6.3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198</v>
      </c>
      <c r="B2" s="18">
        <v>4.5879629629629631E-2</v>
      </c>
      <c r="C2" s="19" t="s">
        <v>229</v>
      </c>
      <c r="D2" s="19" t="s">
        <v>1723</v>
      </c>
      <c r="E2" s="19" t="s">
        <v>229</v>
      </c>
      <c r="F2" s="19" t="s">
        <v>251</v>
      </c>
      <c r="G2" s="59" t="s">
        <v>899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>
        <v>1</v>
      </c>
      <c r="O2" s="62" t="s">
        <v>247</v>
      </c>
      <c r="P2" s="62" t="s">
        <v>247</v>
      </c>
    </row>
    <row r="3" spans="1:17" ht="15.75" customHeight="1" x14ac:dyDescent="0.15">
      <c r="A3" s="19" t="s">
        <v>198</v>
      </c>
      <c r="B3" s="18">
        <v>4.5937499999999999E-2</v>
      </c>
      <c r="C3" s="19" t="s">
        <v>229</v>
      </c>
      <c r="D3" s="19" t="s">
        <v>1723</v>
      </c>
      <c r="E3" s="19" t="s">
        <v>229</v>
      </c>
      <c r="F3" s="19" t="s">
        <v>251</v>
      </c>
      <c r="G3" s="71" t="s">
        <v>1724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>
        <v>1</v>
      </c>
      <c r="O3" s="62" t="s">
        <v>247</v>
      </c>
      <c r="P3" s="62" t="s">
        <v>247</v>
      </c>
    </row>
    <row r="4" spans="1:17" ht="15.75" customHeight="1" x14ac:dyDescent="0.15">
      <c r="A4" s="19" t="s">
        <v>198</v>
      </c>
      <c r="B4" s="18">
        <v>5.5856481481481479E-2</v>
      </c>
      <c r="C4" s="19" t="s">
        <v>219</v>
      </c>
      <c r="D4" s="19" t="s">
        <v>1725</v>
      </c>
      <c r="E4" s="19" t="s">
        <v>219</v>
      </c>
      <c r="F4" s="19" t="s">
        <v>251</v>
      </c>
      <c r="G4" s="71" t="s">
        <v>1726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>
        <v>1</v>
      </c>
      <c r="O4" s="62" t="s">
        <v>247</v>
      </c>
      <c r="P4" s="62" t="s">
        <v>247</v>
      </c>
    </row>
    <row r="5" spans="1:17" ht="15.75" customHeight="1" x14ac:dyDescent="0.15">
      <c r="A5" s="19" t="s">
        <v>198</v>
      </c>
      <c r="B5" s="18">
        <v>6.2974537037037037E-2</v>
      </c>
      <c r="C5" s="19" t="s">
        <v>226</v>
      </c>
      <c r="D5" s="19" t="s">
        <v>1727</v>
      </c>
      <c r="E5" s="19" t="s">
        <v>226</v>
      </c>
      <c r="F5" s="19" t="s">
        <v>251</v>
      </c>
      <c r="G5" s="71" t="s">
        <v>1728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>
        <v>200</v>
      </c>
      <c r="O5" s="62" t="s">
        <v>247</v>
      </c>
      <c r="P5" s="62" t="s">
        <v>247</v>
      </c>
    </row>
    <row r="6" spans="1:17" ht="15.75" customHeight="1" x14ac:dyDescent="0.15">
      <c r="A6" s="19" t="s">
        <v>198</v>
      </c>
      <c r="B6" s="18">
        <v>6.3437499999999994E-2</v>
      </c>
      <c r="C6" s="19" t="s">
        <v>219</v>
      </c>
      <c r="D6" s="19" t="s">
        <v>1727</v>
      </c>
      <c r="E6" s="19" t="s">
        <v>219</v>
      </c>
      <c r="F6" s="19" t="s">
        <v>251</v>
      </c>
      <c r="G6" s="71" t="s">
        <v>1728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>
        <v>200</v>
      </c>
      <c r="O6" s="62" t="s">
        <v>247</v>
      </c>
      <c r="P6" s="62" t="s">
        <v>247</v>
      </c>
    </row>
    <row r="7" spans="1:17" ht="15.75" customHeight="1" x14ac:dyDescent="0.15">
      <c r="A7" s="19" t="s">
        <v>198</v>
      </c>
      <c r="B7" s="18">
        <v>6.3333333333333339E-2</v>
      </c>
      <c r="C7" s="19" t="s">
        <v>220</v>
      </c>
      <c r="D7" s="19" t="s">
        <v>1727</v>
      </c>
      <c r="E7" s="19" t="s">
        <v>220</v>
      </c>
      <c r="F7" s="19" t="s">
        <v>251</v>
      </c>
      <c r="G7" s="71" t="s">
        <v>1728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>
        <v>75</v>
      </c>
      <c r="O7" s="62" t="s">
        <v>247</v>
      </c>
      <c r="P7" s="62" t="s">
        <v>247</v>
      </c>
    </row>
    <row r="8" spans="1:17" ht="15.75" customHeight="1" x14ac:dyDescent="0.15">
      <c r="A8" s="19" t="s">
        <v>198</v>
      </c>
      <c r="B8" s="18">
        <v>0.12862268518518519</v>
      </c>
      <c r="C8" s="19" t="s">
        <v>221</v>
      </c>
      <c r="D8" s="19" t="s">
        <v>247</v>
      </c>
      <c r="E8" s="19" t="s">
        <v>1729</v>
      </c>
      <c r="F8" s="19" t="s">
        <v>1730</v>
      </c>
      <c r="G8" s="71" t="s">
        <v>247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>
        <v>300</v>
      </c>
      <c r="O8" s="62" t="s">
        <v>247</v>
      </c>
      <c r="P8" s="62" t="s">
        <v>247</v>
      </c>
    </row>
    <row r="9" spans="1:17" ht="15.75" customHeight="1" x14ac:dyDescent="0.15">
      <c r="A9" s="19" t="s">
        <v>198</v>
      </c>
      <c r="B9" s="18">
        <v>0.12865740740740741</v>
      </c>
      <c r="C9" s="19" t="s">
        <v>223</v>
      </c>
      <c r="D9" s="19" t="s">
        <v>247</v>
      </c>
      <c r="E9" s="19" t="s">
        <v>1729</v>
      </c>
      <c r="F9" s="19" t="s">
        <v>1730</v>
      </c>
      <c r="G9" s="71" t="s">
        <v>247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>
        <v>320</v>
      </c>
      <c r="O9" s="62" t="s">
        <v>247</v>
      </c>
      <c r="P9" s="62" t="s">
        <v>247</v>
      </c>
    </row>
    <row r="10" spans="1:17" ht="15.75" customHeight="1" x14ac:dyDescent="0.15">
      <c r="A10" s="19" t="s">
        <v>198</v>
      </c>
      <c r="B10" s="18">
        <v>0.12892361111111111</v>
      </c>
      <c r="C10" s="19" t="s">
        <v>225</v>
      </c>
      <c r="D10" s="19" t="s">
        <v>247</v>
      </c>
      <c r="E10" s="19" t="s">
        <v>1729</v>
      </c>
      <c r="F10" s="19" t="s">
        <v>1730</v>
      </c>
      <c r="G10" s="71" t="s">
        <v>247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>
        <v>300</v>
      </c>
      <c r="O10" s="62" t="s">
        <v>247</v>
      </c>
      <c r="P10" s="62" t="s">
        <v>247</v>
      </c>
    </row>
    <row r="11" spans="1:17" ht="15.75" customHeight="1" x14ac:dyDescent="0.15">
      <c r="A11" s="19" t="s">
        <v>198</v>
      </c>
      <c r="B11" s="18">
        <v>0.12910879629629629</v>
      </c>
      <c r="C11" s="19" t="s">
        <v>220</v>
      </c>
      <c r="D11" s="19" t="s">
        <v>247</v>
      </c>
      <c r="E11" s="19" t="s">
        <v>1729</v>
      </c>
      <c r="F11" s="19" t="s">
        <v>1730</v>
      </c>
      <c r="G11" s="71" t="s">
        <v>247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>
        <v>100</v>
      </c>
      <c r="O11" s="62" t="s">
        <v>247</v>
      </c>
      <c r="P11" s="62" t="s">
        <v>247</v>
      </c>
    </row>
    <row r="12" spans="1:17" ht="15.75" customHeight="1" x14ac:dyDescent="0.15">
      <c r="A12" s="19" t="s">
        <v>198</v>
      </c>
      <c r="B12" s="18">
        <v>0.1776388888888889</v>
      </c>
      <c r="C12" s="19" t="s">
        <v>1729</v>
      </c>
      <c r="D12" s="19" t="s">
        <v>247</v>
      </c>
      <c r="E12" s="19" t="s">
        <v>221</v>
      </c>
      <c r="F12" s="19" t="s">
        <v>246</v>
      </c>
      <c r="G12" s="71" t="s">
        <v>247</v>
      </c>
      <c r="H12" s="60" t="s">
        <v>247</v>
      </c>
      <c r="I12" s="60">
        <v>200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 t="s">
        <v>247</v>
      </c>
      <c r="O12" s="62" t="s">
        <v>247</v>
      </c>
      <c r="P12" s="62" t="s">
        <v>247</v>
      </c>
    </row>
    <row r="13" spans="1:17" ht="15.75" customHeight="1" x14ac:dyDescent="0.15">
      <c r="A13" s="19" t="s">
        <v>198</v>
      </c>
      <c r="B13" s="18">
        <v>0.1779050925925926</v>
      </c>
      <c r="C13" s="19" t="s">
        <v>1729</v>
      </c>
      <c r="D13" s="19" t="s">
        <v>247</v>
      </c>
      <c r="E13" s="19" t="s">
        <v>220</v>
      </c>
      <c r="F13" s="19" t="s">
        <v>246</v>
      </c>
      <c r="G13" s="71" t="s">
        <v>247</v>
      </c>
      <c r="H13" s="60" t="s">
        <v>247</v>
      </c>
      <c r="I13" s="60">
        <v>510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 t="s">
        <v>247</v>
      </c>
      <c r="O13" s="62" t="s">
        <v>247</v>
      </c>
      <c r="P13" s="62" t="s">
        <v>247</v>
      </c>
    </row>
    <row r="14" spans="1:17" ht="15.75" customHeight="1" x14ac:dyDescent="0.15">
      <c r="A14" s="19" t="s">
        <v>198</v>
      </c>
      <c r="B14" s="18">
        <v>0.1779050925925926</v>
      </c>
      <c r="C14" s="19" t="s">
        <v>220</v>
      </c>
      <c r="D14" s="19" t="s">
        <v>247</v>
      </c>
      <c r="E14" s="19" t="s">
        <v>1731</v>
      </c>
      <c r="F14" s="19" t="s">
        <v>883</v>
      </c>
      <c r="G14" s="71" t="s">
        <v>247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247</v>
      </c>
      <c r="M14" s="62" t="s">
        <v>247</v>
      </c>
      <c r="N14" s="62">
        <v>100</v>
      </c>
      <c r="O14" s="62" t="s">
        <v>247</v>
      </c>
      <c r="P14" s="62" t="s">
        <v>247</v>
      </c>
    </row>
    <row r="15" spans="1:17" ht="15.75" customHeight="1" x14ac:dyDescent="0.15">
      <c r="A15" s="19" t="s">
        <v>198</v>
      </c>
      <c r="B15" s="18">
        <v>0.17906250000000001</v>
      </c>
      <c r="C15" s="19" t="s">
        <v>1729</v>
      </c>
      <c r="D15" s="19" t="s">
        <v>247</v>
      </c>
      <c r="E15" s="19" t="s">
        <v>223</v>
      </c>
      <c r="F15" s="19" t="s">
        <v>246</v>
      </c>
      <c r="G15" s="71" t="s">
        <v>247</v>
      </c>
      <c r="H15" s="60" t="s">
        <v>247</v>
      </c>
      <c r="I15" s="60">
        <v>240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 t="s">
        <v>247</v>
      </c>
      <c r="O15" s="62" t="s">
        <v>247</v>
      </c>
      <c r="P15" s="62" t="s">
        <v>247</v>
      </c>
    </row>
    <row r="16" spans="1:17" ht="15.75" customHeight="1" x14ac:dyDescent="0.15">
      <c r="A16" s="19" t="s">
        <v>198</v>
      </c>
      <c r="B16" s="18">
        <v>0.17932870370370371</v>
      </c>
      <c r="C16" s="19" t="s">
        <v>1729</v>
      </c>
      <c r="D16" s="19" t="s">
        <v>247</v>
      </c>
      <c r="E16" s="19" t="s">
        <v>225</v>
      </c>
      <c r="F16" s="19" t="s">
        <v>246</v>
      </c>
      <c r="G16" s="71" t="s">
        <v>247</v>
      </c>
      <c r="H16" s="60" t="s">
        <v>247</v>
      </c>
      <c r="I16" s="60">
        <v>200</v>
      </c>
      <c r="J16" s="60" t="s">
        <v>247</v>
      </c>
      <c r="K16" s="60" t="s">
        <v>247</v>
      </c>
      <c r="L16" s="61" t="s">
        <v>247</v>
      </c>
      <c r="M16" s="62" t="s">
        <v>247</v>
      </c>
      <c r="N16" s="62" t="s">
        <v>247</v>
      </c>
      <c r="O16" s="62" t="s">
        <v>247</v>
      </c>
      <c r="P16" s="62" t="s">
        <v>247</v>
      </c>
    </row>
    <row r="17" spans="1:16" ht="15.75" customHeight="1" x14ac:dyDescent="0.15">
      <c r="A17" s="19" t="s">
        <v>198</v>
      </c>
      <c r="B17" s="18">
        <v>0.18039351851851851</v>
      </c>
      <c r="C17" s="19" t="s">
        <v>1732</v>
      </c>
      <c r="D17" s="19" t="s">
        <v>1733</v>
      </c>
      <c r="E17" s="19" t="s">
        <v>229</v>
      </c>
      <c r="F17" s="19" t="s">
        <v>286</v>
      </c>
      <c r="G17" s="71" t="s">
        <v>1734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247</v>
      </c>
      <c r="M17" s="62" t="s">
        <v>247</v>
      </c>
      <c r="N17" s="62" t="s">
        <v>247</v>
      </c>
      <c r="O17" s="62" t="s">
        <v>247</v>
      </c>
      <c r="P17" s="62" t="s">
        <v>247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4" width="19.5" customWidth="1"/>
    <col min="5" max="5" width="17.33203125" customWidth="1"/>
    <col min="6" max="6" width="14" customWidth="1"/>
    <col min="7" max="7" width="32.83203125" customWidth="1"/>
    <col min="8" max="8" width="9.33203125" customWidth="1"/>
    <col min="9" max="11" width="7.6640625" customWidth="1"/>
    <col min="12" max="12" width="18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17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199</v>
      </c>
      <c r="B2" s="18">
        <v>9.5486111111111119E-3</v>
      </c>
      <c r="C2" s="19" t="s">
        <v>223</v>
      </c>
      <c r="D2" s="19" t="s">
        <v>1705</v>
      </c>
      <c r="E2" s="19" t="s">
        <v>268</v>
      </c>
      <c r="F2" s="19" t="s">
        <v>251</v>
      </c>
      <c r="G2" s="59" t="s">
        <v>274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>
        <v>5</v>
      </c>
      <c r="P2" s="62" t="s">
        <v>247</v>
      </c>
    </row>
    <row r="3" spans="1:17" ht="15.75" customHeight="1" x14ac:dyDescent="0.15">
      <c r="A3" s="19" t="s">
        <v>199</v>
      </c>
      <c r="B3" s="18">
        <v>3.2835648148148149E-2</v>
      </c>
      <c r="C3" s="19" t="s">
        <v>220</v>
      </c>
      <c r="D3" s="19" t="s">
        <v>247</v>
      </c>
      <c r="E3" s="19" t="s">
        <v>229</v>
      </c>
      <c r="F3" s="19" t="s">
        <v>326</v>
      </c>
      <c r="G3" s="71" t="s">
        <v>247</v>
      </c>
      <c r="H3" s="60" t="s">
        <v>247</v>
      </c>
      <c r="I3" s="60">
        <v>40</v>
      </c>
      <c r="J3" s="60" t="s">
        <v>247</v>
      </c>
      <c r="K3" s="60" t="s">
        <v>247</v>
      </c>
      <c r="L3" s="73" t="s">
        <v>247</v>
      </c>
      <c r="M3" s="62" t="s">
        <v>247</v>
      </c>
      <c r="N3" s="62">
        <v>40</v>
      </c>
      <c r="O3" s="62" t="s">
        <v>247</v>
      </c>
      <c r="P3" s="62" t="s">
        <v>247</v>
      </c>
    </row>
    <row r="4" spans="1:17" ht="15.75" customHeight="1" x14ac:dyDescent="0.15">
      <c r="A4" s="19" t="s">
        <v>199</v>
      </c>
      <c r="B4" s="18">
        <v>3.425925925925926E-2</v>
      </c>
      <c r="C4" s="19" t="s">
        <v>219</v>
      </c>
      <c r="D4" s="19" t="s">
        <v>1735</v>
      </c>
      <c r="E4" s="19" t="s">
        <v>219</v>
      </c>
      <c r="F4" s="19" t="s">
        <v>251</v>
      </c>
      <c r="G4" s="71" t="s">
        <v>1736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>
        <v>20</v>
      </c>
      <c r="O4" s="62" t="s">
        <v>247</v>
      </c>
      <c r="P4" s="62" t="s">
        <v>247</v>
      </c>
    </row>
    <row r="5" spans="1:17" ht="15.75" customHeight="1" x14ac:dyDescent="0.15">
      <c r="A5" s="19" t="s">
        <v>199</v>
      </c>
      <c r="B5" s="18">
        <v>3.5277777777777776E-2</v>
      </c>
      <c r="C5" s="19" t="s">
        <v>229</v>
      </c>
      <c r="D5" s="19" t="s">
        <v>1723</v>
      </c>
      <c r="E5" s="19" t="s">
        <v>229</v>
      </c>
      <c r="F5" s="19" t="s">
        <v>251</v>
      </c>
      <c r="G5" s="71" t="s">
        <v>1711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>
        <v>6</v>
      </c>
      <c r="O5" s="62" t="s">
        <v>247</v>
      </c>
      <c r="P5" s="62" t="s">
        <v>247</v>
      </c>
    </row>
    <row r="6" spans="1:17" ht="15.75" customHeight="1" x14ac:dyDescent="0.15">
      <c r="A6" s="19" t="s">
        <v>199</v>
      </c>
      <c r="B6" s="18">
        <v>3.5983796296296298E-2</v>
      </c>
      <c r="C6" s="19" t="s">
        <v>229</v>
      </c>
      <c r="D6" s="19" t="s">
        <v>1723</v>
      </c>
      <c r="E6" s="19" t="s">
        <v>229</v>
      </c>
      <c r="F6" s="19" t="s">
        <v>251</v>
      </c>
      <c r="G6" s="71" t="s">
        <v>1737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>
        <v>1</v>
      </c>
      <c r="O6" s="62" t="s">
        <v>247</v>
      </c>
      <c r="P6" s="62" t="s">
        <v>247</v>
      </c>
    </row>
    <row r="7" spans="1:17" ht="15.75" customHeight="1" x14ac:dyDescent="0.15">
      <c r="A7" s="19" t="s">
        <v>199</v>
      </c>
      <c r="B7" s="18">
        <v>5.7013888888888892E-2</v>
      </c>
      <c r="C7" s="19" t="s">
        <v>223</v>
      </c>
      <c r="D7" s="19" t="s">
        <v>1715</v>
      </c>
      <c r="E7" s="19" t="s">
        <v>223</v>
      </c>
      <c r="F7" s="19" t="s">
        <v>1738</v>
      </c>
      <c r="G7" s="71" t="s">
        <v>1739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199</v>
      </c>
      <c r="B8" s="18">
        <v>5.7048611111111112E-2</v>
      </c>
      <c r="C8" s="19" t="s">
        <v>226</v>
      </c>
      <c r="D8" s="19" t="s">
        <v>1715</v>
      </c>
      <c r="E8" s="19" t="s">
        <v>226</v>
      </c>
      <c r="F8" s="19" t="s">
        <v>1738</v>
      </c>
      <c r="G8" s="71" t="s">
        <v>1740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199</v>
      </c>
      <c r="B9" s="18">
        <v>6.9652777777777772E-2</v>
      </c>
      <c r="C9" s="19" t="s">
        <v>220</v>
      </c>
      <c r="D9" s="19" t="s">
        <v>1735</v>
      </c>
      <c r="E9" s="19" t="s">
        <v>220</v>
      </c>
      <c r="F9" s="19" t="s">
        <v>251</v>
      </c>
      <c r="G9" s="71" t="s">
        <v>1736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>
        <v>12</v>
      </c>
      <c r="O9" s="62" t="s">
        <v>247</v>
      </c>
      <c r="P9" s="62" t="s">
        <v>247</v>
      </c>
    </row>
    <row r="10" spans="1:17" ht="15.75" customHeight="1" x14ac:dyDescent="0.15">
      <c r="A10" s="19" t="s">
        <v>199</v>
      </c>
      <c r="B10" s="18">
        <v>6.9652777777777772E-2</v>
      </c>
      <c r="C10" s="19" t="s">
        <v>225</v>
      </c>
      <c r="D10" s="19" t="s">
        <v>1735</v>
      </c>
      <c r="E10" s="19" t="s">
        <v>225</v>
      </c>
      <c r="F10" s="19" t="s">
        <v>251</v>
      </c>
      <c r="G10" s="71" t="s">
        <v>1736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>
        <v>12</v>
      </c>
      <c r="O10" s="62" t="s">
        <v>247</v>
      </c>
      <c r="P10" s="62" t="s">
        <v>247</v>
      </c>
    </row>
    <row r="11" spans="1:17" ht="15.75" customHeight="1" x14ac:dyDescent="0.15">
      <c r="A11" s="19" t="s">
        <v>199</v>
      </c>
      <c r="B11" s="18">
        <v>6.9652777777777772E-2</v>
      </c>
      <c r="C11" s="19" t="s">
        <v>221</v>
      </c>
      <c r="D11" s="19" t="s">
        <v>1735</v>
      </c>
      <c r="E11" s="19" t="s">
        <v>221</v>
      </c>
      <c r="F11" s="19" t="s">
        <v>251</v>
      </c>
      <c r="G11" s="71" t="s">
        <v>1736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>
        <v>12</v>
      </c>
      <c r="O11" s="62" t="s">
        <v>247</v>
      </c>
      <c r="P11" s="62" t="s">
        <v>247</v>
      </c>
    </row>
    <row r="12" spans="1:17" ht="15.75" customHeight="1" x14ac:dyDescent="0.15">
      <c r="A12" s="19" t="s">
        <v>199</v>
      </c>
      <c r="B12" s="18">
        <v>6.9652777777777772E-2</v>
      </c>
      <c r="C12" s="19" t="s">
        <v>219</v>
      </c>
      <c r="D12" s="19" t="s">
        <v>1735</v>
      </c>
      <c r="E12" s="19" t="s">
        <v>219</v>
      </c>
      <c r="F12" s="19" t="s">
        <v>251</v>
      </c>
      <c r="G12" s="71" t="s">
        <v>1736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>
        <v>12</v>
      </c>
      <c r="O12" s="62" t="s">
        <v>247</v>
      </c>
      <c r="P12" s="62" t="s">
        <v>247</v>
      </c>
    </row>
    <row r="13" spans="1:17" ht="15.75" customHeight="1" x14ac:dyDescent="0.15">
      <c r="A13" s="19" t="s">
        <v>199</v>
      </c>
      <c r="B13" s="18">
        <v>6.9652777777777772E-2</v>
      </c>
      <c r="C13" s="19" t="s">
        <v>223</v>
      </c>
      <c r="D13" s="19" t="s">
        <v>1735</v>
      </c>
      <c r="E13" s="19" t="s">
        <v>223</v>
      </c>
      <c r="F13" s="19" t="s">
        <v>251</v>
      </c>
      <c r="G13" s="71" t="s">
        <v>1736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>
        <v>12</v>
      </c>
      <c r="O13" s="62" t="s">
        <v>247</v>
      </c>
      <c r="P13" s="62" t="s">
        <v>247</v>
      </c>
    </row>
    <row r="14" spans="1:17" ht="15.75" customHeight="1" x14ac:dyDescent="0.15">
      <c r="A14" s="19" t="s">
        <v>199</v>
      </c>
      <c r="B14" s="18">
        <v>6.9652777777777772E-2</v>
      </c>
      <c r="C14" s="19" t="s">
        <v>229</v>
      </c>
      <c r="D14" s="19" t="s">
        <v>1735</v>
      </c>
      <c r="E14" s="19" t="s">
        <v>229</v>
      </c>
      <c r="F14" s="19" t="s">
        <v>251</v>
      </c>
      <c r="G14" s="71" t="s">
        <v>1736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247</v>
      </c>
      <c r="M14" s="62" t="s">
        <v>247</v>
      </c>
      <c r="N14" s="62">
        <v>12</v>
      </c>
      <c r="O14" s="62" t="s">
        <v>247</v>
      </c>
      <c r="P14" s="62" t="s">
        <v>247</v>
      </c>
    </row>
    <row r="15" spans="1:17" ht="15.75" customHeight="1" x14ac:dyDescent="0.15">
      <c r="A15" s="19" t="s">
        <v>199</v>
      </c>
      <c r="B15" s="18">
        <v>6.9652777777777772E-2</v>
      </c>
      <c r="C15" s="19" t="s">
        <v>226</v>
      </c>
      <c r="D15" s="19" t="s">
        <v>1735</v>
      </c>
      <c r="E15" s="19" t="s">
        <v>226</v>
      </c>
      <c r="F15" s="19" t="s">
        <v>251</v>
      </c>
      <c r="G15" s="71" t="s">
        <v>1736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>
        <v>12</v>
      </c>
      <c r="O15" s="62" t="s">
        <v>247</v>
      </c>
      <c r="P15" s="62" t="s">
        <v>247</v>
      </c>
    </row>
    <row r="16" spans="1:17" ht="15.75" customHeight="1" x14ac:dyDescent="0.15">
      <c r="A16" s="19" t="s">
        <v>199</v>
      </c>
      <c r="B16" s="18">
        <v>7.4328703703703702E-2</v>
      </c>
      <c r="C16" s="19" t="s">
        <v>220</v>
      </c>
      <c r="D16" s="19" t="s">
        <v>1735</v>
      </c>
      <c r="E16" s="19" t="s">
        <v>268</v>
      </c>
      <c r="F16" s="19" t="s">
        <v>251</v>
      </c>
      <c r="G16" s="71" t="s">
        <v>1741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247</v>
      </c>
      <c r="M16" s="62" t="s">
        <v>247</v>
      </c>
      <c r="N16" s="62" t="s">
        <v>247</v>
      </c>
      <c r="O16" s="62">
        <v>5</v>
      </c>
      <c r="P16" s="62" t="s">
        <v>247</v>
      </c>
    </row>
    <row r="17" spans="1:17" ht="15.75" customHeight="1" x14ac:dyDescent="0.15">
      <c r="A17" s="19" t="s">
        <v>199</v>
      </c>
      <c r="B17" s="18">
        <v>7.5208333333333335E-2</v>
      </c>
      <c r="C17" s="19" t="s">
        <v>221</v>
      </c>
      <c r="D17" s="19" t="s">
        <v>247</v>
      </c>
      <c r="E17" s="19" t="s">
        <v>247</v>
      </c>
      <c r="F17" s="19" t="s">
        <v>297</v>
      </c>
      <c r="G17" s="71" t="s">
        <v>247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1518</v>
      </c>
      <c r="M17" s="62" t="s">
        <v>247</v>
      </c>
      <c r="N17" s="62" t="s">
        <v>247</v>
      </c>
      <c r="O17" s="62" t="s">
        <v>247</v>
      </c>
      <c r="P17" s="62" t="s">
        <v>247</v>
      </c>
      <c r="Q17" s="19" t="s">
        <v>1519</v>
      </c>
    </row>
    <row r="18" spans="1:17" ht="15.75" customHeight="1" x14ac:dyDescent="0.15">
      <c r="A18" s="19" t="s">
        <v>199</v>
      </c>
      <c r="B18" s="18">
        <v>7.5752314814814814E-2</v>
      </c>
      <c r="C18" s="19" t="s">
        <v>1735</v>
      </c>
      <c r="D18" s="19" t="s">
        <v>1735</v>
      </c>
      <c r="E18" s="19" t="s">
        <v>268</v>
      </c>
      <c r="F18" s="19" t="s">
        <v>286</v>
      </c>
      <c r="G18" s="71" t="s">
        <v>1742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1742</v>
      </c>
      <c r="M18" s="62" t="s">
        <v>247</v>
      </c>
      <c r="N18" s="62" t="s">
        <v>247</v>
      </c>
      <c r="O18" s="62" t="s">
        <v>247</v>
      </c>
      <c r="P18" s="62" t="s">
        <v>247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1" customWidth="1"/>
    <col min="4" max="4" width="25.5" customWidth="1"/>
    <col min="5" max="5" width="17.33203125" customWidth="1"/>
    <col min="6" max="6" width="14" customWidth="1"/>
    <col min="7" max="7" width="43.83203125" customWidth="1"/>
    <col min="8" max="8" width="9.33203125" customWidth="1"/>
    <col min="9" max="11" width="7.6640625" customWidth="1"/>
    <col min="12" max="12" width="11.6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6.3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200</v>
      </c>
      <c r="B2" s="18">
        <v>1.3680555555555555E-2</v>
      </c>
      <c r="C2" s="19" t="s">
        <v>1591</v>
      </c>
      <c r="D2" s="19" t="s">
        <v>247</v>
      </c>
      <c r="E2" s="19" t="s">
        <v>268</v>
      </c>
      <c r="F2" s="19" t="s">
        <v>255</v>
      </c>
      <c r="G2" s="59" t="s">
        <v>1743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200</v>
      </c>
      <c r="B3" s="18">
        <v>0.10849537037037037</v>
      </c>
      <c r="C3" s="19" t="s">
        <v>226</v>
      </c>
      <c r="D3" s="19" t="s">
        <v>1744</v>
      </c>
      <c r="E3" s="19" t="s">
        <v>226</v>
      </c>
      <c r="F3" s="19" t="s">
        <v>251</v>
      </c>
      <c r="G3" s="71" t="s">
        <v>950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>
        <v>2000</v>
      </c>
      <c r="O3" s="62" t="s">
        <v>247</v>
      </c>
      <c r="P3" s="62" t="s">
        <v>247</v>
      </c>
    </row>
    <row r="4" spans="1:17" ht="15.75" customHeight="1" x14ac:dyDescent="0.15">
      <c r="A4" s="19" t="s">
        <v>200</v>
      </c>
      <c r="B4" s="18">
        <v>0.10854166666666666</v>
      </c>
      <c r="C4" s="19" t="s">
        <v>223</v>
      </c>
      <c r="D4" s="19" t="s">
        <v>247</v>
      </c>
      <c r="E4" s="19" t="s">
        <v>226</v>
      </c>
      <c r="F4" s="19" t="s">
        <v>255</v>
      </c>
      <c r="G4" s="71" t="s">
        <v>247</v>
      </c>
      <c r="H4" s="60" t="s">
        <v>247</v>
      </c>
      <c r="I4" s="60">
        <v>200</v>
      </c>
      <c r="J4" s="60" t="s">
        <v>247</v>
      </c>
      <c r="K4" s="60" t="s">
        <v>247</v>
      </c>
      <c r="L4" s="61" t="s">
        <v>247</v>
      </c>
      <c r="M4" s="62" t="s">
        <v>247</v>
      </c>
      <c r="N4" s="62">
        <v>200</v>
      </c>
      <c r="O4" s="62" t="s">
        <v>247</v>
      </c>
      <c r="P4" s="62" t="s">
        <v>247</v>
      </c>
    </row>
    <row r="5" spans="1:17" ht="15.75" customHeight="1" x14ac:dyDescent="0.15">
      <c r="A5" s="19" t="s">
        <v>200</v>
      </c>
      <c r="B5" s="18">
        <v>0.10863425925925926</v>
      </c>
      <c r="C5" s="19" t="s">
        <v>220</v>
      </c>
      <c r="D5" s="19" t="s">
        <v>247</v>
      </c>
      <c r="E5" s="19" t="s">
        <v>226</v>
      </c>
      <c r="F5" s="19" t="s">
        <v>255</v>
      </c>
      <c r="G5" s="71" t="s">
        <v>247</v>
      </c>
      <c r="H5" s="60" t="s">
        <v>247</v>
      </c>
      <c r="I5" s="60">
        <v>90</v>
      </c>
      <c r="J5" s="60" t="s">
        <v>247</v>
      </c>
      <c r="K5" s="60" t="s">
        <v>247</v>
      </c>
      <c r="L5" s="61" t="s">
        <v>247</v>
      </c>
      <c r="M5" s="62" t="s">
        <v>247</v>
      </c>
      <c r="N5" s="62">
        <v>90</v>
      </c>
      <c r="O5" s="62" t="s">
        <v>247</v>
      </c>
      <c r="P5" s="62" t="s">
        <v>247</v>
      </c>
    </row>
    <row r="6" spans="1:17" ht="15.75" customHeight="1" x14ac:dyDescent="0.15">
      <c r="A6" s="19" t="s">
        <v>200</v>
      </c>
      <c r="B6" s="18">
        <v>0.11481481481481481</v>
      </c>
      <c r="C6" s="19" t="s">
        <v>219</v>
      </c>
      <c r="D6" s="19" t="s">
        <v>1342</v>
      </c>
      <c r="E6" s="19" t="s">
        <v>219</v>
      </c>
      <c r="F6" s="19" t="s">
        <v>251</v>
      </c>
      <c r="G6" s="71" t="s">
        <v>1745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>
        <v>80</v>
      </c>
      <c r="O6" s="62" t="s">
        <v>247</v>
      </c>
      <c r="P6" s="62" t="s">
        <v>247</v>
      </c>
    </row>
    <row r="7" spans="1:17" ht="15.75" customHeight="1" x14ac:dyDescent="0.15">
      <c r="A7" s="19" t="s">
        <v>200</v>
      </c>
      <c r="B7" s="18">
        <v>0.11662037037037037</v>
      </c>
      <c r="C7" s="19" t="s">
        <v>223</v>
      </c>
      <c r="D7" s="19" t="s">
        <v>1342</v>
      </c>
      <c r="E7" s="19" t="s">
        <v>223</v>
      </c>
      <c r="F7" s="19" t="s">
        <v>251</v>
      </c>
      <c r="G7" s="71" t="s">
        <v>1746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>
        <v>55</v>
      </c>
      <c r="O7" s="62" t="s">
        <v>247</v>
      </c>
      <c r="P7" s="62" t="s">
        <v>247</v>
      </c>
    </row>
    <row r="8" spans="1:17" ht="15.75" customHeight="1" x14ac:dyDescent="0.15">
      <c r="A8" s="19" t="s">
        <v>200</v>
      </c>
      <c r="B8" s="18">
        <v>0.11756944444444445</v>
      </c>
      <c r="C8" s="19" t="s">
        <v>221</v>
      </c>
      <c r="D8" s="19" t="s">
        <v>1392</v>
      </c>
      <c r="E8" s="19" t="s">
        <v>221</v>
      </c>
      <c r="F8" s="19" t="s">
        <v>251</v>
      </c>
      <c r="G8" s="71" t="s">
        <v>1747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>
        <v>250</v>
      </c>
      <c r="O8" s="62" t="s">
        <v>247</v>
      </c>
      <c r="P8" s="62" t="s">
        <v>247</v>
      </c>
    </row>
    <row r="9" spans="1:17" ht="15.75" customHeight="1" x14ac:dyDescent="0.15">
      <c r="A9" s="19" t="s">
        <v>200</v>
      </c>
      <c r="B9" s="18">
        <v>0.11930555555555555</v>
      </c>
      <c r="C9" s="19" t="s">
        <v>229</v>
      </c>
      <c r="D9" s="19" t="s">
        <v>1342</v>
      </c>
      <c r="E9" s="19" t="s">
        <v>229</v>
      </c>
      <c r="F9" s="19" t="s">
        <v>251</v>
      </c>
      <c r="G9" s="71" t="s">
        <v>1748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>
        <v>350</v>
      </c>
      <c r="O9" s="62" t="s">
        <v>247</v>
      </c>
      <c r="P9" s="62" t="s">
        <v>247</v>
      </c>
    </row>
    <row r="10" spans="1:17" ht="15.75" customHeight="1" x14ac:dyDescent="0.15">
      <c r="A10" s="19" t="s">
        <v>200</v>
      </c>
      <c r="B10" s="18">
        <v>0.1232638888888889</v>
      </c>
      <c r="C10" s="19" t="s">
        <v>223</v>
      </c>
      <c r="D10" s="19" t="s">
        <v>1392</v>
      </c>
      <c r="E10" s="19" t="s">
        <v>223</v>
      </c>
      <c r="F10" s="19" t="s">
        <v>251</v>
      </c>
      <c r="G10" s="71" t="s">
        <v>1749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>
        <v>5</v>
      </c>
      <c r="O10" s="62" t="s">
        <v>247</v>
      </c>
      <c r="P10" s="62" t="s">
        <v>247</v>
      </c>
    </row>
    <row r="11" spans="1:17" ht="15.75" customHeight="1" x14ac:dyDescent="0.15">
      <c r="A11" s="19" t="s">
        <v>200</v>
      </c>
      <c r="B11" s="18">
        <v>8.700231481481481E-2</v>
      </c>
      <c r="C11" s="19" t="s">
        <v>223</v>
      </c>
      <c r="D11" s="19" t="s">
        <v>1392</v>
      </c>
      <c r="E11" s="19" t="s">
        <v>223</v>
      </c>
      <c r="F11" s="19" t="s">
        <v>251</v>
      </c>
      <c r="G11" s="71" t="s">
        <v>1750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>
        <v>6</v>
      </c>
      <c r="O11" s="62" t="s">
        <v>247</v>
      </c>
      <c r="P11" s="62" t="s">
        <v>247</v>
      </c>
    </row>
    <row r="12" spans="1:17" ht="15.75" customHeight="1" x14ac:dyDescent="0.15">
      <c r="A12" s="19" t="s">
        <v>200</v>
      </c>
      <c r="B12" s="18">
        <v>0.15289351851851851</v>
      </c>
      <c r="C12" s="19" t="s">
        <v>223</v>
      </c>
      <c r="D12" s="19" t="s">
        <v>1392</v>
      </c>
      <c r="E12" s="19" t="s">
        <v>223</v>
      </c>
      <c r="F12" s="19" t="s">
        <v>251</v>
      </c>
      <c r="G12" s="71" t="s">
        <v>1751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>
        <v>50</v>
      </c>
      <c r="O12" s="62" t="s">
        <v>247</v>
      </c>
      <c r="P12" s="62" t="s">
        <v>247</v>
      </c>
    </row>
    <row r="13" spans="1:17" ht="15.75" customHeight="1" x14ac:dyDescent="0.15">
      <c r="A13" s="19" t="s">
        <v>200</v>
      </c>
      <c r="B13" s="18">
        <v>0.15289351851851851</v>
      </c>
      <c r="C13" s="19" t="s">
        <v>219</v>
      </c>
      <c r="D13" s="19" t="s">
        <v>1392</v>
      </c>
      <c r="E13" s="19" t="s">
        <v>219</v>
      </c>
      <c r="F13" s="19" t="s">
        <v>251</v>
      </c>
      <c r="G13" s="71" t="s">
        <v>1751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>
        <v>50</v>
      </c>
      <c r="O13" s="62" t="s">
        <v>247</v>
      </c>
      <c r="P13" s="62" t="s">
        <v>247</v>
      </c>
    </row>
    <row r="14" spans="1:17" ht="15.75" customHeight="1" x14ac:dyDescent="0.15">
      <c r="A14" s="19" t="s">
        <v>200</v>
      </c>
      <c r="B14" s="18">
        <v>0.15312500000000001</v>
      </c>
      <c r="C14" s="19" t="s">
        <v>268</v>
      </c>
      <c r="D14" s="19" t="s">
        <v>1752</v>
      </c>
      <c r="E14" s="19" t="s">
        <v>268</v>
      </c>
      <c r="F14" s="19" t="s">
        <v>1753</v>
      </c>
      <c r="G14" s="71" t="s">
        <v>1754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247</v>
      </c>
      <c r="M14" s="62" t="s">
        <v>247</v>
      </c>
      <c r="N14" s="62"/>
      <c r="O14" s="62" t="s">
        <v>247</v>
      </c>
      <c r="P14" s="62" t="s">
        <v>247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4.1640625" customWidth="1"/>
    <col min="4" max="4" width="15.5" customWidth="1"/>
    <col min="5" max="6" width="14" customWidth="1"/>
    <col min="7" max="7" width="25.1640625" customWidth="1"/>
    <col min="8" max="8" width="9.33203125" customWidth="1"/>
    <col min="9" max="11" width="7.6640625" customWidth="1"/>
    <col min="12" max="12" width="41.83203125" customWidth="1"/>
    <col min="13" max="13" width="9" customWidth="1"/>
    <col min="14" max="14" width="5.5" customWidth="1"/>
    <col min="15" max="15" width="6.5" customWidth="1"/>
    <col min="16" max="16" width="7.6640625" customWidth="1"/>
    <col min="17" max="17" width="17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201</v>
      </c>
      <c r="B2" s="18">
        <v>4.238425925925926E-2</v>
      </c>
      <c r="C2" s="19" t="s">
        <v>221</v>
      </c>
      <c r="D2" s="19" t="s">
        <v>247</v>
      </c>
      <c r="E2" s="19" t="s">
        <v>247</v>
      </c>
      <c r="F2" s="19" t="s">
        <v>297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1518</v>
      </c>
      <c r="M2" s="62" t="s">
        <v>247</v>
      </c>
      <c r="N2" s="62" t="s">
        <v>247</v>
      </c>
      <c r="O2" s="62" t="s">
        <v>247</v>
      </c>
      <c r="P2" s="62" t="s">
        <v>247</v>
      </c>
      <c r="Q2" s="19" t="s">
        <v>1519</v>
      </c>
    </row>
    <row r="3" spans="1:17" ht="15.75" customHeight="1" x14ac:dyDescent="0.15">
      <c r="A3" s="19" t="s">
        <v>201</v>
      </c>
      <c r="B3" s="18">
        <v>5.9074074074074077E-2</v>
      </c>
      <c r="C3" s="19" t="s">
        <v>571</v>
      </c>
      <c r="D3" s="19" t="s">
        <v>574</v>
      </c>
      <c r="E3" s="19" t="s">
        <v>219</v>
      </c>
      <c r="F3" s="19" t="s">
        <v>255</v>
      </c>
      <c r="G3" s="59" t="s">
        <v>1755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201</v>
      </c>
      <c r="B4" s="18">
        <v>5.9074074074074077E-2</v>
      </c>
      <c r="C4" s="19" t="s">
        <v>571</v>
      </c>
      <c r="D4" s="19" t="s">
        <v>574</v>
      </c>
      <c r="E4" s="19" t="s">
        <v>220</v>
      </c>
      <c r="F4" s="19" t="s">
        <v>255</v>
      </c>
      <c r="G4" s="71" t="s">
        <v>1755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201</v>
      </c>
      <c r="B5" s="18">
        <v>5.9074074074074077E-2</v>
      </c>
      <c r="C5" s="19" t="s">
        <v>571</v>
      </c>
      <c r="D5" s="19" t="s">
        <v>574</v>
      </c>
      <c r="E5" s="19" t="s">
        <v>221</v>
      </c>
      <c r="F5" s="19" t="s">
        <v>255</v>
      </c>
      <c r="G5" s="71" t="s">
        <v>1755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201</v>
      </c>
      <c r="B6" s="18">
        <v>5.9074074074074077E-2</v>
      </c>
      <c r="C6" s="19" t="s">
        <v>571</v>
      </c>
      <c r="D6" s="19" t="s">
        <v>574</v>
      </c>
      <c r="E6" s="19" t="s">
        <v>229</v>
      </c>
      <c r="F6" s="19" t="s">
        <v>255</v>
      </c>
      <c r="G6" s="71" t="s">
        <v>1755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201</v>
      </c>
      <c r="B7" s="18">
        <v>5.9074074074074077E-2</v>
      </c>
      <c r="C7" s="19" t="s">
        <v>571</v>
      </c>
      <c r="D7" s="19" t="s">
        <v>574</v>
      </c>
      <c r="E7" s="19" t="s">
        <v>226</v>
      </c>
      <c r="F7" s="19" t="s">
        <v>255</v>
      </c>
      <c r="G7" s="71" t="s">
        <v>1755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201</v>
      </c>
      <c r="B8" s="18">
        <v>5.9074074074074077E-2</v>
      </c>
      <c r="C8" s="19" t="s">
        <v>571</v>
      </c>
      <c r="D8" s="19" t="s">
        <v>574</v>
      </c>
      <c r="E8" s="19" t="s">
        <v>223</v>
      </c>
      <c r="F8" s="19" t="s">
        <v>255</v>
      </c>
      <c r="G8" s="71" t="s">
        <v>1756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201</v>
      </c>
      <c r="B9" s="18">
        <v>5.9074074074074077E-2</v>
      </c>
      <c r="C9" s="19" t="s">
        <v>571</v>
      </c>
      <c r="D9" s="19" t="s">
        <v>574</v>
      </c>
      <c r="E9" s="19" t="s">
        <v>225</v>
      </c>
      <c r="F9" s="19" t="s">
        <v>255</v>
      </c>
      <c r="G9" s="71" t="s">
        <v>1757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9" t="s">
        <v>201</v>
      </c>
      <c r="B10" s="18">
        <v>6.3576388888888891E-2</v>
      </c>
      <c r="C10" s="19" t="s">
        <v>571</v>
      </c>
      <c r="D10" s="19" t="s">
        <v>574</v>
      </c>
      <c r="E10" s="19" t="s">
        <v>268</v>
      </c>
      <c r="F10" s="19" t="s">
        <v>255</v>
      </c>
      <c r="G10" s="71" t="s">
        <v>982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201</v>
      </c>
      <c r="B11" s="18">
        <v>9.1226851851851851E-2</v>
      </c>
      <c r="C11" s="19" t="s">
        <v>223</v>
      </c>
      <c r="D11" s="19" t="s">
        <v>247</v>
      </c>
      <c r="E11" s="19" t="s">
        <v>571</v>
      </c>
      <c r="F11" s="19" t="s">
        <v>255</v>
      </c>
      <c r="G11" s="71" t="s">
        <v>247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1758</v>
      </c>
      <c r="M11" s="62" t="s">
        <v>247</v>
      </c>
      <c r="N11" s="62" t="s">
        <v>247</v>
      </c>
      <c r="O11" s="62" t="s">
        <v>247</v>
      </c>
      <c r="P11" s="62" t="s">
        <v>247</v>
      </c>
    </row>
    <row r="12" spans="1:17" ht="15.75" customHeight="1" x14ac:dyDescent="0.15">
      <c r="A12" s="19" t="s">
        <v>201</v>
      </c>
      <c r="B12" s="18">
        <v>9.1226851851851851E-2</v>
      </c>
      <c r="C12" s="19" t="s">
        <v>571</v>
      </c>
      <c r="D12" s="19" t="s">
        <v>247</v>
      </c>
      <c r="E12" s="19" t="s">
        <v>223</v>
      </c>
      <c r="F12" s="19" t="s">
        <v>255</v>
      </c>
      <c r="G12" s="71" t="s">
        <v>1759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 t="s">
        <v>247</v>
      </c>
      <c r="O12" s="62" t="s">
        <v>247</v>
      </c>
      <c r="P12" s="62" t="s">
        <v>247</v>
      </c>
    </row>
    <row r="13" spans="1:17" ht="15.75" customHeight="1" x14ac:dyDescent="0.15">
      <c r="A13" s="19" t="s">
        <v>201</v>
      </c>
      <c r="B13" s="18">
        <v>9.5335648148148142E-2</v>
      </c>
      <c r="C13" s="19" t="s">
        <v>223</v>
      </c>
      <c r="D13" s="19" t="s">
        <v>247</v>
      </c>
      <c r="E13" s="19" t="s">
        <v>1760</v>
      </c>
      <c r="F13" s="19" t="s">
        <v>255</v>
      </c>
      <c r="G13" s="71" t="s">
        <v>247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1761</v>
      </c>
      <c r="M13" s="62" t="s">
        <v>247</v>
      </c>
      <c r="N13" s="62" t="s">
        <v>247</v>
      </c>
      <c r="O13" s="62" t="s">
        <v>247</v>
      </c>
      <c r="P13" s="62" t="s">
        <v>247</v>
      </c>
    </row>
    <row r="14" spans="1:17" ht="15.75" customHeight="1" x14ac:dyDescent="0.15">
      <c r="A14" s="19" t="s">
        <v>201</v>
      </c>
      <c r="B14" s="18">
        <v>9.6724537037037039E-2</v>
      </c>
      <c r="C14" s="19" t="s">
        <v>220</v>
      </c>
      <c r="D14" s="19" t="s">
        <v>1762</v>
      </c>
      <c r="E14" s="19" t="s">
        <v>220</v>
      </c>
      <c r="F14" s="19" t="s">
        <v>251</v>
      </c>
      <c r="G14" s="71" t="s">
        <v>1761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247</v>
      </c>
      <c r="M14" s="62" t="s">
        <v>247</v>
      </c>
      <c r="N14" s="62">
        <v>50</v>
      </c>
      <c r="O14" s="62" t="s">
        <v>247</v>
      </c>
      <c r="P14" s="62" t="s">
        <v>247</v>
      </c>
    </row>
    <row r="15" spans="1:17" ht="15.75" customHeight="1" x14ac:dyDescent="0.15">
      <c r="A15" s="19" t="s">
        <v>201</v>
      </c>
      <c r="B15" s="18">
        <v>9.7129629629629635E-2</v>
      </c>
      <c r="C15" s="19" t="s">
        <v>1760</v>
      </c>
      <c r="D15" s="19" t="s">
        <v>1762</v>
      </c>
      <c r="E15" s="19" t="s">
        <v>268</v>
      </c>
      <c r="F15" s="19" t="s">
        <v>255</v>
      </c>
      <c r="G15" s="71" t="s">
        <v>1763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 t="s">
        <v>247</v>
      </c>
      <c r="O15" s="62" t="s">
        <v>247</v>
      </c>
      <c r="P15" s="62" t="s">
        <v>247</v>
      </c>
    </row>
    <row r="16" spans="1:17" ht="15.75" customHeight="1" x14ac:dyDescent="0.15">
      <c r="A16" s="19" t="s">
        <v>201</v>
      </c>
      <c r="B16" s="18">
        <v>0.10449074074074075</v>
      </c>
      <c r="C16" s="19" t="s">
        <v>221</v>
      </c>
      <c r="D16" s="19" t="s">
        <v>247</v>
      </c>
      <c r="E16" s="19" t="s">
        <v>247</v>
      </c>
      <c r="F16" s="19" t="s">
        <v>297</v>
      </c>
      <c r="G16" s="71" t="s">
        <v>247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73" t="s">
        <v>317</v>
      </c>
      <c r="M16" s="62" t="s">
        <v>247</v>
      </c>
      <c r="N16" s="62" t="s">
        <v>247</v>
      </c>
      <c r="O16" s="62" t="s">
        <v>247</v>
      </c>
      <c r="P16" s="62" t="s">
        <v>247</v>
      </c>
      <c r="Q16" s="19" t="s">
        <v>441</v>
      </c>
    </row>
    <row r="17" spans="1:16" ht="15.75" customHeight="1" x14ac:dyDescent="0.15">
      <c r="A17" s="19" t="s">
        <v>201</v>
      </c>
      <c r="B17" s="18">
        <v>0.11702546296296296</v>
      </c>
      <c r="C17" s="19" t="s">
        <v>1764</v>
      </c>
      <c r="D17" s="19" t="s">
        <v>247</v>
      </c>
      <c r="E17" s="19" t="s">
        <v>221</v>
      </c>
      <c r="F17" s="19" t="s">
        <v>1093</v>
      </c>
      <c r="G17" s="71" t="s">
        <v>1765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247</v>
      </c>
      <c r="M17" s="62" t="s">
        <v>247</v>
      </c>
      <c r="N17" s="62" t="s">
        <v>247</v>
      </c>
      <c r="O17" s="62" t="s">
        <v>247</v>
      </c>
      <c r="P17" s="62" t="s">
        <v>247</v>
      </c>
    </row>
    <row r="18" spans="1:16" ht="15.75" customHeight="1" x14ac:dyDescent="0.15">
      <c r="A18" s="19" t="s">
        <v>201</v>
      </c>
      <c r="B18" s="18">
        <v>0.11725694444444444</v>
      </c>
      <c r="C18" s="19" t="s">
        <v>1764</v>
      </c>
      <c r="D18" s="19" t="s">
        <v>247</v>
      </c>
      <c r="E18" s="19" t="s">
        <v>221</v>
      </c>
      <c r="F18" s="19" t="s">
        <v>286</v>
      </c>
      <c r="G18" s="71" t="s">
        <v>1766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247</v>
      </c>
      <c r="M18" s="62" t="s">
        <v>247</v>
      </c>
      <c r="N18" s="62" t="s">
        <v>247</v>
      </c>
      <c r="O18" s="62" t="s">
        <v>247</v>
      </c>
      <c r="P18" s="62" t="s">
        <v>247</v>
      </c>
    </row>
    <row r="19" spans="1:16" ht="15.75" customHeight="1" x14ac:dyDescent="0.15">
      <c r="A19" s="19" t="s">
        <v>201</v>
      </c>
      <c r="B19" s="18">
        <v>0.14783564814814815</v>
      </c>
      <c r="C19" s="19" t="s">
        <v>220</v>
      </c>
      <c r="D19" s="19" t="s">
        <v>247</v>
      </c>
      <c r="E19" s="19" t="s">
        <v>1767</v>
      </c>
      <c r="F19" s="19" t="s">
        <v>255</v>
      </c>
      <c r="G19" s="71" t="s">
        <v>247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1768</v>
      </c>
      <c r="M19" s="62" t="s">
        <v>247</v>
      </c>
      <c r="N19" s="62" t="s">
        <v>247</v>
      </c>
      <c r="O19" s="62" t="s">
        <v>247</v>
      </c>
      <c r="P19" s="62" t="s">
        <v>247</v>
      </c>
    </row>
    <row r="20" spans="1:16" ht="15.75" customHeight="1" x14ac:dyDescent="0.15">
      <c r="A20" s="19" t="s">
        <v>201</v>
      </c>
      <c r="B20" s="18">
        <v>0.14959490740740741</v>
      </c>
      <c r="C20" s="19" t="s">
        <v>1769</v>
      </c>
      <c r="D20" s="19" t="s">
        <v>1770</v>
      </c>
      <c r="E20" s="19" t="s">
        <v>268</v>
      </c>
      <c r="F20" s="19" t="s">
        <v>255</v>
      </c>
      <c r="G20" s="71" t="s">
        <v>1771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61" t="s">
        <v>247</v>
      </c>
      <c r="M20" s="62" t="s">
        <v>247</v>
      </c>
      <c r="N20" s="62" t="s">
        <v>247</v>
      </c>
      <c r="O20" s="62" t="s">
        <v>247</v>
      </c>
      <c r="P20" s="62" t="s">
        <v>247</v>
      </c>
    </row>
    <row r="21" spans="1:16" ht="15.75" customHeight="1" x14ac:dyDescent="0.15">
      <c r="A21" s="19" t="s">
        <v>201</v>
      </c>
      <c r="B21" s="18">
        <v>0.15947916666666667</v>
      </c>
      <c r="C21" s="19" t="s">
        <v>1772</v>
      </c>
      <c r="D21" s="19" t="s">
        <v>247</v>
      </c>
      <c r="E21" s="19" t="s">
        <v>220</v>
      </c>
      <c r="F21" s="19" t="s">
        <v>255</v>
      </c>
      <c r="G21" s="71" t="s">
        <v>1773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61" t="s">
        <v>247</v>
      </c>
      <c r="M21" s="62" t="s">
        <v>247</v>
      </c>
      <c r="N21" s="62" t="s">
        <v>247</v>
      </c>
      <c r="O21" s="62" t="s">
        <v>247</v>
      </c>
      <c r="P21" s="62" t="s">
        <v>247</v>
      </c>
    </row>
    <row r="22" spans="1:16" ht="15.75" customHeight="1" x14ac:dyDescent="0.15">
      <c r="A22" s="19" t="s">
        <v>201</v>
      </c>
      <c r="B22" s="18">
        <v>0.17144675925925926</v>
      </c>
      <c r="C22" s="19" t="s">
        <v>1769</v>
      </c>
      <c r="D22" s="19" t="s">
        <v>1770</v>
      </c>
      <c r="E22" s="19" t="s">
        <v>220</v>
      </c>
      <c r="F22" s="19" t="s">
        <v>286</v>
      </c>
      <c r="G22" s="71" t="s">
        <v>1774</v>
      </c>
      <c r="H22" s="60" t="s">
        <v>247</v>
      </c>
      <c r="I22" s="60" t="s">
        <v>247</v>
      </c>
      <c r="J22" s="60" t="s">
        <v>247</v>
      </c>
      <c r="K22" s="60" t="s">
        <v>247</v>
      </c>
      <c r="L22" s="61" t="s">
        <v>247</v>
      </c>
      <c r="M22" s="62" t="s">
        <v>247</v>
      </c>
      <c r="N22" s="62" t="s">
        <v>247</v>
      </c>
      <c r="O22" s="62" t="s">
        <v>247</v>
      </c>
      <c r="P22" s="62" t="s">
        <v>247</v>
      </c>
    </row>
    <row r="23" spans="1:16" ht="15.75" customHeight="1" x14ac:dyDescent="0.15">
      <c r="A23" s="19" t="s">
        <v>201</v>
      </c>
      <c r="B23" s="18">
        <v>0.17170138888888889</v>
      </c>
      <c r="C23" s="19" t="s">
        <v>1775</v>
      </c>
      <c r="D23" s="19" t="s">
        <v>247</v>
      </c>
      <c r="E23" s="19" t="s">
        <v>229</v>
      </c>
      <c r="F23" s="19" t="s">
        <v>286</v>
      </c>
      <c r="G23" s="71" t="s">
        <v>1776</v>
      </c>
      <c r="H23" s="60" t="s">
        <v>247</v>
      </c>
      <c r="I23" s="60" t="s">
        <v>247</v>
      </c>
      <c r="J23" s="60" t="s">
        <v>247</v>
      </c>
      <c r="K23" s="60" t="s">
        <v>247</v>
      </c>
      <c r="L23" s="61" t="s">
        <v>247</v>
      </c>
      <c r="M23" s="62" t="s">
        <v>247</v>
      </c>
      <c r="N23" s="62" t="s">
        <v>247</v>
      </c>
      <c r="O23" s="62" t="s">
        <v>247</v>
      </c>
      <c r="P23" s="62" t="s">
        <v>247</v>
      </c>
    </row>
    <row r="24" spans="1:16" ht="15.75" customHeight="1" x14ac:dyDescent="0.15">
      <c r="A24" s="19" t="s">
        <v>201</v>
      </c>
      <c r="B24" s="18">
        <v>0.17211805555555557</v>
      </c>
      <c r="C24" s="19" t="s">
        <v>1775</v>
      </c>
      <c r="D24" s="19" t="s">
        <v>247</v>
      </c>
      <c r="E24" s="19" t="s">
        <v>229</v>
      </c>
      <c r="F24" s="19" t="s">
        <v>286</v>
      </c>
      <c r="G24" s="71" t="s">
        <v>1777</v>
      </c>
      <c r="H24" s="60" t="s">
        <v>247</v>
      </c>
      <c r="I24" s="60" t="s">
        <v>247</v>
      </c>
      <c r="J24" s="60" t="s">
        <v>247</v>
      </c>
      <c r="K24" s="60" t="s">
        <v>247</v>
      </c>
      <c r="L24" s="61" t="s">
        <v>247</v>
      </c>
      <c r="M24" s="62" t="s">
        <v>247</v>
      </c>
      <c r="N24" s="62" t="s">
        <v>247</v>
      </c>
      <c r="O24" s="62" t="s">
        <v>247</v>
      </c>
      <c r="P24" s="62" t="s">
        <v>247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0" customWidth="1"/>
    <col min="4" max="4" width="18" customWidth="1"/>
    <col min="5" max="5" width="17.33203125" customWidth="1"/>
    <col min="6" max="6" width="14" customWidth="1"/>
    <col min="7" max="7" width="44.6640625" customWidth="1"/>
    <col min="8" max="8" width="9.33203125" customWidth="1"/>
    <col min="9" max="11" width="7.6640625" customWidth="1"/>
    <col min="12" max="12" width="44.6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13.3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202</v>
      </c>
      <c r="B2" s="18">
        <v>1.2962962962962963E-2</v>
      </c>
      <c r="C2" s="19" t="s">
        <v>221</v>
      </c>
      <c r="D2" s="19" t="s">
        <v>1778</v>
      </c>
      <c r="E2" s="19" t="s">
        <v>268</v>
      </c>
      <c r="F2" s="19" t="s">
        <v>251</v>
      </c>
      <c r="G2" s="59" t="s">
        <v>1779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>
        <v>1</v>
      </c>
      <c r="N2" s="62">
        <v>1</v>
      </c>
      <c r="O2" s="62" t="s">
        <v>247</v>
      </c>
      <c r="P2" s="62" t="s">
        <v>247</v>
      </c>
    </row>
    <row r="3" spans="1:17" ht="15.75" customHeight="1" x14ac:dyDescent="0.15">
      <c r="A3" s="19" t="s">
        <v>202</v>
      </c>
      <c r="B3" s="18">
        <v>1.8819444444444444E-2</v>
      </c>
      <c r="C3" s="19" t="s">
        <v>221</v>
      </c>
      <c r="D3" s="19" t="s">
        <v>247</v>
      </c>
      <c r="E3" s="19" t="s">
        <v>223</v>
      </c>
      <c r="F3" s="19" t="s">
        <v>255</v>
      </c>
      <c r="G3" s="71" t="s">
        <v>1780</v>
      </c>
      <c r="H3" s="60" t="s">
        <v>247</v>
      </c>
      <c r="I3" s="60" t="s">
        <v>247</v>
      </c>
      <c r="J3" s="60" t="s">
        <v>247</v>
      </c>
      <c r="K3" s="60" t="s">
        <v>247</v>
      </c>
      <c r="L3" s="73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202</v>
      </c>
      <c r="B4" s="18">
        <v>2.0162037037037037E-2</v>
      </c>
      <c r="C4" s="19" t="s">
        <v>225</v>
      </c>
      <c r="D4" s="19" t="s">
        <v>1778</v>
      </c>
      <c r="E4" s="19" t="s">
        <v>225</v>
      </c>
      <c r="F4" s="19" t="s">
        <v>251</v>
      </c>
      <c r="G4" s="71" t="s">
        <v>1781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  <c r="Q4" s="19" t="s">
        <v>1782</v>
      </c>
    </row>
    <row r="5" spans="1:17" ht="15.75" customHeight="1" x14ac:dyDescent="0.15">
      <c r="A5" s="19" t="s">
        <v>202</v>
      </c>
      <c r="B5" s="18">
        <v>2.0162037037037037E-2</v>
      </c>
      <c r="C5" s="19" t="s">
        <v>225</v>
      </c>
      <c r="D5" s="19" t="s">
        <v>1778</v>
      </c>
      <c r="E5" s="19" t="s">
        <v>223</v>
      </c>
      <c r="F5" s="19" t="s">
        <v>255</v>
      </c>
      <c r="G5" s="71" t="s">
        <v>1783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202</v>
      </c>
      <c r="B6" s="18">
        <v>3.8263888888888889E-2</v>
      </c>
      <c r="C6" s="19" t="s">
        <v>223</v>
      </c>
      <c r="D6" s="19" t="s">
        <v>247</v>
      </c>
      <c r="E6" s="19" t="s">
        <v>1784</v>
      </c>
      <c r="F6" s="19" t="s">
        <v>255</v>
      </c>
      <c r="G6" s="71" t="s">
        <v>247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1650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202</v>
      </c>
      <c r="B7" s="18">
        <v>0.15368055555555554</v>
      </c>
      <c r="C7" s="19" t="s">
        <v>223</v>
      </c>
      <c r="D7" s="19" t="s">
        <v>247</v>
      </c>
      <c r="E7" s="19" t="s">
        <v>1785</v>
      </c>
      <c r="F7" s="19" t="s">
        <v>255</v>
      </c>
      <c r="G7" s="71" t="s">
        <v>1786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1786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202</v>
      </c>
      <c r="B8" s="18">
        <v>0.15731481481481482</v>
      </c>
      <c r="C8" s="19" t="s">
        <v>1785</v>
      </c>
      <c r="D8" s="19" t="s">
        <v>247</v>
      </c>
      <c r="E8" s="19" t="s">
        <v>229</v>
      </c>
      <c r="F8" s="19" t="s">
        <v>255</v>
      </c>
      <c r="G8" s="71" t="s">
        <v>1787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9.5" customWidth="1"/>
    <col min="4" max="4" width="15.5" customWidth="1"/>
    <col min="5" max="5" width="13.83203125" customWidth="1"/>
    <col min="6" max="7" width="14" customWidth="1"/>
    <col min="8" max="8" width="9.33203125" customWidth="1"/>
    <col min="9" max="11" width="7.6640625" customWidth="1"/>
    <col min="12" max="12" width="22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17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203</v>
      </c>
      <c r="B2" s="18">
        <v>7.4953703703703703E-2</v>
      </c>
      <c r="C2" s="19" t="s">
        <v>220</v>
      </c>
      <c r="D2" s="19" t="s">
        <v>247</v>
      </c>
      <c r="E2" s="19" t="s">
        <v>247</v>
      </c>
      <c r="F2" s="19" t="s">
        <v>297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415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203</v>
      </c>
      <c r="B3" s="18">
        <v>8.3425925925925931E-2</v>
      </c>
      <c r="C3" s="19" t="s">
        <v>220</v>
      </c>
      <c r="D3" s="19" t="s">
        <v>247</v>
      </c>
      <c r="E3" s="19" t="s">
        <v>247</v>
      </c>
      <c r="F3" s="19" t="s">
        <v>297</v>
      </c>
      <c r="G3" s="71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73" t="s">
        <v>415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203</v>
      </c>
      <c r="B4" s="18">
        <v>0.11265046296296297</v>
      </c>
      <c r="C4" s="19" t="s">
        <v>221</v>
      </c>
      <c r="D4" s="19" t="s">
        <v>247</v>
      </c>
      <c r="E4" s="19" t="s">
        <v>247</v>
      </c>
      <c r="F4" s="19" t="s">
        <v>297</v>
      </c>
      <c r="G4" s="71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73" t="s">
        <v>1518</v>
      </c>
      <c r="M4" s="62" t="s">
        <v>247</v>
      </c>
      <c r="N4" s="62" t="s">
        <v>247</v>
      </c>
      <c r="O4" s="62" t="s">
        <v>247</v>
      </c>
      <c r="P4" s="62" t="s">
        <v>247</v>
      </c>
      <c r="Q4" s="19" t="s">
        <v>1519</v>
      </c>
    </row>
    <row r="5" spans="1:17" ht="15.75" customHeight="1" x14ac:dyDescent="0.15">
      <c r="A5" s="19" t="s">
        <v>203</v>
      </c>
      <c r="B5" s="18">
        <v>0.11888888888888889</v>
      </c>
      <c r="C5" s="19" t="s">
        <v>225</v>
      </c>
      <c r="D5" s="19" t="s">
        <v>247</v>
      </c>
      <c r="E5" s="19" t="s">
        <v>268</v>
      </c>
      <c r="F5" s="19" t="s">
        <v>1093</v>
      </c>
      <c r="G5" s="71" t="s">
        <v>1788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203</v>
      </c>
      <c r="B6" s="18">
        <v>0.13348379629629631</v>
      </c>
      <c r="C6" s="19" t="s">
        <v>229</v>
      </c>
      <c r="D6" s="19" t="s">
        <v>247</v>
      </c>
      <c r="E6" s="19" t="s">
        <v>1789</v>
      </c>
      <c r="F6" s="19" t="s">
        <v>1058</v>
      </c>
      <c r="G6" s="71" t="s">
        <v>1790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>
        <v>40</v>
      </c>
      <c r="O6" s="62" t="s">
        <v>247</v>
      </c>
      <c r="P6" s="62" t="s">
        <v>247</v>
      </c>
      <c r="Q6" s="19" t="s">
        <v>1791</v>
      </c>
    </row>
    <row r="7" spans="1:17" ht="15.75" customHeight="1" x14ac:dyDescent="0.15">
      <c r="A7" s="19" t="s">
        <v>203</v>
      </c>
      <c r="B7" s="18">
        <v>0.14232638888888888</v>
      </c>
      <c r="C7" s="19" t="s">
        <v>223</v>
      </c>
      <c r="D7" s="19" t="s">
        <v>247</v>
      </c>
      <c r="E7" s="19" t="s">
        <v>1591</v>
      </c>
      <c r="F7" s="19" t="s">
        <v>255</v>
      </c>
      <c r="G7" s="71" t="s">
        <v>247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1792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203</v>
      </c>
      <c r="B8" s="18">
        <v>0.16086805555555556</v>
      </c>
      <c r="C8" s="19" t="s">
        <v>221</v>
      </c>
      <c r="D8" s="19" t="s">
        <v>247</v>
      </c>
      <c r="E8" s="19" t="s">
        <v>247</v>
      </c>
      <c r="F8" s="19" t="s">
        <v>297</v>
      </c>
      <c r="G8" s="71" t="s">
        <v>247</v>
      </c>
      <c r="H8" s="60" t="s">
        <v>247</v>
      </c>
      <c r="I8" s="60" t="s">
        <v>247</v>
      </c>
      <c r="J8" s="60" t="s">
        <v>247</v>
      </c>
      <c r="K8" s="60" t="s">
        <v>247</v>
      </c>
      <c r="L8" s="73" t="s">
        <v>317</v>
      </c>
      <c r="M8" s="62" t="s">
        <v>247</v>
      </c>
      <c r="N8" s="62" t="s">
        <v>247</v>
      </c>
      <c r="O8" s="62" t="s">
        <v>247</v>
      </c>
      <c r="P8" s="62" t="s">
        <v>247</v>
      </c>
      <c r="Q8" s="19" t="s">
        <v>441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7.6640625" customWidth="1"/>
    <col min="4" max="4" width="17" customWidth="1"/>
    <col min="5" max="5" width="17.33203125" customWidth="1"/>
    <col min="6" max="6" width="14" customWidth="1"/>
    <col min="7" max="7" width="37.5" customWidth="1"/>
    <col min="8" max="8" width="9.33203125" customWidth="1"/>
    <col min="9" max="11" width="7.6640625" customWidth="1"/>
    <col min="12" max="12" width="26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6.3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204</v>
      </c>
      <c r="B2" s="18">
        <v>4.7511574074074074E-2</v>
      </c>
      <c r="C2" s="19" t="s">
        <v>247</v>
      </c>
      <c r="D2" s="19" t="s">
        <v>247</v>
      </c>
      <c r="E2" s="19" t="s">
        <v>223</v>
      </c>
      <c r="F2" s="19" t="s">
        <v>1793</v>
      </c>
      <c r="G2" s="59" t="s">
        <v>1794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204</v>
      </c>
      <c r="B3" s="18">
        <v>4.7511574074074074E-2</v>
      </c>
      <c r="C3" s="19" t="s">
        <v>223</v>
      </c>
      <c r="D3" s="19" t="s">
        <v>247</v>
      </c>
      <c r="E3" s="19" t="s">
        <v>226</v>
      </c>
      <c r="F3" s="19" t="s">
        <v>255</v>
      </c>
      <c r="G3" s="71" t="s">
        <v>1794</v>
      </c>
      <c r="H3" s="60" t="s">
        <v>247</v>
      </c>
      <c r="I3" s="60" t="s">
        <v>247</v>
      </c>
      <c r="J3" s="60" t="s">
        <v>247</v>
      </c>
      <c r="K3" s="60" t="s">
        <v>247</v>
      </c>
      <c r="L3" s="73" t="s">
        <v>1794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204</v>
      </c>
      <c r="B4" s="18">
        <v>5.3981481481481484E-2</v>
      </c>
      <c r="C4" s="19" t="s">
        <v>223</v>
      </c>
      <c r="D4" s="19" t="s">
        <v>247</v>
      </c>
      <c r="E4" s="19" t="s">
        <v>1795</v>
      </c>
      <c r="F4" s="19" t="s">
        <v>255</v>
      </c>
      <c r="G4" s="71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1796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204</v>
      </c>
      <c r="B5" s="18">
        <v>5.7465277777777775E-2</v>
      </c>
      <c r="C5" s="19" t="s">
        <v>247</v>
      </c>
      <c r="D5" s="19" t="s">
        <v>1795</v>
      </c>
      <c r="E5" s="19" t="s">
        <v>221</v>
      </c>
      <c r="F5" s="19" t="s">
        <v>1793</v>
      </c>
      <c r="G5" s="71" t="s">
        <v>1797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204</v>
      </c>
      <c r="B6" s="18">
        <v>0.14333333333333334</v>
      </c>
      <c r="C6" s="19" t="s">
        <v>1798</v>
      </c>
      <c r="D6" s="19" t="s">
        <v>247</v>
      </c>
      <c r="E6" s="19" t="s">
        <v>223</v>
      </c>
      <c r="F6" s="19" t="s">
        <v>1793</v>
      </c>
      <c r="G6" s="71" t="s">
        <v>1799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3.6640625" customWidth="1"/>
    <col min="4" max="4" width="16.83203125" customWidth="1"/>
    <col min="5" max="5" width="13.83203125" customWidth="1"/>
    <col min="6" max="6" width="13.5" customWidth="1"/>
    <col min="7" max="7" width="30.6640625" customWidth="1"/>
    <col min="8" max="8" width="9.33203125" customWidth="1"/>
    <col min="9" max="11" width="7.6640625" customWidth="1"/>
    <col min="12" max="12" width="30.6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9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205</v>
      </c>
      <c r="B2" s="18">
        <v>6.1342592592592594E-2</v>
      </c>
      <c r="C2" s="19" t="s">
        <v>225</v>
      </c>
      <c r="D2" s="19" t="s">
        <v>247</v>
      </c>
      <c r="E2" s="19" t="s">
        <v>247</v>
      </c>
      <c r="F2" s="19" t="s">
        <v>297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1800</v>
      </c>
      <c r="M2" s="62" t="s">
        <v>247</v>
      </c>
      <c r="N2" s="62" t="s">
        <v>247</v>
      </c>
      <c r="O2" s="62" t="s">
        <v>247</v>
      </c>
      <c r="P2" s="62" t="s">
        <v>247</v>
      </c>
      <c r="Q2" s="19" t="s">
        <v>1801</v>
      </c>
    </row>
    <row r="3" spans="1:17" ht="15.75" customHeight="1" x14ac:dyDescent="0.15">
      <c r="A3" s="19" t="s">
        <v>205</v>
      </c>
      <c r="B3" s="18">
        <v>6.1342592592592594E-2</v>
      </c>
      <c r="C3" s="19" t="s">
        <v>225</v>
      </c>
      <c r="D3" s="19" t="s">
        <v>247</v>
      </c>
      <c r="E3" s="19" t="s">
        <v>247</v>
      </c>
      <c r="F3" s="19" t="s">
        <v>297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1800</v>
      </c>
      <c r="M3" s="62" t="s">
        <v>247</v>
      </c>
      <c r="N3" s="62" t="s">
        <v>247</v>
      </c>
      <c r="O3" s="62" t="s">
        <v>247</v>
      </c>
      <c r="P3" s="62" t="s">
        <v>247</v>
      </c>
      <c r="Q3" s="19" t="s">
        <v>1802</v>
      </c>
    </row>
    <row r="4" spans="1:17" ht="15.75" customHeight="1" x14ac:dyDescent="0.15">
      <c r="A4" s="19" t="s">
        <v>205</v>
      </c>
      <c r="B4" s="18">
        <v>6.1805555555555558E-2</v>
      </c>
      <c r="C4" s="19" t="s">
        <v>229</v>
      </c>
      <c r="D4" s="19" t="s">
        <v>247</v>
      </c>
      <c r="E4" s="19" t="s">
        <v>247</v>
      </c>
      <c r="F4" s="19" t="s">
        <v>297</v>
      </c>
      <c r="G4" s="59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1803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205</v>
      </c>
      <c r="B5" s="18">
        <v>6.6134259259259254E-2</v>
      </c>
      <c r="C5" s="19" t="s">
        <v>223</v>
      </c>
      <c r="D5" s="19" t="s">
        <v>247</v>
      </c>
      <c r="E5" s="19" t="s">
        <v>247</v>
      </c>
      <c r="F5" s="19" t="s">
        <v>297</v>
      </c>
      <c r="G5" s="59" t="s">
        <v>247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1800</v>
      </c>
      <c r="M5" s="62" t="s">
        <v>247</v>
      </c>
      <c r="N5" s="62" t="s">
        <v>247</v>
      </c>
      <c r="O5" s="62" t="s">
        <v>247</v>
      </c>
      <c r="P5" s="62" t="s">
        <v>247</v>
      </c>
      <c r="Q5" s="19" t="s">
        <v>1804</v>
      </c>
    </row>
    <row r="6" spans="1:17" ht="15.75" customHeight="1" x14ac:dyDescent="0.15">
      <c r="A6" s="19" t="s">
        <v>205</v>
      </c>
      <c r="B6" s="18">
        <v>7.5902777777777777E-2</v>
      </c>
      <c r="C6" s="19" t="s">
        <v>223</v>
      </c>
      <c r="D6" s="19" t="s">
        <v>247</v>
      </c>
      <c r="E6" s="19" t="s">
        <v>247</v>
      </c>
      <c r="F6" s="19" t="s">
        <v>297</v>
      </c>
      <c r="G6" s="59" t="s">
        <v>247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1800</v>
      </c>
      <c r="M6" s="62" t="s">
        <v>247</v>
      </c>
      <c r="N6" s="62" t="s">
        <v>247</v>
      </c>
      <c r="O6" s="62" t="s">
        <v>247</v>
      </c>
      <c r="P6" s="62" t="s">
        <v>247</v>
      </c>
      <c r="Q6" s="19" t="s">
        <v>1805</v>
      </c>
    </row>
    <row r="7" spans="1:17" ht="15.75" customHeight="1" x14ac:dyDescent="0.15">
      <c r="A7" s="19" t="s">
        <v>205</v>
      </c>
      <c r="B7" s="18">
        <v>0.12631944444444446</v>
      </c>
      <c r="C7" s="19" t="s">
        <v>225</v>
      </c>
      <c r="D7" s="19" t="s">
        <v>247</v>
      </c>
      <c r="E7" s="19" t="s">
        <v>1806</v>
      </c>
      <c r="F7" s="19" t="s">
        <v>286</v>
      </c>
      <c r="G7" s="71" t="s">
        <v>247</v>
      </c>
      <c r="H7" s="60" t="s">
        <v>247</v>
      </c>
      <c r="I7" s="60" t="s">
        <v>247</v>
      </c>
      <c r="J7" s="60" t="s">
        <v>247</v>
      </c>
      <c r="K7" s="60" t="s">
        <v>247</v>
      </c>
      <c r="L7" s="73" t="s">
        <v>1807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205</v>
      </c>
      <c r="B8" s="18">
        <v>0.13167824074074075</v>
      </c>
      <c r="C8" s="19" t="s">
        <v>247</v>
      </c>
      <c r="D8" s="19" t="s">
        <v>247</v>
      </c>
      <c r="E8" s="19" t="s">
        <v>225</v>
      </c>
      <c r="F8" s="19" t="s">
        <v>1626</v>
      </c>
      <c r="G8" s="71" t="s">
        <v>1808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1809</v>
      </c>
      <c r="M8" s="62" t="s">
        <v>247</v>
      </c>
      <c r="N8" s="62" t="s">
        <v>247</v>
      </c>
      <c r="O8" s="62" t="s">
        <v>247</v>
      </c>
      <c r="P8" s="62" t="s">
        <v>247</v>
      </c>
      <c r="Q8" s="19" t="s">
        <v>1810</v>
      </c>
    </row>
    <row r="9" spans="1:17" ht="15.75" customHeight="1" x14ac:dyDescent="0.15">
      <c r="A9" s="19" t="s">
        <v>205</v>
      </c>
      <c r="B9" s="18">
        <v>0.13168981481481482</v>
      </c>
      <c r="C9" s="19" t="s">
        <v>225</v>
      </c>
      <c r="D9" s="19" t="s">
        <v>247</v>
      </c>
      <c r="E9" s="19" t="s">
        <v>1806</v>
      </c>
      <c r="F9" s="19" t="s">
        <v>255</v>
      </c>
      <c r="G9" s="71" t="s">
        <v>247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1808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9" t="s">
        <v>205</v>
      </c>
      <c r="B10" s="18">
        <v>0.13674768518518518</v>
      </c>
      <c r="C10" s="19" t="s">
        <v>247</v>
      </c>
      <c r="D10" s="19" t="s">
        <v>1811</v>
      </c>
      <c r="E10" s="19" t="s">
        <v>229</v>
      </c>
      <c r="F10" s="19" t="s">
        <v>308</v>
      </c>
      <c r="G10" s="71" t="s">
        <v>1812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205</v>
      </c>
      <c r="B11" s="18">
        <v>0.1371412037037037</v>
      </c>
      <c r="C11" s="19" t="s">
        <v>229</v>
      </c>
      <c r="D11" s="19" t="s">
        <v>247</v>
      </c>
      <c r="E11" s="19" t="s">
        <v>1813</v>
      </c>
      <c r="F11" s="19" t="s">
        <v>255</v>
      </c>
      <c r="G11" s="71" t="s">
        <v>247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1812</v>
      </c>
      <c r="M11" s="62" t="s">
        <v>247</v>
      </c>
      <c r="N11" s="62" t="s">
        <v>247</v>
      </c>
      <c r="O11" s="62" t="s">
        <v>247</v>
      </c>
      <c r="P11" s="62" t="s">
        <v>247</v>
      </c>
    </row>
    <row r="12" spans="1:17" ht="15.75" customHeight="1" x14ac:dyDescent="0.15">
      <c r="A12" s="19" t="s">
        <v>205</v>
      </c>
      <c r="B12" s="18">
        <v>0.13729166666666667</v>
      </c>
      <c r="C12" s="19" t="s">
        <v>229</v>
      </c>
      <c r="D12" s="19" t="s">
        <v>247</v>
      </c>
      <c r="E12" s="19" t="s">
        <v>1814</v>
      </c>
      <c r="F12" s="19" t="s">
        <v>255</v>
      </c>
      <c r="G12" s="71" t="s">
        <v>247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1815</v>
      </c>
      <c r="M12" s="62" t="s">
        <v>247</v>
      </c>
      <c r="N12" s="62" t="s">
        <v>247</v>
      </c>
      <c r="O12" s="62" t="s">
        <v>247</v>
      </c>
      <c r="P12" s="62" t="s">
        <v>247</v>
      </c>
    </row>
    <row r="13" spans="1:17" ht="15.75" customHeight="1" x14ac:dyDescent="0.15">
      <c r="A13" s="19" t="s">
        <v>205</v>
      </c>
      <c r="B13" s="18">
        <v>0.13842592592592592</v>
      </c>
      <c r="C13" s="19" t="s">
        <v>223</v>
      </c>
      <c r="D13" s="19" t="s">
        <v>247</v>
      </c>
      <c r="E13" s="19" t="s">
        <v>229</v>
      </c>
      <c r="F13" s="19" t="s">
        <v>255</v>
      </c>
      <c r="G13" s="71" t="s">
        <v>1650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1650</v>
      </c>
      <c r="M13" s="62" t="s">
        <v>247</v>
      </c>
      <c r="N13" s="62" t="s">
        <v>247</v>
      </c>
      <c r="O13" s="62" t="s">
        <v>247</v>
      </c>
      <c r="P13" s="62" t="s">
        <v>247</v>
      </c>
    </row>
    <row r="14" spans="1:17" ht="15.75" customHeight="1" x14ac:dyDescent="0.15">
      <c r="A14" s="19" t="s">
        <v>205</v>
      </c>
      <c r="B14" s="18">
        <v>0.13935185185185187</v>
      </c>
      <c r="C14" s="19" t="s">
        <v>223</v>
      </c>
      <c r="D14" s="19" t="s">
        <v>247</v>
      </c>
      <c r="E14" s="19" t="s">
        <v>220</v>
      </c>
      <c r="F14" s="19" t="s">
        <v>255</v>
      </c>
      <c r="G14" s="71" t="s">
        <v>1650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1650</v>
      </c>
      <c r="M14" s="62" t="s">
        <v>247</v>
      </c>
      <c r="N14" s="62" t="s">
        <v>247</v>
      </c>
      <c r="O14" s="62" t="s">
        <v>247</v>
      </c>
      <c r="P14" s="62" t="s">
        <v>247</v>
      </c>
    </row>
    <row r="15" spans="1:17" ht="15.75" customHeight="1" x14ac:dyDescent="0.15">
      <c r="A15" s="19" t="s">
        <v>205</v>
      </c>
      <c r="B15" s="18">
        <v>0.14309027777777777</v>
      </c>
      <c r="C15" s="19" t="s">
        <v>223</v>
      </c>
      <c r="D15" s="19" t="s">
        <v>247</v>
      </c>
      <c r="E15" s="19" t="s">
        <v>247</v>
      </c>
      <c r="F15" s="19" t="s">
        <v>297</v>
      </c>
      <c r="G15" s="59" t="s">
        <v>247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1800</v>
      </c>
      <c r="M15" s="62" t="s">
        <v>247</v>
      </c>
      <c r="N15" s="62" t="s">
        <v>247</v>
      </c>
      <c r="O15" s="62" t="s">
        <v>247</v>
      </c>
      <c r="P15" s="62" t="s">
        <v>247</v>
      </c>
      <c r="Q15" s="19" t="s">
        <v>1816</v>
      </c>
    </row>
    <row r="16" spans="1:17" ht="15.75" customHeight="1" x14ac:dyDescent="0.15">
      <c r="A16" s="19" t="s">
        <v>205</v>
      </c>
      <c r="B16" s="18">
        <v>0.14309027777777777</v>
      </c>
      <c r="C16" s="19" t="s">
        <v>225</v>
      </c>
      <c r="D16" s="19" t="s">
        <v>247</v>
      </c>
      <c r="E16" s="19" t="s">
        <v>247</v>
      </c>
      <c r="F16" s="19" t="s">
        <v>297</v>
      </c>
      <c r="G16" s="59" t="s">
        <v>247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1800</v>
      </c>
      <c r="M16" s="62" t="s">
        <v>247</v>
      </c>
      <c r="N16" s="62" t="s">
        <v>247</v>
      </c>
      <c r="O16" s="62" t="s">
        <v>247</v>
      </c>
      <c r="P16" s="62" t="s">
        <v>247</v>
      </c>
      <c r="Q16" s="19" t="s">
        <v>1817</v>
      </c>
    </row>
    <row r="17" spans="1:17" ht="15.75" customHeight="1" x14ac:dyDescent="0.15">
      <c r="A17" s="19" t="s">
        <v>205</v>
      </c>
      <c r="B17" s="18">
        <v>0.14704861111111112</v>
      </c>
      <c r="C17" s="19" t="s">
        <v>225</v>
      </c>
      <c r="D17" s="19" t="s">
        <v>247</v>
      </c>
      <c r="E17" s="19" t="s">
        <v>247</v>
      </c>
      <c r="F17" s="19" t="s">
        <v>297</v>
      </c>
      <c r="G17" s="59" t="s">
        <v>247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1800</v>
      </c>
      <c r="M17" s="62" t="s">
        <v>247</v>
      </c>
      <c r="N17" s="62" t="s">
        <v>247</v>
      </c>
      <c r="O17" s="62" t="s">
        <v>247</v>
      </c>
      <c r="P17" s="62" t="s">
        <v>247</v>
      </c>
      <c r="Q17" s="19" t="s">
        <v>1818</v>
      </c>
    </row>
    <row r="18" spans="1:17" ht="15.75" customHeight="1" x14ac:dyDescent="0.15">
      <c r="A18" s="19" t="s">
        <v>205</v>
      </c>
      <c r="B18" s="18">
        <v>0.14833333333333334</v>
      </c>
      <c r="C18" s="19" t="s">
        <v>225</v>
      </c>
      <c r="D18" s="19" t="s">
        <v>247</v>
      </c>
      <c r="E18" s="19" t="s">
        <v>247</v>
      </c>
      <c r="F18" s="19" t="s">
        <v>297</v>
      </c>
      <c r="G18" s="59" t="s">
        <v>247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1800</v>
      </c>
      <c r="M18" s="62" t="s">
        <v>247</v>
      </c>
      <c r="N18" s="62" t="s">
        <v>247</v>
      </c>
      <c r="O18" s="62" t="s">
        <v>247</v>
      </c>
      <c r="P18" s="62" t="s">
        <v>247</v>
      </c>
      <c r="Q18" s="19" t="s">
        <v>1819</v>
      </c>
    </row>
    <row r="19" spans="1:17" ht="15.75" customHeight="1" x14ac:dyDescent="0.15">
      <c r="A19" s="19" t="s">
        <v>205</v>
      </c>
      <c r="B19" s="18">
        <v>0.15966435185185185</v>
      </c>
      <c r="C19" s="19" t="s">
        <v>221</v>
      </c>
      <c r="D19" s="19" t="s">
        <v>247</v>
      </c>
      <c r="E19" s="19" t="s">
        <v>247</v>
      </c>
      <c r="F19" s="19" t="s">
        <v>297</v>
      </c>
      <c r="G19" s="71" t="s">
        <v>247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1518</v>
      </c>
      <c r="M19" s="62" t="s">
        <v>247</v>
      </c>
      <c r="N19" s="62" t="s">
        <v>247</v>
      </c>
      <c r="O19" s="62" t="s">
        <v>247</v>
      </c>
      <c r="P19" s="62" t="s">
        <v>247</v>
      </c>
      <c r="Q19" s="19" t="s">
        <v>1519</v>
      </c>
    </row>
    <row r="20" spans="1:17" ht="15.75" customHeight="1" x14ac:dyDescent="0.15">
      <c r="A20" s="19" t="s">
        <v>205</v>
      </c>
      <c r="B20" s="18">
        <v>0.16993055555555556</v>
      </c>
      <c r="C20" s="19" t="s">
        <v>223</v>
      </c>
      <c r="D20" s="19" t="s">
        <v>1820</v>
      </c>
      <c r="E20" s="19" t="s">
        <v>223</v>
      </c>
      <c r="F20" s="19" t="s">
        <v>251</v>
      </c>
      <c r="G20" s="71" t="s">
        <v>1821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61" t="s">
        <v>247</v>
      </c>
      <c r="M20" s="62" t="s">
        <v>247</v>
      </c>
      <c r="N20" s="62" t="s">
        <v>247</v>
      </c>
      <c r="O20" s="62">
        <v>5</v>
      </c>
      <c r="P20" s="62" t="s">
        <v>247</v>
      </c>
    </row>
    <row r="21" spans="1:17" ht="15.75" customHeight="1" x14ac:dyDescent="0.15">
      <c r="A21" s="19" t="s">
        <v>205</v>
      </c>
      <c r="B21" s="18">
        <v>0.17300925925925925</v>
      </c>
      <c r="C21" s="19" t="s">
        <v>225</v>
      </c>
      <c r="D21" s="19" t="s">
        <v>1822</v>
      </c>
      <c r="E21" s="19" t="s">
        <v>1823</v>
      </c>
      <c r="F21" s="19" t="s">
        <v>251</v>
      </c>
      <c r="G21" s="71" t="s">
        <v>1234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61" t="s">
        <v>247</v>
      </c>
      <c r="M21" s="62" t="s">
        <v>247</v>
      </c>
      <c r="N21" s="62">
        <v>20</v>
      </c>
      <c r="O21" s="62" t="s">
        <v>247</v>
      </c>
      <c r="P21" s="62" t="s">
        <v>247</v>
      </c>
      <c r="Q21" s="19" t="s">
        <v>1824</v>
      </c>
    </row>
    <row r="22" spans="1:17" ht="15.75" customHeight="1" x14ac:dyDescent="0.15">
      <c r="A22" s="19" t="s">
        <v>205</v>
      </c>
      <c r="B22" s="18">
        <v>0.18063657407407407</v>
      </c>
      <c r="C22" s="19" t="s">
        <v>1825</v>
      </c>
      <c r="D22" s="19" t="s">
        <v>1822</v>
      </c>
      <c r="E22" s="19" t="s">
        <v>225</v>
      </c>
      <c r="F22" s="19" t="s">
        <v>255</v>
      </c>
      <c r="G22" s="71" t="s">
        <v>1826</v>
      </c>
      <c r="H22" s="60" t="s">
        <v>247</v>
      </c>
      <c r="I22" s="60" t="s">
        <v>247</v>
      </c>
      <c r="J22" s="60" t="s">
        <v>247</v>
      </c>
      <c r="K22" s="60" t="s">
        <v>247</v>
      </c>
      <c r="L22" s="61" t="s">
        <v>247</v>
      </c>
      <c r="M22" s="62" t="s">
        <v>247</v>
      </c>
      <c r="N22" s="62" t="s">
        <v>247</v>
      </c>
      <c r="O22" s="62" t="s">
        <v>247</v>
      </c>
      <c r="P22" s="62" t="s">
        <v>247</v>
      </c>
    </row>
    <row r="23" spans="1:17" ht="15.75" customHeight="1" x14ac:dyDescent="0.15">
      <c r="A23" s="19" t="s">
        <v>205</v>
      </c>
      <c r="B23" s="18">
        <v>0.18085648148148148</v>
      </c>
      <c r="C23" s="19" t="s">
        <v>225</v>
      </c>
      <c r="D23" s="19" t="s">
        <v>247</v>
      </c>
      <c r="E23" s="19" t="s">
        <v>1825</v>
      </c>
      <c r="F23" s="19" t="s">
        <v>255</v>
      </c>
      <c r="G23" s="71" t="s">
        <v>247</v>
      </c>
      <c r="H23" s="60" t="s">
        <v>247</v>
      </c>
      <c r="I23" s="60" t="s">
        <v>247</v>
      </c>
      <c r="J23" s="60" t="s">
        <v>247</v>
      </c>
      <c r="K23" s="60" t="s">
        <v>247</v>
      </c>
      <c r="L23" s="61" t="s">
        <v>1827</v>
      </c>
      <c r="M23" s="62" t="s">
        <v>247</v>
      </c>
      <c r="N23" s="62" t="s">
        <v>247</v>
      </c>
      <c r="O23" s="62" t="s">
        <v>247</v>
      </c>
      <c r="P23" s="62" t="s">
        <v>247</v>
      </c>
    </row>
    <row r="24" spans="1:17" ht="15.75" customHeight="1" x14ac:dyDescent="0.15">
      <c r="A24" s="19" t="s">
        <v>205</v>
      </c>
      <c r="B24" s="18">
        <v>0.1859837962962963</v>
      </c>
      <c r="C24" s="19" t="s">
        <v>223</v>
      </c>
      <c r="D24" s="19" t="s">
        <v>247</v>
      </c>
      <c r="E24" s="19" t="s">
        <v>1828</v>
      </c>
      <c r="F24" s="19" t="s">
        <v>255</v>
      </c>
      <c r="G24" s="71" t="s">
        <v>247</v>
      </c>
      <c r="H24" s="60" t="s">
        <v>247</v>
      </c>
      <c r="I24" s="60" t="s">
        <v>247</v>
      </c>
      <c r="J24" s="60" t="s">
        <v>247</v>
      </c>
      <c r="K24" s="60" t="s">
        <v>247</v>
      </c>
      <c r="L24" s="61" t="s">
        <v>1829</v>
      </c>
      <c r="M24" s="62" t="s">
        <v>247</v>
      </c>
      <c r="N24" s="62" t="s">
        <v>247</v>
      </c>
      <c r="O24" s="62" t="s">
        <v>247</v>
      </c>
      <c r="P24" s="62" t="s">
        <v>247</v>
      </c>
      <c r="Q24" s="19" t="s">
        <v>1830</v>
      </c>
    </row>
    <row r="25" spans="1:17" ht="15.75" customHeight="1" x14ac:dyDescent="0.15">
      <c r="A25" s="19" t="s">
        <v>205</v>
      </c>
      <c r="B25" s="18">
        <v>0.18677083333333333</v>
      </c>
      <c r="C25" s="19" t="s">
        <v>223</v>
      </c>
      <c r="D25" s="19" t="s">
        <v>247</v>
      </c>
      <c r="E25" s="19" t="s">
        <v>1828</v>
      </c>
      <c r="F25" s="19" t="s">
        <v>255</v>
      </c>
      <c r="G25" s="71" t="s">
        <v>247</v>
      </c>
      <c r="H25" s="60" t="s">
        <v>247</v>
      </c>
      <c r="I25" s="60" t="s">
        <v>247</v>
      </c>
      <c r="J25" s="60" t="s">
        <v>247</v>
      </c>
      <c r="K25" s="60" t="s">
        <v>247</v>
      </c>
      <c r="L25" s="61" t="s">
        <v>1563</v>
      </c>
      <c r="M25" s="62" t="s">
        <v>247</v>
      </c>
      <c r="N25" s="62" t="s">
        <v>247</v>
      </c>
      <c r="O25" s="62" t="s">
        <v>247</v>
      </c>
      <c r="P25" s="62" t="s">
        <v>247</v>
      </c>
    </row>
    <row r="26" spans="1:17" ht="15.75" customHeight="1" x14ac:dyDescent="0.15">
      <c r="A26" s="19" t="s">
        <v>205</v>
      </c>
      <c r="B26" s="18">
        <v>0.18888888888888888</v>
      </c>
      <c r="C26" s="19" t="s">
        <v>221</v>
      </c>
      <c r="D26" s="19" t="s">
        <v>247</v>
      </c>
      <c r="E26" s="19" t="s">
        <v>247</v>
      </c>
      <c r="F26" s="19" t="s">
        <v>297</v>
      </c>
      <c r="G26" s="71" t="s">
        <v>247</v>
      </c>
      <c r="H26" s="60" t="s">
        <v>247</v>
      </c>
      <c r="I26" s="60" t="s">
        <v>247</v>
      </c>
      <c r="J26" s="60" t="s">
        <v>247</v>
      </c>
      <c r="K26" s="60" t="s">
        <v>247</v>
      </c>
      <c r="L26" s="61" t="s">
        <v>1518</v>
      </c>
      <c r="M26" s="62" t="s">
        <v>247</v>
      </c>
      <c r="N26" s="62" t="s">
        <v>247</v>
      </c>
      <c r="O26" s="62" t="s">
        <v>247</v>
      </c>
      <c r="P26" s="62" t="s">
        <v>247</v>
      </c>
      <c r="Q26" s="19" t="s">
        <v>1519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9.5" customWidth="1"/>
    <col min="4" max="4" width="15.5" customWidth="1"/>
    <col min="5" max="5" width="13.83203125" customWidth="1"/>
    <col min="6" max="6" width="13.5" customWidth="1"/>
    <col min="7" max="7" width="26.33203125" customWidth="1"/>
    <col min="8" max="8" width="9.33203125" customWidth="1"/>
    <col min="9" max="11" width="7.6640625" customWidth="1"/>
    <col min="12" max="12" width="21.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36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206</v>
      </c>
      <c r="B2" s="18">
        <v>5.8749999999999997E-2</v>
      </c>
      <c r="C2" s="19" t="s">
        <v>223</v>
      </c>
      <c r="D2" s="19" t="s">
        <v>247</v>
      </c>
      <c r="E2" s="19" t="s">
        <v>223</v>
      </c>
      <c r="F2" s="19" t="s">
        <v>251</v>
      </c>
      <c r="G2" s="59" t="s">
        <v>1831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>
        <v>150</v>
      </c>
      <c r="O2" s="62" t="s">
        <v>247</v>
      </c>
      <c r="P2" s="62" t="s">
        <v>247</v>
      </c>
    </row>
    <row r="3" spans="1:17" ht="15.75" customHeight="1" x14ac:dyDescent="0.15">
      <c r="A3" s="19" t="s">
        <v>206</v>
      </c>
      <c r="B3" s="18">
        <v>5.9236111111111114E-2</v>
      </c>
      <c r="C3" s="19" t="s">
        <v>225</v>
      </c>
      <c r="D3" s="19" t="s">
        <v>247</v>
      </c>
      <c r="E3" s="19" t="s">
        <v>225</v>
      </c>
      <c r="F3" s="19" t="s">
        <v>251</v>
      </c>
      <c r="G3" s="71" t="s">
        <v>1754</v>
      </c>
      <c r="H3" s="60" t="s">
        <v>247</v>
      </c>
      <c r="I3" s="60" t="s">
        <v>247</v>
      </c>
      <c r="J3" s="60" t="s">
        <v>247</v>
      </c>
      <c r="K3" s="60" t="s">
        <v>247</v>
      </c>
      <c r="L3" s="73" t="s">
        <v>247</v>
      </c>
      <c r="M3" s="62" t="s">
        <v>247</v>
      </c>
      <c r="N3" s="62">
        <v>1</v>
      </c>
      <c r="O3" s="62" t="s">
        <v>247</v>
      </c>
      <c r="P3" s="62" t="s">
        <v>247</v>
      </c>
    </row>
    <row r="4" spans="1:17" ht="15.75" customHeight="1" x14ac:dyDescent="0.15">
      <c r="A4" s="19" t="s">
        <v>206</v>
      </c>
      <c r="B4" s="18">
        <v>7.4224537037037033E-2</v>
      </c>
      <c r="C4" s="19" t="s">
        <v>221</v>
      </c>
      <c r="D4" s="19" t="s">
        <v>247</v>
      </c>
      <c r="E4" s="19" t="s">
        <v>247</v>
      </c>
      <c r="F4" s="19" t="s">
        <v>297</v>
      </c>
      <c r="G4" s="71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73" t="s">
        <v>1754</v>
      </c>
      <c r="M4" s="62" t="s">
        <v>247</v>
      </c>
      <c r="N4" s="62" t="s">
        <v>247</v>
      </c>
      <c r="O4" s="62" t="s">
        <v>247</v>
      </c>
      <c r="P4" s="62" t="s">
        <v>247</v>
      </c>
      <c r="Q4" s="19" t="s">
        <v>1832</v>
      </c>
    </row>
    <row r="5" spans="1:17" ht="15.75" customHeight="1" x14ac:dyDescent="0.15">
      <c r="A5" s="19" t="s">
        <v>206</v>
      </c>
      <c r="B5" s="18">
        <v>0.10430555555555555</v>
      </c>
      <c r="C5" s="19" t="s">
        <v>1660</v>
      </c>
      <c r="D5" s="19" t="s">
        <v>247</v>
      </c>
      <c r="E5" s="19" t="s">
        <v>221</v>
      </c>
      <c r="F5" s="19" t="s">
        <v>448</v>
      </c>
      <c r="G5" s="71" t="s">
        <v>1833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1834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206</v>
      </c>
      <c r="B6" s="18">
        <v>0.1057175925925926</v>
      </c>
      <c r="C6" s="19" t="s">
        <v>221</v>
      </c>
      <c r="D6" s="19" t="s">
        <v>247</v>
      </c>
      <c r="E6" s="19" t="s">
        <v>223</v>
      </c>
      <c r="F6" s="19" t="s">
        <v>255</v>
      </c>
      <c r="G6" s="71" t="s">
        <v>247</v>
      </c>
      <c r="H6" s="60">
        <v>5</v>
      </c>
      <c r="I6" s="60" t="s">
        <v>247</v>
      </c>
      <c r="J6" s="60" t="s">
        <v>247</v>
      </c>
      <c r="K6" s="60" t="s">
        <v>247</v>
      </c>
      <c r="L6" s="61" t="s">
        <v>247</v>
      </c>
      <c r="M6" s="62">
        <v>5</v>
      </c>
      <c r="N6" s="62" t="s">
        <v>247</v>
      </c>
      <c r="O6" s="62" t="s">
        <v>247</v>
      </c>
      <c r="P6" s="62" t="s">
        <v>247</v>
      </c>
      <c r="Q6" s="19" t="s">
        <v>1835</v>
      </c>
    </row>
    <row r="7" spans="1:17" ht="15.75" customHeight="1" x14ac:dyDescent="0.15">
      <c r="A7" s="19" t="s">
        <v>206</v>
      </c>
      <c r="B7" s="18">
        <v>0.10936342592592592</v>
      </c>
      <c r="C7" s="19" t="s">
        <v>223</v>
      </c>
      <c r="D7" s="19" t="s">
        <v>1051</v>
      </c>
      <c r="E7" s="19" t="s">
        <v>223</v>
      </c>
      <c r="F7" s="19" t="s">
        <v>251</v>
      </c>
      <c r="G7" s="71" t="s">
        <v>1836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>
        <v>15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206</v>
      </c>
      <c r="B8" s="18">
        <v>0.10986111111111112</v>
      </c>
      <c r="C8" s="19" t="s">
        <v>225</v>
      </c>
      <c r="D8" s="19" t="s">
        <v>1051</v>
      </c>
      <c r="E8" s="19" t="s">
        <v>225</v>
      </c>
      <c r="F8" s="19" t="s">
        <v>251</v>
      </c>
      <c r="G8" s="71" t="s">
        <v>1836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>
        <v>10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206</v>
      </c>
      <c r="B9" s="18">
        <v>0.11383101851851851</v>
      </c>
      <c r="C9" s="19" t="s">
        <v>364</v>
      </c>
      <c r="D9" s="19" t="s">
        <v>1837</v>
      </c>
      <c r="E9" s="19" t="s">
        <v>268</v>
      </c>
      <c r="F9" s="19" t="s">
        <v>255</v>
      </c>
      <c r="G9" s="71" t="s">
        <v>274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9" t="s">
        <v>206</v>
      </c>
      <c r="B10" s="18">
        <v>0.12593750000000001</v>
      </c>
      <c r="C10" s="19" t="s">
        <v>225</v>
      </c>
      <c r="D10" s="19" t="s">
        <v>1051</v>
      </c>
      <c r="E10" s="19" t="s">
        <v>225</v>
      </c>
      <c r="F10" s="19" t="s">
        <v>251</v>
      </c>
      <c r="G10" s="71" t="s">
        <v>1838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>
        <v>20</v>
      </c>
      <c r="O10" s="62" t="s">
        <v>247</v>
      </c>
      <c r="P10" s="62" t="s">
        <v>247</v>
      </c>
    </row>
    <row r="11" spans="1:17" ht="15.75" customHeight="1" x14ac:dyDescent="0.15">
      <c r="A11" s="19" t="s">
        <v>206</v>
      </c>
      <c r="B11" s="18">
        <v>0.13070601851851851</v>
      </c>
      <c r="C11" s="19" t="s">
        <v>225</v>
      </c>
      <c r="D11" s="19" t="s">
        <v>247</v>
      </c>
      <c r="E11" s="19" t="s">
        <v>247</v>
      </c>
      <c r="F11" s="19" t="s">
        <v>297</v>
      </c>
      <c r="G11" s="71" t="s">
        <v>247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1839</v>
      </c>
      <c r="M11" s="62" t="s">
        <v>247</v>
      </c>
      <c r="N11" s="62" t="s">
        <v>247</v>
      </c>
      <c r="O11" s="62" t="s">
        <v>247</v>
      </c>
      <c r="P11" s="62" t="s">
        <v>247</v>
      </c>
      <c r="Q11" s="19" t="s">
        <v>1840</v>
      </c>
    </row>
    <row r="12" spans="1:17" ht="15.75" customHeight="1" x14ac:dyDescent="0.15">
      <c r="A12" s="19" t="s">
        <v>206</v>
      </c>
      <c r="B12" s="18">
        <v>0.14435185185185184</v>
      </c>
      <c r="C12" s="19" t="s">
        <v>230</v>
      </c>
      <c r="D12" s="19" t="s">
        <v>247</v>
      </c>
      <c r="E12" s="19" t="s">
        <v>1591</v>
      </c>
      <c r="F12" s="19" t="s">
        <v>297</v>
      </c>
      <c r="G12" s="71" t="s">
        <v>247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1270</v>
      </c>
      <c r="M12" s="62" t="s">
        <v>247</v>
      </c>
      <c r="N12" s="62" t="s">
        <v>247</v>
      </c>
      <c r="O12" s="62" t="s">
        <v>247</v>
      </c>
      <c r="P12" s="62" t="s">
        <v>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10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16.33203125" customWidth="1"/>
    <col min="2" max="16" width="9.1640625" customWidth="1"/>
  </cols>
  <sheetData>
    <row r="1" spans="1:16" ht="39" x14ac:dyDescent="0.15">
      <c r="A1" s="33" t="s">
        <v>225</v>
      </c>
      <c r="B1" s="27" t="s">
        <v>95</v>
      </c>
      <c r="C1" s="28" t="s">
        <v>96</v>
      </c>
      <c r="D1" s="28" t="s">
        <v>97</v>
      </c>
      <c r="E1" s="28" t="s">
        <v>98</v>
      </c>
      <c r="F1" s="29" t="s">
        <v>99</v>
      </c>
      <c r="G1" s="30" t="s">
        <v>100</v>
      </c>
      <c r="H1" s="31" t="s">
        <v>101</v>
      </c>
      <c r="I1" s="31" t="s">
        <v>102</v>
      </c>
      <c r="J1" s="31" t="s">
        <v>103</v>
      </c>
      <c r="K1" s="32" t="s">
        <v>104</v>
      </c>
      <c r="L1" s="33" t="s">
        <v>105</v>
      </c>
      <c r="M1" s="34" t="s">
        <v>106</v>
      </c>
      <c r="N1" s="34" t="s">
        <v>107</v>
      </c>
      <c r="O1" s="34" t="s">
        <v>108</v>
      </c>
      <c r="P1" s="35" t="s">
        <v>109</v>
      </c>
    </row>
    <row r="2" spans="1:16" ht="13" x14ac:dyDescent="0.15">
      <c r="A2" s="1" t="s">
        <v>110</v>
      </c>
      <c r="B2" s="36">
        <f t="shared" ref="B2:B107" ca="1" si="0">SUMIF(INDIRECT("'"&amp;$A2&amp;"'!E:E"), $A$1, INDIRECT("'"&amp;$A2&amp;"'!H:H"))</f>
        <v>0</v>
      </c>
      <c r="C2">
        <f t="shared" ref="C2:C107" ca="1" si="1">SUMIF(INDIRECT("'"&amp;$A2&amp;"'!E:E"), $A$1, INDIRECT("'"&amp;$A2&amp;"'!I:I"))</f>
        <v>0</v>
      </c>
      <c r="D2">
        <f t="shared" ref="D2:D107" ca="1" si="2">SUMIF(INDIRECT("'"&amp;$A2&amp;"'!E:E"), $A$1, INDIRECT("'"&amp;$A2&amp;"'!J:J"))</f>
        <v>0</v>
      </c>
      <c r="E2">
        <f t="shared" ref="E2:E107" ca="1" si="3">SUMIF(INDIRECT("'"&amp;$A2&amp;"'!E:E"), $A$1, INDIRECT("'"&amp;$A2&amp;"'!K:K"))</f>
        <v>0</v>
      </c>
      <c r="F2" s="37">
        <f t="shared" ref="F2:F107" ca="1" si="4">(B2*10)+C2+(D2/10)+(E2/100)</f>
        <v>0</v>
      </c>
      <c r="G2" s="36">
        <f t="shared" ref="G2:G107" ca="1" si="5">-SUMIF(INDIRECT("'"&amp;$A2&amp;"'!C:C"), $A$1, INDIRECT("'"&amp;$A2&amp;"'!M:M"))</f>
        <v>0</v>
      </c>
      <c r="H2">
        <f t="shared" ref="H2:H107" ca="1" si="6">-SUMIF(INDIRECT("'"&amp;$A2&amp;"'!C:C"), $A$1, INDIRECT("'"&amp;$A2&amp;"'!N:N"))</f>
        <v>0</v>
      </c>
      <c r="I2">
        <f t="shared" ref="I2:I107" ca="1" si="7">-SUMIF(INDIRECT("'"&amp;$A2&amp;"'!C:C"), $A$1, INDIRECT("'"&amp;$A2&amp;"'!O:O"))</f>
        <v>0</v>
      </c>
      <c r="J2">
        <f t="shared" ref="J2:J107" ca="1" si="8">-SUMIF(INDIRECT("'"&amp;$A2&amp;"'!C:C"), $A$1, INDIRECT("'"&amp;$A2&amp;"'!P:P"))</f>
        <v>0</v>
      </c>
      <c r="K2" s="38">
        <f t="shared" ref="K2:K107" ca="1" si="9">(G2*10) + H2 + (I2/10) + (J2/100)</f>
        <v>0</v>
      </c>
      <c r="L2" s="39">
        <f t="shared" ref="L2:P2" ca="1" si="10">B2+G2</f>
        <v>0</v>
      </c>
      <c r="M2" s="19">
        <f t="shared" ca="1" si="10"/>
        <v>0</v>
      </c>
      <c r="N2" s="19">
        <f t="shared" ca="1" si="10"/>
        <v>0</v>
      </c>
      <c r="O2" s="19">
        <f t="shared" ca="1" si="10"/>
        <v>0</v>
      </c>
      <c r="P2" s="37">
        <f t="shared" ca="1" si="10"/>
        <v>0</v>
      </c>
    </row>
    <row r="3" spans="1:16" ht="13" x14ac:dyDescent="0.15">
      <c r="A3" s="1" t="s">
        <v>111</v>
      </c>
      <c r="B3" s="36">
        <f t="shared" ca="1" si="0"/>
        <v>0</v>
      </c>
      <c r="C3">
        <f t="shared" ca="1" si="1"/>
        <v>0</v>
      </c>
      <c r="D3">
        <f t="shared" ca="1" si="2"/>
        <v>0</v>
      </c>
      <c r="E3">
        <f t="shared" ca="1" si="3"/>
        <v>0</v>
      </c>
      <c r="F3" s="37">
        <f t="shared" ca="1" si="4"/>
        <v>0</v>
      </c>
      <c r="G3" s="36">
        <f t="shared" ca="1" si="5"/>
        <v>0</v>
      </c>
      <c r="H3">
        <f t="shared" ca="1" si="6"/>
        <v>0</v>
      </c>
      <c r="I3">
        <f t="shared" ca="1" si="7"/>
        <v>0</v>
      </c>
      <c r="J3">
        <f t="shared" ca="1" si="8"/>
        <v>0</v>
      </c>
      <c r="K3" s="38">
        <f t="shared" ca="1" si="9"/>
        <v>0</v>
      </c>
      <c r="L3" s="39">
        <f t="shared" ref="L3:P3" ca="1" si="11">B3+G3</f>
        <v>0</v>
      </c>
      <c r="M3" s="19">
        <f t="shared" ca="1" si="11"/>
        <v>0</v>
      </c>
      <c r="N3" s="19">
        <f t="shared" ca="1" si="11"/>
        <v>0</v>
      </c>
      <c r="O3" s="19">
        <f t="shared" ca="1" si="11"/>
        <v>0</v>
      </c>
      <c r="P3" s="37">
        <f t="shared" ca="1" si="11"/>
        <v>0</v>
      </c>
    </row>
    <row r="4" spans="1:16" ht="13" x14ac:dyDescent="0.15">
      <c r="A4" s="1" t="s">
        <v>112</v>
      </c>
      <c r="B4" s="36">
        <f t="shared" ca="1" si="0"/>
        <v>0</v>
      </c>
      <c r="C4">
        <f t="shared" ca="1" si="1"/>
        <v>0</v>
      </c>
      <c r="D4">
        <f t="shared" ca="1" si="2"/>
        <v>0</v>
      </c>
      <c r="E4">
        <f t="shared" ca="1" si="3"/>
        <v>0</v>
      </c>
      <c r="F4" s="37">
        <f t="shared" ca="1" si="4"/>
        <v>0</v>
      </c>
      <c r="G4" s="36">
        <f t="shared" ca="1" si="5"/>
        <v>0</v>
      </c>
      <c r="H4">
        <f t="shared" ca="1" si="6"/>
        <v>0</v>
      </c>
      <c r="I4">
        <f t="shared" ca="1" si="7"/>
        <v>0</v>
      </c>
      <c r="J4">
        <f t="shared" ca="1" si="8"/>
        <v>0</v>
      </c>
      <c r="K4" s="38">
        <f t="shared" ca="1" si="9"/>
        <v>0</v>
      </c>
      <c r="L4" s="39">
        <f t="shared" ref="L4:P4" ca="1" si="12">B4+G4</f>
        <v>0</v>
      </c>
      <c r="M4" s="19">
        <f t="shared" ca="1" si="12"/>
        <v>0</v>
      </c>
      <c r="N4" s="19">
        <f t="shared" ca="1" si="12"/>
        <v>0</v>
      </c>
      <c r="O4" s="19">
        <f t="shared" ca="1" si="12"/>
        <v>0</v>
      </c>
      <c r="P4" s="37">
        <f t="shared" ca="1" si="12"/>
        <v>0</v>
      </c>
    </row>
    <row r="5" spans="1:16" ht="13" x14ac:dyDescent="0.15">
      <c r="A5" s="1" t="s">
        <v>113</v>
      </c>
      <c r="B5" s="36">
        <f t="shared" ca="1" si="0"/>
        <v>0</v>
      </c>
      <c r="C5">
        <f t="shared" ca="1" si="1"/>
        <v>0</v>
      </c>
      <c r="D5">
        <f t="shared" ca="1" si="2"/>
        <v>0</v>
      </c>
      <c r="E5">
        <f t="shared" ca="1" si="3"/>
        <v>0</v>
      </c>
      <c r="F5" s="37">
        <f t="shared" ca="1" si="4"/>
        <v>0</v>
      </c>
      <c r="G5" s="36">
        <f t="shared" ca="1" si="5"/>
        <v>0</v>
      </c>
      <c r="H5">
        <f t="shared" ca="1" si="6"/>
        <v>0</v>
      </c>
      <c r="I5">
        <f t="shared" ca="1" si="7"/>
        <v>0</v>
      </c>
      <c r="J5">
        <f t="shared" ca="1" si="8"/>
        <v>0</v>
      </c>
      <c r="K5" s="38">
        <f t="shared" ca="1" si="9"/>
        <v>0</v>
      </c>
      <c r="L5" s="39">
        <f t="shared" ref="L5:P5" ca="1" si="13">B5+G5</f>
        <v>0</v>
      </c>
      <c r="M5" s="19">
        <f t="shared" ca="1" si="13"/>
        <v>0</v>
      </c>
      <c r="N5" s="19">
        <f t="shared" ca="1" si="13"/>
        <v>0</v>
      </c>
      <c r="O5" s="19">
        <f t="shared" ca="1" si="13"/>
        <v>0</v>
      </c>
      <c r="P5" s="37">
        <f t="shared" ca="1" si="13"/>
        <v>0</v>
      </c>
    </row>
    <row r="6" spans="1:16" ht="13" x14ac:dyDescent="0.15">
      <c r="A6" s="1" t="s">
        <v>114</v>
      </c>
      <c r="B6" s="36">
        <f t="shared" ca="1" si="0"/>
        <v>0</v>
      </c>
      <c r="C6">
        <f t="shared" ca="1" si="1"/>
        <v>0</v>
      </c>
      <c r="D6">
        <f t="shared" ca="1" si="2"/>
        <v>0</v>
      </c>
      <c r="E6">
        <f t="shared" ca="1" si="3"/>
        <v>0</v>
      </c>
      <c r="F6" s="37">
        <f t="shared" ca="1" si="4"/>
        <v>0</v>
      </c>
      <c r="G6" s="36">
        <f t="shared" ca="1" si="5"/>
        <v>0</v>
      </c>
      <c r="H6">
        <f t="shared" ca="1" si="6"/>
        <v>0</v>
      </c>
      <c r="I6">
        <f t="shared" ca="1" si="7"/>
        <v>0</v>
      </c>
      <c r="J6">
        <f t="shared" ca="1" si="8"/>
        <v>0</v>
      </c>
      <c r="K6" s="38">
        <f t="shared" ca="1" si="9"/>
        <v>0</v>
      </c>
      <c r="L6" s="39">
        <f t="shared" ref="L6:P6" ca="1" si="14">B6+G6</f>
        <v>0</v>
      </c>
      <c r="M6" s="19">
        <f t="shared" ca="1" si="14"/>
        <v>0</v>
      </c>
      <c r="N6" s="19">
        <f t="shared" ca="1" si="14"/>
        <v>0</v>
      </c>
      <c r="O6" s="19">
        <f t="shared" ca="1" si="14"/>
        <v>0</v>
      </c>
      <c r="P6" s="37">
        <f t="shared" ca="1" si="14"/>
        <v>0</v>
      </c>
    </row>
    <row r="7" spans="1:16" ht="13" x14ac:dyDescent="0.15">
      <c r="A7" s="1" t="s">
        <v>115</v>
      </c>
      <c r="B7" s="36">
        <f t="shared" ca="1" si="0"/>
        <v>0</v>
      </c>
      <c r="C7">
        <f t="shared" ca="1" si="1"/>
        <v>0</v>
      </c>
      <c r="D7">
        <f t="shared" ca="1" si="2"/>
        <v>0</v>
      </c>
      <c r="E7">
        <f t="shared" ca="1" si="3"/>
        <v>0</v>
      </c>
      <c r="F7" s="37">
        <f t="shared" ca="1" si="4"/>
        <v>0</v>
      </c>
      <c r="G7" s="36">
        <f t="shared" ca="1" si="5"/>
        <v>0</v>
      </c>
      <c r="H7">
        <f t="shared" ca="1" si="6"/>
        <v>0</v>
      </c>
      <c r="I7">
        <f t="shared" ca="1" si="7"/>
        <v>0</v>
      </c>
      <c r="J7">
        <f t="shared" ca="1" si="8"/>
        <v>0</v>
      </c>
      <c r="K7" s="38">
        <f t="shared" ca="1" si="9"/>
        <v>0</v>
      </c>
      <c r="L7" s="39">
        <f t="shared" ref="L7:P7" ca="1" si="15">B7+G7</f>
        <v>0</v>
      </c>
      <c r="M7" s="19">
        <f t="shared" ca="1" si="15"/>
        <v>0</v>
      </c>
      <c r="N7" s="19">
        <f t="shared" ca="1" si="15"/>
        <v>0</v>
      </c>
      <c r="O7" s="19">
        <f t="shared" ca="1" si="15"/>
        <v>0</v>
      </c>
      <c r="P7" s="37">
        <f t="shared" ca="1" si="15"/>
        <v>0</v>
      </c>
    </row>
    <row r="8" spans="1:16" ht="13" x14ac:dyDescent="0.15">
      <c r="A8" s="1" t="s">
        <v>116</v>
      </c>
      <c r="B8" s="36">
        <f t="shared" ca="1" si="0"/>
        <v>0</v>
      </c>
      <c r="C8">
        <f t="shared" ca="1" si="1"/>
        <v>0</v>
      </c>
      <c r="D8">
        <f t="shared" ca="1" si="2"/>
        <v>0</v>
      </c>
      <c r="E8">
        <f t="shared" ca="1" si="3"/>
        <v>0</v>
      </c>
      <c r="F8" s="37">
        <f t="shared" ca="1" si="4"/>
        <v>0</v>
      </c>
      <c r="G8" s="36">
        <f t="shared" ca="1" si="5"/>
        <v>0</v>
      </c>
      <c r="H8">
        <f t="shared" ca="1" si="6"/>
        <v>0</v>
      </c>
      <c r="I8">
        <f t="shared" ca="1" si="7"/>
        <v>0</v>
      </c>
      <c r="J8">
        <f t="shared" ca="1" si="8"/>
        <v>0</v>
      </c>
      <c r="K8" s="38">
        <f t="shared" ca="1" si="9"/>
        <v>0</v>
      </c>
      <c r="L8" s="39">
        <f t="shared" ref="L8:P8" ca="1" si="16">B8+G8</f>
        <v>0</v>
      </c>
      <c r="M8" s="19">
        <f t="shared" ca="1" si="16"/>
        <v>0</v>
      </c>
      <c r="N8" s="19">
        <f t="shared" ca="1" si="16"/>
        <v>0</v>
      </c>
      <c r="O8" s="19">
        <f t="shared" ca="1" si="16"/>
        <v>0</v>
      </c>
      <c r="P8" s="37">
        <f t="shared" ca="1" si="16"/>
        <v>0</v>
      </c>
    </row>
    <row r="9" spans="1:16" ht="13" x14ac:dyDescent="0.15">
      <c r="A9" s="1" t="s">
        <v>117</v>
      </c>
      <c r="B9" s="36">
        <f t="shared" ca="1" si="0"/>
        <v>0</v>
      </c>
      <c r="C9">
        <f t="shared" ca="1" si="1"/>
        <v>0</v>
      </c>
      <c r="D9">
        <f t="shared" ca="1" si="2"/>
        <v>0</v>
      </c>
      <c r="E9">
        <f t="shared" ca="1" si="3"/>
        <v>0</v>
      </c>
      <c r="F9" s="37">
        <f t="shared" ca="1" si="4"/>
        <v>0</v>
      </c>
      <c r="G9" s="36">
        <f t="shared" ca="1" si="5"/>
        <v>0</v>
      </c>
      <c r="H9">
        <f t="shared" ca="1" si="6"/>
        <v>0</v>
      </c>
      <c r="I9">
        <f t="shared" ca="1" si="7"/>
        <v>0</v>
      </c>
      <c r="J9">
        <f t="shared" ca="1" si="8"/>
        <v>0</v>
      </c>
      <c r="K9" s="38">
        <f t="shared" ca="1" si="9"/>
        <v>0</v>
      </c>
      <c r="L9" s="39">
        <f t="shared" ref="L9:P9" ca="1" si="17">B9+G9</f>
        <v>0</v>
      </c>
      <c r="M9" s="19">
        <f t="shared" ca="1" si="17"/>
        <v>0</v>
      </c>
      <c r="N9" s="19">
        <f t="shared" ca="1" si="17"/>
        <v>0</v>
      </c>
      <c r="O9" s="19">
        <f t="shared" ca="1" si="17"/>
        <v>0</v>
      </c>
      <c r="P9" s="37">
        <f t="shared" ca="1" si="17"/>
        <v>0</v>
      </c>
    </row>
    <row r="10" spans="1:16" ht="13" x14ac:dyDescent="0.15">
      <c r="A10" s="1" t="s">
        <v>118</v>
      </c>
      <c r="B10" s="36">
        <f t="shared" ca="1" si="0"/>
        <v>0</v>
      </c>
      <c r="C10">
        <f t="shared" ca="1" si="1"/>
        <v>0</v>
      </c>
      <c r="D10">
        <f t="shared" ca="1" si="2"/>
        <v>0</v>
      </c>
      <c r="E10">
        <f t="shared" ca="1" si="3"/>
        <v>0</v>
      </c>
      <c r="F10" s="37">
        <f t="shared" ca="1" si="4"/>
        <v>0</v>
      </c>
      <c r="G10" s="36">
        <f t="shared" ca="1" si="5"/>
        <v>0</v>
      </c>
      <c r="H10">
        <f t="shared" ca="1" si="6"/>
        <v>0</v>
      </c>
      <c r="I10">
        <f t="shared" ca="1" si="7"/>
        <v>0</v>
      </c>
      <c r="J10">
        <f t="shared" ca="1" si="8"/>
        <v>0</v>
      </c>
      <c r="K10" s="38">
        <f t="shared" ca="1" si="9"/>
        <v>0</v>
      </c>
      <c r="L10" s="39">
        <f t="shared" ref="L10:P10" ca="1" si="18">B10+G10</f>
        <v>0</v>
      </c>
      <c r="M10" s="19">
        <f t="shared" ca="1" si="18"/>
        <v>0</v>
      </c>
      <c r="N10" s="19">
        <f t="shared" ca="1" si="18"/>
        <v>0</v>
      </c>
      <c r="O10" s="19">
        <f t="shared" ca="1" si="18"/>
        <v>0</v>
      </c>
      <c r="P10" s="37">
        <f t="shared" ca="1" si="18"/>
        <v>0</v>
      </c>
    </row>
    <row r="11" spans="1:16" ht="13" x14ac:dyDescent="0.15">
      <c r="A11" s="1" t="s">
        <v>119</v>
      </c>
      <c r="B11" s="36">
        <f t="shared" ca="1" si="0"/>
        <v>0</v>
      </c>
      <c r="C11">
        <f t="shared" ca="1" si="1"/>
        <v>0</v>
      </c>
      <c r="D11">
        <f t="shared" ca="1" si="2"/>
        <v>0</v>
      </c>
      <c r="E11">
        <f t="shared" ca="1" si="3"/>
        <v>0</v>
      </c>
      <c r="F11" s="37">
        <f t="shared" ca="1" si="4"/>
        <v>0</v>
      </c>
      <c r="G11" s="36">
        <f t="shared" ca="1" si="5"/>
        <v>0</v>
      </c>
      <c r="H11">
        <f t="shared" ca="1" si="6"/>
        <v>0</v>
      </c>
      <c r="I11">
        <f t="shared" ca="1" si="7"/>
        <v>0</v>
      </c>
      <c r="J11">
        <f t="shared" ca="1" si="8"/>
        <v>0</v>
      </c>
      <c r="K11" s="38">
        <f t="shared" ca="1" si="9"/>
        <v>0</v>
      </c>
      <c r="L11" s="39">
        <f t="shared" ref="L11:P11" ca="1" si="19">B11+G11</f>
        <v>0</v>
      </c>
      <c r="M11" s="19">
        <f t="shared" ca="1" si="19"/>
        <v>0</v>
      </c>
      <c r="N11" s="19">
        <f t="shared" ca="1" si="19"/>
        <v>0</v>
      </c>
      <c r="O11" s="19">
        <f t="shared" ca="1" si="19"/>
        <v>0</v>
      </c>
      <c r="P11" s="37">
        <f t="shared" ca="1" si="19"/>
        <v>0</v>
      </c>
    </row>
    <row r="12" spans="1:16" ht="13" x14ac:dyDescent="0.15">
      <c r="A12" s="1" t="s">
        <v>120</v>
      </c>
      <c r="B12" s="36">
        <f t="shared" ca="1" si="0"/>
        <v>0</v>
      </c>
      <c r="C12">
        <f t="shared" ca="1" si="1"/>
        <v>0</v>
      </c>
      <c r="D12">
        <f t="shared" ca="1" si="2"/>
        <v>0</v>
      </c>
      <c r="E12">
        <f t="shared" ca="1" si="3"/>
        <v>0</v>
      </c>
      <c r="F12" s="37">
        <f t="shared" ca="1" si="4"/>
        <v>0</v>
      </c>
      <c r="G12" s="36">
        <f t="shared" ca="1" si="5"/>
        <v>0</v>
      </c>
      <c r="H12">
        <f t="shared" ca="1" si="6"/>
        <v>0</v>
      </c>
      <c r="I12">
        <f t="shared" ca="1" si="7"/>
        <v>0</v>
      </c>
      <c r="J12">
        <f t="shared" ca="1" si="8"/>
        <v>0</v>
      </c>
      <c r="K12" s="38">
        <f t="shared" ca="1" si="9"/>
        <v>0</v>
      </c>
      <c r="L12" s="39">
        <f t="shared" ref="L12:P12" ca="1" si="20">B12+G12</f>
        <v>0</v>
      </c>
      <c r="M12" s="19">
        <f t="shared" ca="1" si="20"/>
        <v>0</v>
      </c>
      <c r="N12" s="19">
        <f t="shared" ca="1" si="20"/>
        <v>0</v>
      </c>
      <c r="O12" s="19">
        <f t="shared" ca="1" si="20"/>
        <v>0</v>
      </c>
      <c r="P12" s="37">
        <f t="shared" ca="1" si="20"/>
        <v>0</v>
      </c>
    </row>
    <row r="13" spans="1:16" ht="13" x14ac:dyDescent="0.15">
      <c r="A13" s="1" t="s">
        <v>121</v>
      </c>
      <c r="B13" s="36">
        <f t="shared" ca="1" si="0"/>
        <v>0</v>
      </c>
      <c r="C13">
        <f t="shared" ca="1" si="1"/>
        <v>0</v>
      </c>
      <c r="D13">
        <f t="shared" ca="1" si="2"/>
        <v>0</v>
      </c>
      <c r="E13">
        <f t="shared" ca="1" si="3"/>
        <v>0</v>
      </c>
      <c r="F13" s="37">
        <f t="shared" ca="1" si="4"/>
        <v>0</v>
      </c>
      <c r="G13" s="36">
        <f t="shared" ca="1" si="5"/>
        <v>0</v>
      </c>
      <c r="H13">
        <f t="shared" ca="1" si="6"/>
        <v>0</v>
      </c>
      <c r="I13">
        <f t="shared" ca="1" si="7"/>
        <v>0</v>
      </c>
      <c r="J13">
        <f t="shared" ca="1" si="8"/>
        <v>0</v>
      </c>
      <c r="K13" s="38">
        <f t="shared" ca="1" si="9"/>
        <v>0</v>
      </c>
      <c r="L13" s="39">
        <f t="shared" ref="L13:P13" ca="1" si="21">B13+G13</f>
        <v>0</v>
      </c>
      <c r="M13" s="19">
        <f t="shared" ca="1" si="21"/>
        <v>0</v>
      </c>
      <c r="N13" s="19">
        <f t="shared" ca="1" si="21"/>
        <v>0</v>
      </c>
      <c r="O13" s="19">
        <f t="shared" ca="1" si="21"/>
        <v>0</v>
      </c>
      <c r="P13" s="37">
        <f t="shared" ca="1" si="21"/>
        <v>0</v>
      </c>
    </row>
    <row r="14" spans="1:16" ht="13" x14ac:dyDescent="0.15">
      <c r="A14" s="1" t="s">
        <v>122</v>
      </c>
      <c r="B14" s="36">
        <f t="shared" ca="1" si="0"/>
        <v>0</v>
      </c>
      <c r="C14">
        <f t="shared" ca="1" si="1"/>
        <v>0</v>
      </c>
      <c r="D14">
        <f t="shared" ca="1" si="2"/>
        <v>0</v>
      </c>
      <c r="E14">
        <f t="shared" ca="1" si="3"/>
        <v>0</v>
      </c>
      <c r="F14" s="37">
        <f t="shared" ca="1" si="4"/>
        <v>0</v>
      </c>
      <c r="G14" s="36">
        <f t="shared" ca="1" si="5"/>
        <v>0</v>
      </c>
      <c r="H14">
        <f t="shared" ca="1" si="6"/>
        <v>0</v>
      </c>
      <c r="I14">
        <f t="shared" ca="1" si="7"/>
        <v>0</v>
      </c>
      <c r="J14">
        <f t="shared" ca="1" si="8"/>
        <v>0</v>
      </c>
      <c r="K14" s="38">
        <f t="shared" ca="1" si="9"/>
        <v>0</v>
      </c>
      <c r="L14" s="39">
        <f t="shared" ref="L14:P14" ca="1" si="22">B14+G14</f>
        <v>0</v>
      </c>
      <c r="M14" s="19">
        <f t="shared" ca="1" si="22"/>
        <v>0</v>
      </c>
      <c r="N14" s="19">
        <f t="shared" ca="1" si="22"/>
        <v>0</v>
      </c>
      <c r="O14" s="19">
        <f t="shared" ca="1" si="22"/>
        <v>0</v>
      </c>
      <c r="P14" s="37">
        <f t="shared" ca="1" si="22"/>
        <v>0</v>
      </c>
    </row>
    <row r="15" spans="1:16" ht="13" x14ac:dyDescent="0.15">
      <c r="A15" s="1" t="s">
        <v>123</v>
      </c>
      <c r="B15" s="36">
        <f t="shared" ca="1" si="0"/>
        <v>0</v>
      </c>
      <c r="C15">
        <f t="shared" ca="1" si="1"/>
        <v>0</v>
      </c>
      <c r="D15">
        <f t="shared" ca="1" si="2"/>
        <v>0</v>
      </c>
      <c r="E15">
        <f t="shared" ca="1" si="3"/>
        <v>0</v>
      </c>
      <c r="F15" s="37">
        <f t="shared" ca="1" si="4"/>
        <v>0</v>
      </c>
      <c r="G15" s="36">
        <f t="shared" ca="1" si="5"/>
        <v>0</v>
      </c>
      <c r="H15">
        <f t="shared" ca="1" si="6"/>
        <v>0</v>
      </c>
      <c r="I15">
        <f t="shared" ca="1" si="7"/>
        <v>0</v>
      </c>
      <c r="J15">
        <f t="shared" ca="1" si="8"/>
        <v>0</v>
      </c>
      <c r="K15" s="38">
        <f t="shared" ca="1" si="9"/>
        <v>0</v>
      </c>
      <c r="L15" s="39">
        <f t="shared" ref="L15:P15" ca="1" si="23">B15+G15</f>
        <v>0</v>
      </c>
      <c r="M15" s="19">
        <f t="shared" ca="1" si="23"/>
        <v>0</v>
      </c>
      <c r="N15" s="19">
        <f t="shared" ca="1" si="23"/>
        <v>0</v>
      </c>
      <c r="O15" s="19">
        <f t="shared" ca="1" si="23"/>
        <v>0</v>
      </c>
      <c r="P15" s="37">
        <f t="shared" ca="1" si="23"/>
        <v>0</v>
      </c>
    </row>
    <row r="16" spans="1:16" ht="13" x14ac:dyDescent="0.15">
      <c r="A16" s="1" t="s">
        <v>124</v>
      </c>
      <c r="B16" s="36">
        <f t="shared" ca="1" si="0"/>
        <v>0</v>
      </c>
      <c r="C16">
        <f t="shared" ca="1" si="1"/>
        <v>0</v>
      </c>
      <c r="D16">
        <f t="shared" ca="1" si="2"/>
        <v>0</v>
      </c>
      <c r="E16">
        <f t="shared" ca="1" si="3"/>
        <v>0</v>
      </c>
      <c r="F16" s="37">
        <f t="shared" ca="1" si="4"/>
        <v>0</v>
      </c>
      <c r="G16" s="36">
        <f t="shared" ca="1" si="5"/>
        <v>0</v>
      </c>
      <c r="H16">
        <f t="shared" ca="1" si="6"/>
        <v>0</v>
      </c>
      <c r="I16">
        <f t="shared" ca="1" si="7"/>
        <v>0</v>
      </c>
      <c r="J16">
        <f t="shared" ca="1" si="8"/>
        <v>0</v>
      </c>
      <c r="K16" s="38">
        <f t="shared" ca="1" si="9"/>
        <v>0</v>
      </c>
      <c r="L16" s="39">
        <f t="shared" ref="L16:P16" ca="1" si="24">B16+G16</f>
        <v>0</v>
      </c>
      <c r="M16" s="19">
        <f t="shared" ca="1" si="24"/>
        <v>0</v>
      </c>
      <c r="N16" s="19">
        <f t="shared" ca="1" si="24"/>
        <v>0</v>
      </c>
      <c r="O16" s="19">
        <f t="shared" ca="1" si="24"/>
        <v>0</v>
      </c>
      <c r="P16" s="37">
        <f t="shared" ca="1" si="24"/>
        <v>0</v>
      </c>
    </row>
    <row r="17" spans="1:16" ht="13" x14ac:dyDescent="0.15">
      <c r="A17" s="1" t="s">
        <v>125</v>
      </c>
      <c r="B17" s="36">
        <f t="shared" ca="1" si="0"/>
        <v>0</v>
      </c>
      <c r="C17">
        <f t="shared" ca="1" si="1"/>
        <v>0</v>
      </c>
      <c r="D17">
        <f t="shared" ca="1" si="2"/>
        <v>0</v>
      </c>
      <c r="E17">
        <f t="shared" ca="1" si="3"/>
        <v>0</v>
      </c>
      <c r="F17" s="37">
        <f t="shared" ca="1" si="4"/>
        <v>0</v>
      </c>
      <c r="G17" s="36">
        <f t="shared" ca="1" si="5"/>
        <v>0</v>
      </c>
      <c r="H17">
        <f t="shared" ca="1" si="6"/>
        <v>0</v>
      </c>
      <c r="I17">
        <f t="shared" ca="1" si="7"/>
        <v>0</v>
      </c>
      <c r="J17">
        <f t="shared" ca="1" si="8"/>
        <v>0</v>
      </c>
      <c r="K17" s="38">
        <f t="shared" ca="1" si="9"/>
        <v>0</v>
      </c>
      <c r="L17" s="39">
        <f t="shared" ref="L17:P17" ca="1" si="25">B17+G17</f>
        <v>0</v>
      </c>
      <c r="M17" s="19">
        <f t="shared" ca="1" si="25"/>
        <v>0</v>
      </c>
      <c r="N17" s="19">
        <f t="shared" ca="1" si="25"/>
        <v>0</v>
      </c>
      <c r="O17" s="19">
        <f t="shared" ca="1" si="25"/>
        <v>0</v>
      </c>
      <c r="P17" s="37">
        <f t="shared" ca="1" si="25"/>
        <v>0</v>
      </c>
    </row>
    <row r="18" spans="1:16" ht="13" x14ac:dyDescent="0.15">
      <c r="A18" s="1" t="s">
        <v>126</v>
      </c>
      <c r="B18" s="36">
        <f t="shared" ca="1" si="0"/>
        <v>0</v>
      </c>
      <c r="C18">
        <f t="shared" ca="1" si="1"/>
        <v>0</v>
      </c>
      <c r="D18">
        <f t="shared" ca="1" si="2"/>
        <v>0</v>
      </c>
      <c r="E18">
        <f t="shared" ca="1" si="3"/>
        <v>0</v>
      </c>
      <c r="F18" s="37">
        <f t="shared" ca="1" si="4"/>
        <v>0</v>
      </c>
      <c r="G18" s="36">
        <f t="shared" ca="1" si="5"/>
        <v>0</v>
      </c>
      <c r="H18">
        <f t="shared" ca="1" si="6"/>
        <v>0</v>
      </c>
      <c r="I18">
        <f t="shared" ca="1" si="7"/>
        <v>0</v>
      </c>
      <c r="J18">
        <f t="shared" ca="1" si="8"/>
        <v>0</v>
      </c>
      <c r="K18" s="38">
        <f t="shared" ca="1" si="9"/>
        <v>0</v>
      </c>
      <c r="L18" s="39">
        <f t="shared" ref="L18:P18" ca="1" si="26">B18+G18</f>
        <v>0</v>
      </c>
      <c r="M18" s="19">
        <f t="shared" ca="1" si="26"/>
        <v>0</v>
      </c>
      <c r="N18" s="19">
        <f t="shared" ca="1" si="26"/>
        <v>0</v>
      </c>
      <c r="O18" s="19">
        <f t="shared" ca="1" si="26"/>
        <v>0</v>
      </c>
      <c r="P18" s="37">
        <f t="shared" ca="1" si="26"/>
        <v>0</v>
      </c>
    </row>
    <row r="19" spans="1:16" ht="13" x14ac:dyDescent="0.15">
      <c r="A19" s="1" t="s">
        <v>127</v>
      </c>
      <c r="B19" s="36">
        <f t="shared" ca="1" si="0"/>
        <v>0</v>
      </c>
      <c r="C19">
        <f t="shared" ca="1" si="1"/>
        <v>0</v>
      </c>
      <c r="D19">
        <f t="shared" ca="1" si="2"/>
        <v>0</v>
      </c>
      <c r="E19">
        <f t="shared" ca="1" si="3"/>
        <v>0</v>
      </c>
      <c r="F19" s="37">
        <f t="shared" ca="1" si="4"/>
        <v>0</v>
      </c>
      <c r="G19" s="36">
        <f t="shared" ca="1" si="5"/>
        <v>0</v>
      </c>
      <c r="H19">
        <f t="shared" ca="1" si="6"/>
        <v>0</v>
      </c>
      <c r="I19">
        <f t="shared" ca="1" si="7"/>
        <v>0</v>
      </c>
      <c r="J19">
        <f t="shared" ca="1" si="8"/>
        <v>0</v>
      </c>
      <c r="K19" s="38">
        <f t="shared" ca="1" si="9"/>
        <v>0</v>
      </c>
      <c r="L19" s="39">
        <f t="shared" ref="L19:P19" ca="1" si="27">B19+G19</f>
        <v>0</v>
      </c>
      <c r="M19" s="19">
        <f t="shared" ca="1" si="27"/>
        <v>0</v>
      </c>
      <c r="N19" s="19">
        <f t="shared" ca="1" si="27"/>
        <v>0</v>
      </c>
      <c r="O19" s="19">
        <f t="shared" ca="1" si="27"/>
        <v>0</v>
      </c>
      <c r="P19" s="37">
        <f t="shared" ca="1" si="27"/>
        <v>0</v>
      </c>
    </row>
    <row r="20" spans="1:16" ht="13" x14ac:dyDescent="0.15">
      <c r="A20" s="1" t="s">
        <v>128</v>
      </c>
      <c r="B20" s="36">
        <f t="shared" ca="1" si="0"/>
        <v>0</v>
      </c>
      <c r="C20">
        <f t="shared" ca="1" si="1"/>
        <v>0</v>
      </c>
      <c r="D20">
        <f t="shared" ca="1" si="2"/>
        <v>0</v>
      </c>
      <c r="E20">
        <f t="shared" ca="1" si="3"/>
        <v>0</v>
      </c>
      <c r="F20" s="37">
        <f t="shared" ca="1" si="4"/>
        <v>0</v>
      </c>
      <c r="G20" s="36">
        <f t="shared" ca="1" si="5"/>
        <v>0</v>
      </c>
      <c r="H20">
        <f t="shared" ca="1" si="6"/>
        <v>0</v>
      </c>
      <c r="I20">
        <f t="shared" ca="1" si="7"/>
        <v>0</v>
      </c>
      <c r="J20">
        <f t="shared" ca="1" si="8"/>
        <v>0</v>
      </c>
      <c r="K20" s="38">
        <f t="shared" ca="1" si="9"/>
        <v>0</v>
      </c>
      <c r="L20" s="39">
        <f t="shared" ref="L20:P20" ca="1" si="28">B20+G20</f>
        <v>0</v>
      </c>
      <c r="M20" s="19">
        <f t="shared" ca="1" si="28"/>
        <v>0</v>
      </c>
      <c r="N20" s="19">
        <f t="shared" ca="1" si="28"/>
        <v>0</v>
      </c>
      <c r="O20" s="19">
        <f t="shared" ca="1" si="28"/>
        <v>0</v>
      </c>
      <c r="P20" s="37">
        <f t="shared" ca="1" si="28"/>
        <v>0</v>
      </c>
    </row>
    <row r="21" spans="1:16" ht="13" x14ac:dyDescent="0.15">
      <c r="A21" s="1" t="s">
        <v>129</v>
      </c>
      <c r="B21" s="36">
        <f t="shared" ca="1" si="0"/>
        <v>0</v>
      </c>
      <c r="C21">
        <f t="shared" ca="1" si="1"/>
        <v>0</v>
      </c>
      <c r="D21">
        <f t="shared" ca="1" si="2"/>
        <v>0</v>
      </c>
      <c r="E21">
        <f t="shared" ca="1" si="3"/>
        <v>0</v>
      </c>
      <c r="F21" s="37">
        <f t="shared" ca="1" si="4"/>
        <v>0</v>
      </c>
      <c r="G21" s="36">
        <f t="shared" ca="1" si="5"/>
        <v>0</v>
      </c>
      <c r="H21">
        <f t="shared" ca="1" si="6"/>
        <v>0</v>
      </c>
      <c r="I21">
        <f t="shared" ca="1" si="7"/>
        <v>0</v>
      </c>
      <c r="J21">
        <f t="shared" ca="1" si="8"/>
        <v>0</v>
      </c>
      <c r="K21" s="38">
        <f t="shared" ca="1" si="9"/>
        <v>0</v>
      </c>
      <c r="L21" s="39">
        <f t="shared" ref="L21:P21" ca="1" si="29">B21+G21</f>
        <v>0</v>
      </c>
      <c r="M21" s="19">
        <f t="shared" ca="1" si="29"/>
        <v>0</v>
      </c>
      <c r="N21" s="19">
        <f t="shared" ca="1" si="29"/>
        <v>0</v>
      </c>
      <c r="O21" s="19">
        <f t="shared" ca="1" si="29"/>
        <v>0</v>
      </c>
      <c r="P21" s="37">
        <f t="shared" ca="1" si="29"/>
        <v>0</v>
      </c>
    </row>
    <row r="22" spans="1:16" ht="13" x14ac:dyDescent="0.15">
      <c r="A22" s="1" t="s">
        <v>130</v>
      </c>
      <c r="B22" s="36">
        <f t="shared" ca="1" si="0"/>
        <v>0</v>
      </c>
      <c r="C22">
        <f t="shared" ca="1" si="1"/>
        <v>0</v>
      </c>
      <c r="D22">
        <f t="shared" ca="1" si="2"/>
        <v>0</v>
      </c>
      <c r="E22">
        <f t="shared" ca="1" si="3"/>
        <v>0</v>
      </c>
      <c r="F22" s="37">
        <f t="shared" ca="1" si="4"/>
        <v>0</v>
      </c>
      <c r="G22" s="36">
        <f t="shared" ca="1" si="5"/>
        <v>0</v>
      </c>
      <c r="H22">
        <f t="shared" ca="1" si="6"/>
        <v>0</v>
      </c>
      <c r="I22">
        <f t="shared" ca="1" si="7"/>
        <v>0</v>
      </c>
      <c r="J22">
        <f t="shared" ca="1" si="8"/>
        <v>0</v>
      </c>
      <c r="K22" s="38">
        <f t="shared" ca="1" si="9"/>
        <v>0</v>
      </c>
      <c r="L22" s="39">
        <f t="shared" ref="L22:P22" ca="1" si="30">B22+G22</f>
        <v>0</v>
      </c>
      <c r="M22" s="19">
        <f t="shared" ca="1" si="30"/>
        <v>0</v>
      </c>
      <c r="N22" s="19">
        <f t="shared" ca="1" si="30"/>
        <v>0</v>
      </c>
      <c r="O22" s="19">
        <f t="shared" ca="1" si="30"/>
        <v>0</v>
      </c>
      <c r="P22" s="37">
        <f t="shared" ca="1" si="30"/>
        <v>0</v>
      </c>
    </row>
    <row r="23" spans="1:16" ht="13" x14ac:dyDescent="0.15">
      <c r="A23" s="1" t="s">
        <v>131</v>
      </c>
      <c r="B23" s="36">
        <f t="shared" ca="1" si="0"/>
        <v>0</v>
      </c>
      <c r="C23">
        <f t="shared" ca="1" si="1"/>
        <v>0</v>
      </c>
      <c r="D23">
        <f t="shared" ca="1" si="2"/>
        <v>0</v>
      </c>
      <c r="E23">
        <f t="shared" ca="1" si="3"/>
        <v>0</v>
      </c>
      <c r="F23" s="37">
        <f t="shared" ca="1" si="4"/>
        <v>0</v>
      </c>
      <c r="G23" s="36">
        <f t="shared" ca="1" si="5"/>
        <v>0</v>
      </c>
      <c r="H23">
        <f t="shared" ca="1" si="6"/>
        <v>0</v>
      </c>
      <c r="I23">
        <f t="shared" ca="1" si="7"/>
        <v>0</v>
      </c>
      <c r="J23">
        <f t="shared" ca="1" si="8"/>
        <v>0</v>
      </c>
      <c r="K23" s="38">
        <f t="shared" ca="1" si="9"/>
        <v>0</v>
      </c>
      <c r="L23" s="39">
        <f t="shared" ref="L23:P23" ca="1" si="31">B23+G23</f>
        <v>0</v>
      </c>
      <c r="M23" s="19">
        <f t="shared" ca="1" si="31"/>
        <v>0</v>
      </c>
      <c r="N23" s="19">
        <f t="shared" ca="1" si="31"/>
        <v>0</v>
      </c>
      <c r="O23" s="19">
        <f t="shared" ca="1" si="31"/>
        <v>0</v>
      </c>
      <c r="P23" s="37">
        <f t="shared" ca="1" si="31"/>
        <v>0</v>
      </c>
    </row>
    <row r="24" spans="1:16" ht="13" x14ac:dyDescent="0.15">
      <c r="A24" s="1" t="s">
        <v>132</v>
      </c>
      <c r="B24" s="36">
        <f t="shared" ca="1" si="0"/>
        <v>0</v>
      </c>
      <c r="C24">
        <f t="shared" ca="1" si="1"/>
        <v>0</v>
      </c>
      <c r="D24">
        <f t="shared" ca="1" si="2"/>
        <v>0</v>
      </c>
      <c r="E24">
        <f t="shared" ca="1" si="3"/>
        <v>0</v>
      </c>
      <c r="F24" s="37">
        <f t="shared" ca="1" si="4"/>
        <v>0</v>
      </c>
      <c r="G24" s="36">
        <f t="shared" ca="1" si="5"/>
        <v>0</v>
      </c>
      <c r="H24">
        <f t="shared" ca="1" si="6"/>
        <v>0</v>
      </c>
      <c r="I24">
        <f t="shared" ca="1" si="7"/>
        <v>0</v>
      </c>
      <c r="J24">
        <f t="shared" ca="1" si="8"/>
        <v>0</v>
      </c>
      <c r="K24" s="38">
        <f t="shared" ca="1" si="9"/>
        <v>0</v>
      </c>
      <c r="L24" s="39">
        <f t="shared" ref="L24:P24" ca="1" si="32">B24+G24</f>
        <v>0</v>
      </c>
      <c r="M24" s="19">
        <f t="shared" ca="1" si="32"/>
        <v>0</v>
      </c>
      <c r="N24" s="19">
        <f t="shared" ca="1" si="32"/>
        <v>0</v>
      </c>
      <c r="O24" s="19">
        <f t="shared" ca="1" si="32"/>
        <v>0</v>
      </c>
      <c r="P24" s="37">
        <f t="shared" ca="1" si="32"/>
        <v>0</v>
      </c>
    </row>
    <row r="25" spans="1:16" ht="13" x14ac:dyDescent="0.15">
      <c r="A25" s="1" t="s">
        <v>133</v>
      </c>
      <c r="B25" s="36">
        <f t="shared" ca="1" si="0"/>
        <v>0</v>
      </c>
      <c r="C25">
        <f t="shared" ca="1" si="1"/>
        <v>0</v>
      </c>
      <c r="D25">
        <f t="shared" ca="1" si="2"/>
        <v>0</v>
      </c>
      <c r="E25">
        <f t="shared" ca="1" si="3"/>
        <v>0</v>
      </c>
      <c r="F25" s="37">
        <f t="shared" ca="1" si="4"/>
        <v>0</v>
      </c>
      <c r="G25" s="36">
        <f t="shared" ca="1" si="5"/>
        <v>0</v>
      </c>
      <c r="H25">
        <f t="shared" ca="1" si="6"/>
        <v>0</v>
      </c>
      <c r="I25">
        <f t="shared" ca="1" si="7"/>
        <v>0</v>
      </c>
      <c r="J25">
        <f t="shared" ca="1" si="8"/>
        <v>0</v>
      </c>
      <c r="K25" s="38">
        <f t="shared" ca="1" si="9"/>
        <v>0</v>
      </c>
      <c r="L25" s="39">
        <f t="shared" ref="L25:P25" ca="1" si="33">B25+G25</f>
        <v>0</v>
      </c>
      <c r="M25" s="19">
        <f t="shared" ca="1" si="33"/>
        <v>0</v>
      </c>
      <c r="N25" s="19">
        <f t="shared" ca="1" si="33"/>
        <v>0</v>
      </c>
      <c r="O25" s="19">
        <f t="shared" ca="1" si="33"/>
        <v>0</v>
      </c>
      <c r="P25" s="37">
        <f t="shared" ca="1" si="33"/>
        <v>0</v>
      </c>
    </row>
    <row r="26" spans="1:16" ht="13" x14ac:dyDescent="0.15">
      <c r="A26" s="1" t="s">
        <v>134</v>
      </c>
      <c r="B26" s="36">
        <f t="shared" ca="1" si="0"/>
        <v>0</v>
      </c>
      <c r="C26">
        <f t="shared" ca="1" si="1"/>
        <v>0</v>
      </c>
      <c r="D26">
        <f t="shared" ca="1" si="2"/>
        <v>0</v>
      </c>
      <c r="E26">
        <f t="shared" ca="1" si="3"/>
        <v>0</v>
      </c>
      <c r="F26" s="37">
        <f t="shared" ca="1" si="4"/>
        <v>0</v>
      </c>
      <c r="G26" s="36">
        <f t="shared" ca="1" si="5"/>
        <v>0</v>
      </c>
      <c r="H26">
        <f t="shared" ca="1" si="6"/>
        <v>0</v>
      </c>
      <c r="I26">
        <f t="shared" ca="1" si="7"/>
        <v>0</v>
      </c>
      <c r="J26">
        <f t="shared" ca="1" si="8"/>
        <v>0</v>
      </c>
      <c r="K26" s="38">
        <f t="shared" ca="1" si="9"/>
        <v>0</v>
      </c>
      <c r="L26" s="39">
        <f t="shared" ref="L26:P26" ca="1" si="34">B26+G26</f>
        <v>0</v>
      </c>
      <c r="M26" s="19">
        <f t="shared" ca="1" si="34"/>
        <v>0</v>
      </c>
      <c r="N26" s="19">
        <f t="shared" ca="1" si="34"/>
        <v>0</v>
      </c>
      <c r="O26" s="19">
        <f t="shared" ca="1" si="34"/>
        <v>0</v>
      </c>
      <c r="P26" s="37">
        <f t="shared" ca="1" si="34"/>
        <v>0</v>
      </c>
    </row>
    <row r="27" spans="1:16" ht="13" x14ac:dyDescent="0.15">
      <c r="A27" s="1" t="s">
        <v>135</v>
      </c>
      <c r="B27" s="36">
        <f t="shared" ca="1" si="0"/>
        <v>0</v>
      </c>
      <c r="C27">
        <f t="shared" ca="1" si="1"/>
        <v>0</v>
      </c>
      <c r="D27">
        <f t="shared" ca="1" si="2"/>
        <v>0</v>
      </c>
      <c r="E27">
        <f t="shared" ca="1" si="3"/>
        <v>0</v>
      </c>
      <c r="F27" s="37">
        <f t="shared" ca="1" si="4"/>
        <v>0</v>
      </c>
      <c r="G27" s="36">
        <f t="shared" ca="1" si="5"/>
        <v>0</v>
      </c>
      <c r="H27">
        <f t="shared" ca="1" si="6"/>
        <v>0</v>
      </c>
      <c r="I27">
        <f t="shared" ca="1" si="7"/>
        <v>0</v>
      </c>
      <c r="J27">
        <f t="shared" ca="1" si="8"/>
        <v>0</v>
      </c>
      <c r="K27" s="38">
        <f t="shared" ca="1" si="9"/>
        <v>0</v>
      </c>
      <c r="L27" s="39">
        <f t="shared" ref="L27:P27" ca="1" si="35">B27+G27</f>
        <v>0</v>
      </c>
      <c r="M27" s="19">
        <f t="shared" ca="1" si="35"/>
        <v>0</v>
      </c>
      <c r="N27" s="19">
        <f t="shared" ca="1" si="35"/>
        <v>0</v>
      </c>
      <c r="O27" s="19">
        <f t="shared" ca="1" si="35"/>
        <v>0</v>
      </c>
      <c r="P27" s="37">
        <f t="shared" ca="1" si="35"/>
        <v>0</v>
      </c>
    </row>
    <row r="28" spans="1:16" ht="13" x14ac:dyDescent="0.15">
      <c r="A28" s="1" t="s">
        <v>136</v>
      </c>
      <c r="B28" s="36">
        <f t="shared" ca="1" si="0"/>
        <v>0</v>
      </c>
      <c r="C28">
        <f t="shared" ca="1" si="1"/>
        <v>0</v>
      </c>
      <c r="D28">
        <f t="shared" ca="1" si="2"/>
        <v>0</v>
      </c>
      <c r="E28">
        <f t="shared" ca="1" si="3"/>
        <v>0</v>
      </c>
      <c r="F28" s="37">
        <f t="shared" ca="1" si="4"/>
        <v>0</v>
      </c>
      <c r="G28" s="36">
        <f t="shared" ca="1" si="5"/>
        <v>0</v>
      </c>
      <c r="H28">
        <f t="shared" ca="1" si="6"/>
        <v>0</v>
      </c>
      <c r="I28">
        <f t="shared" ca="1" si="7"/>
        <v>0</v>
      </c>
      <c r="J28">
        <f t="shared" ca="1" si="8"/>
        <v>0</v>
      </c>
      <c r="K28" s="38">
        <f t="shared" ca="1" si="9"/>
        <v>0</v>
      </c>
      <c r="L28" s="39">
        <f t="shared" ref="L28:P28" ca="1" si="36">B28+G28</f>
        <v>0</v>
      </c>
      <c r="M28" s="19">
        <f t="shared" ca="1" si="36"/>
        <v>0</v>
      </c>
      <c r="N28" s="19">
        <f t="shared" ca="1" si="36"/>
        <v>0</v>
      </c>
      <c r="O28" s="19">
        <f t="shared" ca="1" si="36"/>
        <v>0</v>
      </c>
      <c r="P28" s="37">
        <f t="shared" ca="1" si="36"/>
        <v>0</v>
      </c>
    </row>
    <row r="29" spans="1:16" ht="13" x14ac:dyDescent="0.15">
      <c r="A29" s="1" t="s">
        <v>137</v>
      </c>
      <c r="B29" s="36">
        <f t="shared" ca="1" si="0"/>
        <v>0</v>
      </c>
      <c r="C29">
        <f t="shared" ca="1" si="1"/>
        <v>0</v>
      </c>
      <c r="D29">
        <f t="shared" ca="1" si="2"/>
        <v>0</v>
      </c>
      <c r="E29">
        <f t="shared" ca="1" si="3"/>
        <v>0</v>
      </c>
      <c r="F29" s="37">
        <f t="shared" ca="1" si="4"/>
        <v>0</v>
      </c>
      <c r="G29" s="36">
        <f t="shared" ca="1" si="5"/>
        <v>0</v>
      </c>
      <c r="H29">
        <f t="shared" ca="1" si="6"/>
        <v>0</v>
      </c>
      <c r="I29">
        <f t="shared" ca="1" si="7"/>
        <v>0</v>
      </c>
      <c r="J29">
        <f t="shared" ca="1" si="8"/>
        <v>0</v>
      </c>
      <c r="K29" s="38">
        <f t="shared" ca="1" si="9"/>
        <v>0</v>
      </c>
      <c r="L29" s="39">
        <f t="shared" ref="L29:P29" ca="1" si="37">B29+G29</f>
        <v>0</v>
      </c>
      <c r="M29" s="19">
        <f t="shared" ca="1" si="37"/>
        <v>0</v>
      </c>
      <c r="N29" s="19">
        <f t="shared" ca="1" si="37"/>
        <v>0</v>
      </c>
      <c r="O29" s="19">
        <f t="shared" ca="1" si="37"/>
        <v>0</v>
      </c>
      <c r="P29" s="37">
        <f t="shared" ca="1" si="37"/>
        <v>0</v>
      </c>
    </row>
    <row r="30" spans="1:16" ht="13" x14ac:dyDescent="0.15">
      <c r="A30" s="1" t="s">
        <v>138</v>
      </c>
      <c r="B30" s="36">
        <f t="shared" ca="1" si="0"/>
        <v>0</v>
      </c>
      <c r="C30">
        <f t="shared" ca="1" si="1"/>
        <v>0</v>
      </c>
      <c r="D30">
        <f t="shared" ca="1" si="2"/>
        <v>0</v>
      </c>
      <c r="E30">
        <f t="shared" ca="1" si="3"/>
        <v>0</v>
      </c>
      <c r="F30" s="37">
        <f t="shared" ca="1" si="4"/>
        <v>0</v>
      </c>
      <c r="G30" s="36">
        <f t="shared" ca="1" si="5"/>
        <v>0</v>
      </c>
      <c r="H30">
        <f t="shared" ca="1" si="6"/>
        <v>0</v>
      </c>
      <c r="I30">
        <f t="shared" ca="1" si="7"/>
        <v>0</v>
      </c>
      <c r="J30">
        <f t="shared" ca="1" si="8"/>
        <v>0</v>
      </c>
      <c r="K30" s="38">
        <f t="shared" ca="1" si="9"/>
        <v>0</v>
      </c>
      <c r="L30" s="39">
        <f t="shared" ref="L30:P30" ca="1" si="38">B30+G30</f>
        <v>0</v>
      </c>
      <c r="M30" s="19">
        <f t="shared" ca="1" si="38"/>
        <v>0</v>
      </c>
      <c r="N30" s="19">
        <f t="shared" ca="1" si="38"/>
        <v>0</v>
      </c>
      <c r="O30" s="19">
        <f t="shared" ca="1" si="38"/>
        <v>0</v>
      </c>
      <c r="P30" s="37">
        <f t="shared" ca="1" si="38"/>
        <v>0</v>
      </c>
    </row>
    <row r="31" spans="1:16" ht="13" x14ac:dyDescent="0.15">
      <c r="A31" s="1" t="s">
        <v>139</v>
      </c>
      <c r="B31" s="36">
        <f t="shared" ca="1" si="0"/>
        <v>0</v>
      </c>
      <c r="C31">
        <f t="shared" ca="1" si="1"/>
        <v>0</v>
      </c>
      <c r="D31">
        <f t="shared" ca="1" si="2"/>
        <v>0</v>
      </c>
      <c r="E31">
        <f t="shared" ca="1" si="3"/>
        <v>0</v>
      </c>
      <c r="F31" s="37">
        <f t="shared" ca="1" si="4"/>
        <v>0</v>
      </c>
      <c r="G31" s="36">
        <f t="shared" ca="1" si="5"/>
        <v>0</v>
      </c>
      <c r="H31">
        <f t="shared" ca="1" si="6"/>
        <v>0</v>
      </c>
      <c r="I31">
        <f t="shared" ca="1" si="7"/>
        <v>0</v>
      </c>
      <c r="J31">
        <f t="shared" ca="1" si="8"/>
        <v>0</v>
      </c>
      <c r="K31" s="38">
        <f t="shared" ca="1" si="9"/>
        <v>0</v>
      </c>
      <c r="L31" s="39">
        <f t="shared" ref="L31:P31" ca="1" si="39">B31+G31</f>
        <v>0</v>
      </c>
      <c r="M31" s="19">
        <f t="shared" ca="1" si="39"/>
        <v>0</v>
      </c>
      <c r="N31" s="19">
        <f t="shared" ca="1" si="39"/>
        <v>0</v>
      </c>
      <c r="O31" s="19">
        <f t="shared" ca="1" si="39"/>
        <v>0</v>
      </c>
      <c r="P31" s="37">
        <f t="shared" ca="1" si="39"/>
        <v>0</v>
      </c>
    </row>
    <row r="32" spans="1:16" ht="13" x14ac:dyDescent="0.15">
      <c r="A32" s="1" t="s">
        <v>140</v>
      </c>
      <c r="B32" s="36">
        <f t="shared" ca="1" si="0"/>
        <v>0</v>
      </c>
      <c r="C32">
        <f t="shared" ca="1" si="1"/>
        <v>25</v>
      </c>
      <c r="D32">
        <f t="shared" ca="1" si="2"/>
        <v>0</v>
      </c>
      <c r="E32">
        <f t="shared" ca="1" si="3"/>
        <v>0</v>
      </c>
      <c r="F32" s="37">
        <f t="shared" ca="1" si="4"/>
        <v>25</v>
      </c>
      <c r="G32" s="36">
        <f t="shared" ca="1" si="5"/>
        <v>0</v>
      </c>
      <c r="H32">
        <f t="shared" ca="1" si="6"/>
        <v>-756</v>
      </c>
      <c r="I32">
        <f t="shared" ca="1" si="7"/>
        <v>0</v>
      </c>
      <c r="J32">
        <f t="shared" ca="1" si="8"/>
        <v>0</v>
      </c>
      <c r="K32" s="38">
        <f t="shared" ca="1" si="9"/>
        <v>-756</v>
      </c>
      <c r="L32" s="39">
        <f t="shared" ref="L32:P32" ca="1" si="40">B32+G32</f>
        <v>0</v>
      </c>
      <c r="M32" s="19">
        <f t="shared" ca="1" si="40"/>
        <v>-731</v>
      </c>
      <c r="N32" s="19">
        <f t="shared" ca="1" si="40"/>
        <v>0</v>
      </c>
      <c r="O32" s="19">
        <f t="shared" ca="1" si="40"/>
        <v>0</v>
      </c>
      <c r="P32" s="37">
        <f t="shared" ca="1" si="40"/>
        <v>-731</v>
      </c>
    </row>
    <row r="33" spans="1:16" ht="13" x14ac:dyDescent="0.15">
      <c r="A33" s="1" t="s">
        <v>141</v>
      </c>
      <c r="B33" s="36">
        <f t="shared" ca="1" si="0"/>
        <v>0</v>
      </c>
      <c r="C33">
        <f t="shared" ca="1" si="1"/>
        <v>0</v>
      </c>
      <c r="D33">
        <f t="shared" ca="1" si="2"/>
        <v>0</v>
      </c>
      <c r="E33">
        <f t="shared" ca="1" si="3"/>
        <v>0</v>
      </c>
      <c r="F33" s="37">
        <f t="shared" ca="1" si="4"/>
        <v>0</v>
      </c>
      <c r="G33" s="36">
        <f t="shared" ca="1" si="5"/>
        <v>0</v>
      </c>
      <c r="H33">
        <f t="shared" ca="1" si="6"/>
        <v>-400</v>
      </c>
      <c r="I33">
        <f t="shared" ca="1" si="7"/>
        <v>0</v>
      </c>
      <c r="J33">
        <f t="shared" ca="1" si="8"/>
        <v>0</v>
      </c>
      <c r="K33" s="38">
        <f t="shared" ca="1" si="9"/>
        <v>-400</v>
      </c>
      <c r="L33" s="39">
        <f t="shared" ref="L33:P33" ca="1" si="41">B33+G33</f>
        <v>0</v>
      </c>
      <c r="M33" s="19">
        <f t="shared" ca="1" si="41"/>
        <v>-400</v>
      </c>
      <c r="N33" s="19">
        <f t="shared" ca="1" si="41"/>
        <v>0</v>
      </c>
      <c r="O33" s="19">
        <f t="shared" ca="1" si="41"/>
        <v>0</v>
      </c>
      <c r="P33" s="37">
        <f t="shared" ca="1" si="41"/>
        <v>-400</v>
      </c>
    </row>
    <row r="34" spans="1:16" ht="13" x14ac:dyDescent="0.15">
      <c r="A34" s="1" t="s">
        <v>142</v>
      </c>
      <c r="B34" s="36">
        <f t="shared" ca="1" si="0"/>
        <v>0</v>
      </c>
      <c r="C34">
        <f t="shared" ca="1" si="1"/>
        <v>0</v>
      </c>
      <c r="D34">
        <f t="shared" ca="1" si="2"/>
        <v>0</v>
      </c>
      <c r="E34">
        <f t="shared" ca="1" si="3"/>
        <v>0</v>
      </c>
      <c r="F34" s="37">
        <f t="shared" ca="1" si="4"/>
        <v>0</v>
      </c>
      <c r="G34" s="36">
        <f t="shared" ca="1" si="5"/>
        <v>0</v>
      </c>
      <c r="H34">
        <f t="shared" ca="1" si="6"/>
        <v>0</v>
      </c>
      <c r="I34">
        <f t="shared" ca="1" si="7"/>
        <v>0</v>
      </c>
      <c r="J34">
        <f t="shared" ca="1" si="8"/>
        <v>0</v>
      </c>
      <c r="K34" s="38">
        <f t="shared" ca="1" si="9"/>
        <v>0</v>
      </c>
      <c r="L34" s="39">
        <f t="shared" ref="L34:P34" ca="1" si="42">B34+G34</f>
        <v>0</v>
      </c>
      <c r="M34" s="19">
        <f t="shared" ca="1" si="42"/>
        <v>0</v>
      </c>
      <c r="N34" s="19">
        <f t="shared" ca="1" si="42"/>
        <v>0</v>
      </c>
      <c r="O34" s="19">
        <f t="shared" ca="1" si="42"/>
        <v>0</v>
      </c>
      <c r="P34" s="37">
        <f t="shared" ca="1" si="42"/>
        <v>0</v>
      </c>
    </row>
    <row r="35" spans="1:16" ht="13" x14ac:dyDescent="0.15">
      <c r="A35" s="1" t="s">
        <v>143</v>
      </c>
      <c r="B35" s="36">
        <f t="shared" ca="1" si="0"/>
        <v>0</v>
      </c>
      <c r="C35">
        <f t="shared" ca="1" si="1"/>
        <v>0</v>
      </c>
      <c r="D35">
        <f t="shared" ca="1" si="2"/>
        <v>0</v>
      </c>
      <c r="E35">
        <f t="shared" ca="1" si="3"/>
        <v>0</v>
      </c>
      <c r="F35" s="37">
        <f t="shared" ca="1" si="4"/>
        <v>0</v>
      </c>
      <c r="G35" s="36">
        <f t="shared" ca="1" si="5"/>
        <v>0</v>
      </c>
      <c r="H35">
        <f t="shared" ca="1" si="6"/>
        <v>0</v>
      </c>
      <c r="I35">
        <f t="shared" ca="1" si="7"/>
        <v>-2</v>
      </c>
      <c r="J35">
        <f t="shared" ca="1" si="8"/>
        <v>0</v>
      </c>
      <c r="K35" s="38">
        <f t="shared" ca="1" si="9"/>
        <v>-0.2</v>
      </c>
      <c r="L35" s="39">
        <f t="shared" ref="L35:P35" ca="1" si="43">B35+G35</f>
        <v>0</v>
      </c>
      <c r="M35" s="19">
        <f t="shared" ca="1" si="43"/>
        <v>0</v>
      </c>
      <c r="N35" s="19">
        <f t="shared" ca="1" si="43"/>
        <v>-2</v>
      </c>
      <c r="O35" s="19">
        <f t="shared" ca="1" si="43"/>
        <v>0</v>
      </c>
      <c r="P35" s="37">
        <f t="shared" ca="1" si="43"/>
        <v>-0.2</v>
      </c>
    </row>
    <row r="36" spans="1:16" ht="13" x14ac:dyDescent="0.15">
      <c r="A36" s="1" t="s">
        <v>144</v>
      </c>
      <c r="B36" s="36">
        <f t="shared" ca="1" si="0"/>
        <v>0</v>
      </c>
      <c r="C36">
        <f t="shared" ca="1" si="1"/>
        <v>0</v>
      </c>
      <c r="D36">
        <f t="shared" ca="1" si="2"/>
        <v>0</v>
      </c>
      <c r="E36">
        <f t="shared" ca="1" si="3"/>
        <v>0</v>
      </c>
      <c r="F36" s="37">
        <f t="shared" ca="1" si="4"/>
        <v>0</v>
      </c>
      <c r="G36" s="36">
        <f t="shared" ca="1" si="5"/>
        <v>0</v>
      </c>
      <c r="H36">
        <f t="shared" ca="1" si="6"/>
        <v>0</v>
      </c>
      <c r="I36">
        <f t="shared" ca="1" si="7"/>
        <v>0</v>
      </c>
      <c r="J36">
        <f t="shared" ca="1" si="8"/>
        <v>0</v>
      </c>
      <c r="K36" s="38">
        <f t="shared" ca="1" si="9"/>
        <v>0</v>
      </c>
      <c r="L36" s="39">
        <f t="shared" ref="L36:P36" ca="1" si="44">B36+G36</f>
        <v>0</v>
      </c>
      <c r="M36" s="19">
        <f t="shared" ca="1" si="44"/>
        <v>0</v>
      </c>
      <c r="N36" s="19">
        <f t="shared" ca="1" si="44"/>
        <v>0</v>
      </c>
      <c r="O36" s="19">
        <f t="shared" ca="1" si="44"/>
        <v>0</v>
      </c>
      <c r="P36" s="37">
        <f t="shared" ca="1" si="44"/>
        <v>0</v>
      </c>
    </row>
    <row r="37" spans="1:16" ht="13" x14ac:dyDescent="0.15">
      <c r="A37" s="1" t="s">
        <v>145</v>
      </c>
      <c r="B37" s="36">
        <f t="shared" ca="1" si="0"/>
        <v>0</v>
      </c>
      <c r="C37">
        <f t="shared" ca="1" si="1"/>
        <v>0</v>
      </c>
      <c r="D37">
        <f t="shared" ca="1" si="2"/>
        <v>0</v>
      </c>
      <c r="E37">
        <f t="shared" ca="1" si="3"/>
        <v>0</v>
      </c>
      <c r="F37" s="37">
        <f t="shared" ca="1" si="4"/>
        <v>0</v>
      </c>
      <c r="G37" s="36">
        <f t="shared" ca="1" si="5"/>
        <v>0</v>
      </c>
      <c r="H37">
        <f t="shared" ca="1" si="6"/>
        <v>-50</v>
      </c>
      <c r="I37">
        <f t="shared" ca="1" si="7"/>
        <v>0</v>
      </c>
      <c r="J37">
        <f t="shared" ca="1" si="8"/>
        <v>0</v>
      </c>
      <c r="K37" s="38">
        <f t="shared" ca="1" si="9"/>
        <v>-50</v>
      </c>
      <c r="L37" s="39">
        <f t="shared" ref="L37:P37" ca="1" si="45">B37+G37</f>
        <v>0</v>
      </c>
      <c r="M37" s="19">
        <f t="shared" ca="1" si="45"/>
        <v>-50</v>
      </c>
      <c r="N37" s="19">
        <f t="shared" ca="1" si="45"/>
        <v>0</v>
      </c>
      <c r="O37" s="19">
        <f t="shared" ca="1" si="45"/>
        <v>0</v>
      </c>
      <c r="P37" s="37">
        <f t="shared" ca="1" si="45"/>
        <v>-50</v>
      </c>
    </row>
    <row r="38" spans="1:16" ht="13" x14ac:dyDescent="0.15">
      <c r="A38" s="1" t="s">
        <v>146</v>
      </c>
      <c r="B38" s="36">
        <f t="shared" ca="1" si="0"/>
        <v>0</v>
      </c>
      <c r="C38">
        <f t="shared" ca="1" si="1"/>
        <v>0</v>
      </c>
      <c r="D38">
        <f t="shared" ca="1" si="2"/>
        <v>0</v>
      </c>
      <c r="E38">
        <f t="shared" ca="1" si="3"/>
        <v>0</v>
      </c>
      <c r="F38" s="37">
        <f t="shared" ca="1" si="4"/>
        <v>0</v>
      </c>
      <c r="G38" s="36">
        <f t="shared" ca="1" si="5"/>
        <v>0</v>
      </c>
      <c r="H38">
        <f t="shared" ca="1" si="6"/>
        <v>0</v>
      </c>
      <c r="I38">
        <f t="shared" ca="1" si="7"/>
        <v>0</v>
      </c>
      <c r="J38">
        <f t="shared" ca="1" si="8"/>
        <v>0</v>
      </c>
      <c r="K38" s="38">
        <f t="shared" ca="1" si="9"/>
        <v>0</v>
      </c>
      <c r="L38" s="39">
        <f t="shared" ref="L38:P38" ca="1" si="46">B38+G38</f>
        <v>0</v>
      </c>
      <c r="M38" s="19">
        <f t="shared" ca="1" si="46"/>
        <v>0</v>
      </c>
      <c r="N38" s="19">
        <f t="shared" ca="1" si="46"/>
        <v>0</v>
      </c>
      <c r="O38" s="19">
        <f t="shared" ca="1" si="46"/>
        <v>0</v>
      </c>
      <c r="P38" s="37">
        <f t="shared" ca="1" si="46"/>
        <v>0</v>
      </c>
    </row>
    <row r="39" spans="1:16" ht="13" x14ac:dyDescent="0.15">
      <c r="A39" s="1" t="s">
        <v>147</v>
      </c>
      <c r="B39" s="36">
        <f t="shared" ca="1" si="0"/>
        <v>0</v>
      </c>
      <c r="C39">
        <f t="shared" ca="1" si="1"/>
        <v>0</v>
      </c>
      <c r="D39">
        <f t="shared" ca="1" si="2"/>
        <v>0</v>
      </c>
      <c r="E39">
        <f t="shared" ca="1" si="3"/>
        <v>0</v>
      </c>
      <c r="F39" s="37">
        <f t="shared" ca="1" si="4"/>
        <v>0</v>
      </c>
      <c r="G39" s="36">
        <f t="shared" ca="1" si="5"/>
        <v>0</v>
      </c>
      <c r="H39">
        <f t="shared" ca="1" si="6"/>
        <v>0</v>
      </c>
      <c r="I39">
        <f t="shared" ca="1" si="7"/>
        <v>0</v>
      </c>
      <c r="J39">
        <f t="shared" ca="1" si="8"/>
        <v>0</v>
      </c>
      <c r="K39" s="38">
        <f t="shared" ca="1" si="9"/>
        <v>0</v>
      </c>
      <c r="L39" s="39">
        <f t="shared" ref="L39:P39" ca="1" si="47">B39+G39</f>
        <v>0</v>
      </c>
      <c r="M39" s="19">
        <f t="shared" ca="1" si="47"/>
        <v>0</v>
      </c>
      <c r="N39" s="19">
        <f t="shared" ca="1" si="47"/>
        <v>0</v>
      </c>
      <c r="O39" s="19">
        <f t="shared" ca="1" si="47"/>
        <v>0</v>
      </c>
      <c r="P39" s="37">
        <f t="shared" ca="1" si="47"/>
        <v>0</v>
      </c>
    </row>
    <row r="40" spans="1:16" ht="13" x14ac:dyDescent="0.15">
      <c r="A40" s="1" t="s">
        <v>148</v>
      </c>
      <c r="B40" s="36">
        <f t="shared" ca="1" si="0"/>
        <v>0</v>
      </c>
      <c r="C40">
        <f t="shared" ca="1" si="1"/>
        <v>0</v>
      </c>
      <c r="D40">
        <f t="shared" ca="1" si="2"/>
        <v>0</v>
      </c>
      <c r="E40">
        <f t="shared" ca="1" si="3"/>
        <v>0</v>
      </c>
      <c r="F40" s="37">
        <f t="shared" ca="1" si="4"/>
        <v>0</v>
      </c>
      <c r="G40" s="36">
        <f t="shared" ca="1" si="5"/>
        <v>0</v>
      </c>
      <c r="H40">
        <f t="shared" ca="1" si="6"/>
        <v>0</v>
      </c>
      <c r="I40">
        <f t="shared" ca="1" si="7"/>
        <v>0</v>
      </c>
      <c r="J40">
        <f t="shared" ca="1" si="8"/>
        <v>0</v>
      </c>
      <c r="K40" s="38">
        <f t="shared" ca="1" si="9"/>
        <v>0</v>
      </c>
      <c r="L40" s="39">
        <f t="shared" ref="L40:P40" ca="1" si="48">B40+G40</f>
        <v>0</v>
      </c>
      <c r="M40" s="19">
        <f t="shared" ca="1" si="48"/>
        <v>0</v>
      </c>
      <c r="N40" s="19">
        <f t="shared" ca="1" si="48"/>
        <v>0</v>
      </c>
      <c r="O40" s="19">
        <f t="shared" ca="1" si="48"/>
        <v>0</v>
      </c>
      <c r="P40" s="37">
        <f t="shared" ca="1" si="48"/>
        <v>0</v>
      </c>
    </row>
    <row r="41" spans="1:16" ht="13" x14ac:dyDescent="0.15">
      <c r="A41" s="1" t="s">
        <v>149</v>
      </c>
      <c r="B41" s="36">
        <f t="shared" ca="1" si="0"/>
        <v>0</v>
      </c>
      <c r="C41">
        <f t="shared" ca="1" si="1"/>
        <v>0</v>
      </c>
      <c r="D41">
        <f t="shared" ca="1" si="2"/>
        <v>0</v>
      </c>
      <c r="E41">
        <f t="shared" ca="1" si="3"/>
        <v>0</v>
      </c>
      <c r="F41" s="37">
        <f t="shared" ca="1" si="4"/>
        <v>0</v>
      </c>
      <c r="G41" s="36">
        <f t="shared" ca="1" si="5"/>
        <v>0</v>
      </c>
      <c r="H41">
        <f t="shared" ca="1" si="6"/>
        <v>0</v>
      </c>
      <c r="I41">
        <f t="shared" ca="1" si="7"/>
        <v>0</v>
      </c>
      <c r="J41">
        <f t="shared" ca="1" si="8"/>
        <v>0</v>
      </c>
      <c r="K41" s="38">
        <f t="shared" ca="1" si="9"/>
        <v>0</v>
      </c>
      <c r="L41" s="39">
        <f t="shared" ref="L41:P41" ca="1" si="49">B41+G41</f>
        <v>0</v>
      </c>
      <c r="M41" s="19">
        <f t="shared" ca="1" si="49"/>
        <v>0</v>
      </c>
      <c r="N41" s="19">
        <f t="shared" ca="1" si="49"/>
        <v>0</v>
      </c>
      <c r="O41" s="19">
        <f t="shared" ca="1" si="49"/>
        <v>0</v>
      </c>
      <c r="P41" s="37">
        <f t="shared" ca="1" si="49"/>
        <v>0</v>
      </c>
    </row>
    <row r="42" spans="1:16" ht="13" x14ac:dyDescent="0.15">
      <c r="A42" s="1" t="s">
        <v>150</v>
      </c>
      <c r="B42" s="36">
        <f t="shared" ca="1" si="0"/>
        <v>0</v>
      </c>
      <c r="C42">
        <f t="shared" ca="1" si="1"/>
        <v>0</v>
      </c>
      <c r="D42">
        <f t="shared" ca="1" si="2"/>
        <v>0</v>
      </c>
      <c r="E42">
        <f t="shared" ca="1" si="3"/>
        <v>0</v>
      </c>
      <c r="F42" s="37">
        <f t="shared" ca="1" si="4"/>
        <v>0</v>
      </c>
      <c r="G42" s="36">
        <f t="shared" ca="1" si="5"/>
        <v>0</v>
      </c>
      <c r="H42">
        <f t="shared" ca="1" si="6"/>
        <v>0</v>
      </c>
      <c r="I42">
        <f t="shared" ca="1" si="7"/>
        <v>0</v>
      </c>
      <c r="J42">
        <f t="shared" ca="1" si="8"/>
        <v>0</v>
      </c>
      <c r="K42" s="38">
        <f t="shared" ca="1" si="9"/>
        <v>0</v>
      </c>
      <c r="L42" s="39">
        <f t="shared" ref="L42:P42" ca="1" si="50">B42+G42</f>
        <v>0</v>
      </c>
      <c r="M42" s="19">
        <f t="shared" ca="1" si="50"/>
        <v>0</v>
      </c>
      <c r="N42" s="19">
        <f t="shared" ca="1" si="50"/>
        <v>0</v>
      </c>
      <c r="O42" s="19">
        <f t="shared" ca="1" si="50"/>
        <v>0</v>
      </c>
      <c r="P42" s="37">
        <f t="shared" ca="1" si="50"/>
        <v>0</v>
      </c>
    </row>
    <row r="43" spans="1:16" ht="13" x14ac:dyDescent="0.15">
      <c r="A43" s="1" t="s">
        <v>151</v>
      </c>
      <c r="B43" s="36">
        <f t="shared" ca="1" si="0"/>
        <v>0</v>
      </c>
      <c r="C43">
        <f t="shared" ca="1" si="1"/>
        <v>0</v>
      </c>
      <c r="D43">
        <f t="shared" ca="1" si="2"/>
        <v>0</v>
      </c>
      <c r="E43">
        <f t="shared" ca="1" si="3"/>
        <v>0</v>
      </c>
      <c r="F43" s="37">
        <f t="shared" ca="1" si="4"/>
        <v>0</v>
      </c>
      <c r="G43" s="36">
        <f t="shared" ca="1" si="5"/>
        <v>0</v>
      </c>
      <c r="H43">
        <f t="shared" ca="1" si="6"/>
        <v>0</v>
      </c>
      <c r="I43">
        <f t="shared" ca="1" si="7"/>
        <v>0</v>
      </c>
      <c r="J43">
        <f t="shared" ca="1" si="8"/>
        <v>0</v>
      </c>
      <c r="K43" s="38">
        <f t="shared" ca="1" si="9"/>
        <v>0</v>
      </c>
      <c r="L43" s="39">
        <f t="shared" ref="L43:P43" ca="1" si="51">B43+G43</f>
        <v>0</v>
      </c>
      <c r="M43" s="19">
        <f t="shared" ca="1" si="51"/>
        <v>0</v>
      </c>
      <c r="N43" s="19">
        <f t="shared" ca="1" si="51"/>
        <v>0</v>
      </c>
      <c r="O43" s="19">
        <f t="shared" ca="1" si="51"/>
        <v>0</v>
      </c>
      <c r="P43" s="37">
        <f t="shared" ca="1" si="51"/>
        <v>0</v>
      </c>
    </row>
    <row r="44" spans="1:16" ht="13" x14ac:dyDescent="0.15">
      <c r="A44" s="1" t="s">
        <v>152</v>
      </c>
      <c r="B44" s="36">
        <f t="shared" ca="1" si="0"/>
        <v>0</v>
      </c>
      <c r="C44">
        <f t="shared" ca="1" si="1"/>
        <v>0</v>
      </c>
      <c r="D44">
        <f t="shared" ca="1" si="2"/>
        <v>0</v>
      </c>
      <c r="E44">
        <f t="shared" ca="1" si="3"/>
        <v>0</v>
      </c>
      <c r="F44" s="37">
        <f t="shared" ca="1" si="4"/>
        <v>0</v>
      </c>
      <c r="G44" s="36">
        <f t="shared" ca="1" si="5"/>
        <v>0</v>
      </c>
      <c r="H44">
        <f t="shared" ca="1" si="6"/>
        <v>0</v>
      </c>
      <c r="I44">
        <f t="shared" ca="1" si="7"/>
        <v>0</v>
      </c>
      <c r="J44">
        <f t="shared" ca="1" si="8"/>
        <v>0</v>
      </c>
      <c r="K44" s="38">
        <f t="shared" ca="1" si="9"/>
        <v>0</v>
      </c>
      <c r="L44" s="39">
        <f t="shared" ref="L44:P44" ca="1" si="52">B44+G44</f>
        <v>0</v>
      </c>
      <c r="M44" s="19">
        <f t="shared" ca="1" si="52"/>
        <v>0</v>
      </c>
      <c r="N44" s="19">
        <f t="shared" ca="1" si="52"/>
        <v>0</v>
      </c>
      <c r="O44" s="19">
        <f t="shared" ca="1" si="52"/>
        <v>0</v>
      </c>
      <c r="P44" s="37">
        <f t="shared" ca="1" si="52"/>
        <v>0</v>
      </c>
    </row>
    <row r="45" spans="1:16" ht="13" x14ac:dyDescent="0.15">
      <c r="A45" s="1" t="s">
        <v>153</v>
      </c>
      <c r="B45" s="36">
        <f t="shared" ca="1" si="0"/>
        <v>0</v>
      </c>
      <c r="C45">
        <f t="shared" ca="1" si="1"/>
        <v>0</v>
      </c>
      <c r="D45">
        <f t="shared" ca="1" si="2"/>
        <v>0</v>
      </c>
      <c r="E45">
        <f t="shared" ca="1" si="3"/>
        <v>0</v>
      </c>
      <c r="F45" s="37">
        <f t="shared" ca="1" si="4"/>
        <v>0</v>
      </c>
      <c r="G45" s="36">
        <f t="shared" ca="1" si="5"/>
        <v>0</v>
      </c>
      <c r="H45">
        <f t="shared" ca="1" si="6"/>
        <v>0</v>
      </c>
      <c r="I45">
        <f t="shared" ca="1" si="7"/>
        <v>0</v>
      </c>
      <c r="J45">
        <f t="shared" ca="1" si="8"/>
        <v>0</v>
      </c>
      <c r="K45" s="38">
        <f t="shared" ca="1" si="9"/>
        <v>0</v>
      </c>
      <c r="L45" s="39">
        <f t="shared" ref="L45:P45" ca="1" si="53">B45+G45</f>
        <v>0</v>
      </c>
      <c r="M45" s="19">
        <f t="shared" ca="1" si="53"/>
        <v>0</v>
      </c>
      <c r="N45" s="19">
        <f t="shared" ca="1" si="53"/>
        <v>0</v>
      </c>
      <c r="O45" s="19">
        <f t="shared" ca="1" si="53"/>
        <v>0</v>
      </c>
      <c r="P45" s="37">
        <f t="shared" ca="1" si="53"/>
        <v>0</v>
      </c>
    </row>
    <row r="46" spans="1:16" ht="13" x14ac:dyDescent="0.15">
      <c r="A46" s="1" t="s">
        <v>154</v>
      </c>
      <c r="B46" s="36">
        <f t="shared" ca="1" si="0"/>
        <v>0</v>
      </c>
      <c r="C46">
        <f t="shared" ca="1" si="1"/>
        <v>0</v>
      </c>
      <c r="D46">
        <f t="shared" ca="1" si="2"/>
        <v>0</v>
      </c>
      <c r="E46">
        <f t="shared" ca="1" si="3"/>
        <v>0</v>
      </c>
      <c r="F46" s="37">
        <f t="shared" ca="1" si="4"/>
        <v>0</v>
      </c>
      <c r="G46" s="36">
        <f t="shared" ca="1" si="5"/>
        <v>0</v>
      </c>
      <c r="H46">
        <f t="shared" ca="1" si="6"/>
        <v>0</v>
      </c>
      <c r="I46">
        <f t="shared" ca="1" si="7"/>
        <v>0</v>
      </c>
      <c r="J46">
        <f t="shared" ca="1" si="8"/>
        <v>0</v>
      </c>
      <c r="K46" s="38">
        <f t="shared" ca="1" si="9"/>
        <v>0</v>
      </c>
      <c r="L46" s="39">
        <f t="shared" ref="L46:P46" ca="1" si="54">B46+G46</f>
        <v>0</v>
      </c>
      <c r="M46" s="19">
        <f t="shared" ca="1" si="54"/>
        <v>0</v>
      </c>
      <c r="N46" s="19">
        <f t="shared" ca="1" si="54"/>
        <v>0</v>
      </c>
      <c r="O46" s="19">
        <f t="shared" ca="1" si="54"/>
        <v>0</v>
      </c>
      <c r="P46" s="37">
        <f t="shared" ca="1" si="54"/>
        <v>0</v>
      </c>
    </row>
    <row r="47" spans="1:16" ht="13" x14ac:dyDescent="0.15">
      <c r="A47" s="1" t="s">
        <v>155</v>
      </c>
      <c r="B47" s="36">
        <f t="shared" ca="1" si="0"/>
        <v>0</v>
      </c>
      <c r="C47">
        <f t="shared" ca="1" si="1"/>
        <v>0</v>
      </c>
      <c r="D47">
        <f t="shared" ca="1" si="2"/>
        <v>0</v>
      </c>
      <c r="E47">
        <f t="shared" ca="1" si="3"/>
        <v>0</v>
      </c>
      <c r="F47" s="37">
        <f t="shared" ca="1" si="4"/>
        <v>0</v>
      </c>
      <c r="G47" s="36">
        <f t="shared" ca="1" si="5"/>
        <v>0</v>
      </c>
      <c r="H47">
        <f t="shared" ca="1" si="6"/>
        <v>-6</v>
      </c>
      <c r="I47">
        <f t="shared" ca="1" si="7"/>
        <v>0</v>
      </c>
      <c r="J47">
        <f t="shared" ca="1" si="8"/>
        <v>0</v>
      </c>
      <c r="K47" s="38">
        <f t="shared" ca="1" si="9"/>
        <v>-6</v>
      </c>
      <c r="L47" s="39">
        <f t="shared" ref="L47:P47" ca="1" si="55">B47+G47</f>
        <v>0</v>
      </c>
      <c r="M47" s="19">
        <f t="shared" ca="1" si="55"/>
        <v>-6</v>
      </c>
      <c r="N47" s="19">
        <f t="shared" ca="1" si="55"/>
        <v>0</v>
      </c>
      <c r="O47" s="19">
        <f t="shared" ca="1" si="55"/>
        <v>0</v>
      </c>
      <c r="P47" s="37">
        <f t="shared" ca="1" si="55"/>
        <v>-6</v>
      </c>
    </row>
    <row r="48" spans="1:16" ht="13" x14ac:dyDescent="0.15">
      <c r="A48" s="1" t="s">
        <v>156</v>
      </c>
      <c r="B48" s="36">
        <f t="shared" ca="1" si="0"/>
        <v>2</v>
      </c>
      <c r="C48">
        <f t="shared" ca="1" si="1"/>
        <v>46</v>
      </c>
      <c r="D48">
        <f t="shared" ca="1" si="2"/>
        <v>4</v>
      </c>
      <c r="E48">
        <f t="shared" ca="1" si="3"/>
        <v>7</v>
      </c>
      <c r="F48" s="37">
        <f t="shared" ca="1" si="4"/>
        <v>66.47</v>
      </c>
      <c r="G48" s="36">
        <f t="shared" ca="1" si="5"/>
        <v>0</v>
      </c>
      <c r="H48">
        <f t="shared" ca="1" si="6"/>
        <v>0</v>
      </c>
      <c r="I48">
        <f t="shared" ca="1" si="7"/>
        <v>0</v>
      </c>
      <c r="J48">
        <f t="shared" ca="1" si="8"/>
        <v>0</v>
      </c>
      <c r="K48" s="38">
        <f t="shared" ca="1" si="9"/>
        <v>0</v>
      </c>
      <c r="L48" s="39">
        <f t="shared" ref="L48:P48" ca="1" si="56">B48+G48</f>
        <v>2</v>
      </c>
      <c r="M48" s="19">
        <f t="shared" ca="1" si="56"/>
        <v>46</v>
      </c>
      <c r="N48" s="19">
        <f t="shared" ca="1" si="56"/>
        <v>4</v>
      </c>
      <c r="O48" s="19">
        <f t="shared" ca="1" si="56"/>
        <v>7</v>
      </c>
      <c r="P48" s="37">
        <f t="shared" ca="1" si="56"/>
        <v>66.47</v>
      </c>
    </row>
    <row r="49" spans="1:16" ht="13" x14ac:dyDescent="0.15">
      <c r="A49" s="1" t="s">
        <v>157</v>
      </c>
      <c r="B49" s="36">
        <f t="shared" ca="1" si="0"/>
        <v>0</v>
      </c>
      <c r="C49">
        <f t="shared" ca="1" si="1"/>
        <v>0</v>
      </c>
      <c r="D49">
        <f t="shared" ca="1" si="2"/>
        <v>0</v>
      </c>
      <c r="E49">
        <f t="shared" ca="1" si="3"/>
        <v>0</v>
      </c>
      <c r="F49" s="37">
        <f t="shared" ca="1" si="4"/>
        <v>0</v>
      </c>
      <c r="G49" s="36">
        <f t="shared" ca="1" si="5"/>
        <v>0</v>
      </c>
      <c r="H49">
        <f t="shared" ca="1" si="6"/>
        <v>-63</v>
      </c>
      <c r="I49">
        <f t="shared" ca="1" si="7"/>
        <v>0</v>
      </c>
      <c r="J49">
        <f t="shared" ca="1" si="8"/>
        <v>0</v>
      </c>
      <c r="K49" s="38">
        <f t="shared" ca="1" si="9"/>
        <v>-63</v>
      </c>
      <c r="L49" s="39">
        <f t="shared" ref="L49:P49" ca="1" si="57">B49+G49</f>
        <v>0</v>
      </c>
      <c r="M49" s="19">
        <f t="shared" ca="1" si="57"/>
        <v>-63</v>
      </c>
      <c r="N49" s="19">
        <f t="shared" ca="1" si="57"/>
        <v>0</v>
      </c>
      <c r="O49" s="19">
        <f t="shared" ca="1" si="57"/>
        <v>0</v>
      </c>
      <c r="P49" s="37">
        <f t="shared" ca="1" si="57"/>
        <v>-63</v>
      </c>
    </row>
    <row r="50" spans="1:16" ht="13" x14ac:dyDescent="0.15">
      <c r="A50" s="1" t="s">
        <v>158</v>
      </c>
      <c r="B50" s="36">
        <f t="shared" ca="1" si="0"/>
        <v>0</v>
      </c>
      <c r="C50">
        <f t="shared" ca="1" si="1"/>
        <v>0</v>
      </c>
      <c r="D50">
        <f t="shared" ca="1" si="2"/>
        <v>0</v>
      </c>
      <c r="E50">
        <f t="shared" ca="1" si="3"/>
        <v>0</v>
      </c>
      <c r="F50" s="37">
        <f t="shared" ca="1" si="4"/>
        <v>0</v>
      </c>
      <c r="G50" s="36">
        <f t="shared" ca="1" si="5"/>
        <v>0</v>
      </c>
      <c r="H50">
        <f t="shared" ca="1" si="6"/>
        <v>0</v>
      </c>
      <c r="I50">
        <f t="shared" ca="1" si="7"/>
        <v>0</v>
      </c>
      <c r="J50">
        <f t="shared" ca="1" si="8"/>
        <v>0</v>
      </c>
      <c r="K50" s="38">
        <f t="shared" ca="1" si="9"/>
        <v>0</v>
      </c>
      <c r="L50" s="39">
        <f t="shared" ref="L50:P50" ca="1" si="58">B50+G50</f>
        <v>0</v>
      </c>
      <c r="M50" s="19">
        <f t="shared" ca="1" si="58"/>
        <v>0</v>
      </c>
      <c r="N50" s="19">
        <f t="shared" ca="1" si="58"/>
        <v>0</v>
      </c>
      <c r="O50" s="19">
        <f t="shared" ca="1" si="58"/>
        <v>0</v>
      </c>
      <c r="P50" s="37">
        <f t="shared" ca="1" si="58"/>
        <v>0</v>
      </c>
    </row>
    <row r="51" spans="1:16" ht="13" x14ac:dyDescent="0.15">
      <c r="A51" s="1" t="s">
        <v>159</v>
      </c>
      <c r="B51" s="36">
        <f t="shared" ca="1" si="0"/>
        <v>0</v>
      </c>
      <c r="C51">
        <f t="shared" ca="1" si="1"/>
        <v>0</v>
      </c>
      <c r="D51">
        <f t="shared" ca="1" si="2"/>
        <v>0</v>
      </c>
      <c r="E51">
        <f t="shared" ca="1" si="3"/>
        <v>0</v>
      </c>
      <c r="F51" s="37">
        <f t="shared" ca="1" si="4"/>
        <v>0</v>
      </c>
      <c r="G51" s="36">
        <f t="shared" ca="1" si="5"/>
        <v>0</v>
      </c>
      <c r="H51">
        <f t="shared" ca="1" si="6"/>
        <v>0</v>
      </c>
      <c r="I51">
        <f t="shared" ca="1" si="7"/>
        <v>0</v>
      </c>
      <c r="J51">
        <f t="shared" ca="1" si="8"/>
        <v>0</v>
      </c>
      <c r="K51" s="38">
        <f t="shared" ca="1" si="9"/>
        <v>0</v>
      </c>
      <c r="L51" s="39">
        <f t="shared" ref="L51:P51" ca="1" si="59">B51+G51</f>
        <v>0</v>
      </c>
      <c r="M51" s="19">
        <f t="shared" ca="1" si="59"/>
        <v>0</v>
      </c>
      <c r="N51" s="19">
        <f t="shared" ca="1" si="59"/>
        <v>0</v>
      </c>
      <c r="O51" s="19">
        <f t="shared" ca="1" si="59"/>
        <v>0</v>
      </c>
      <c r="P51" s="37">
        <f t="shared" ca="1" si="59"/>
        <v>0</v>
      </c>
    </row>
    <row r="52" spans="1:16" ht="13" x14ac:dyDescent="0.15">
      <c r="A52" s="1" t="s">
        <v>160</v>
      </c>
      <c r="B52" s="36">
        <f t="shared" ca="1" si="0"/>
        <v>0</v>
      </c>
      <c r="C52">
        <f t="shared" ca="1" si="1"/>
        <v>0</v>
      </c>
      <c r="D52">
        <f t="shared" ca="1" si="2"/>
        <v>0</v>
      </c>
      <c r="E52">
        <f t="shared" ca="1" si="3"/>
        <v>0</v>
      </c>
      <c r="F52" s="37">
        <f t="shared" ca="1" si="4"/>
        <v>0</v>
      </c>
      <c r="G52" s="36">
        <f t="shared" ca="1" si="5"/>
        <v>0</v>
      </c>
      <c r="H52">
        <f t="shared" ca="1" si="6"/>
        <v>0</v>
      </c>
      <c r="I52">
        <f t="shared" ca="1" si="7"/>
        <v>0</v>
      </c>
      <c r="J52">
        <f t="shared" ca="1" si="8"/>
        <v>0</v>
      </c>
      <c r="K52" s="38">
        <f t="shared" ca="1" si="9"/>
        <v>0</v>
      </c>
      <c r="L52" s="39">
        <f t="shared" ref="L52:P52" ca="1" si="60">B52+G52</f>
        <v>0</v>
      </c>
      <c r="M52" s="19">
        <f t="shared" ca="1" si="60"/>
        <v>0</v>
      </c>
      <c r="N52" s="19">
        <f t="shared" ca="1" si="60"/>
        <v>0</v>
      </c>
      <c r="O52" s="19">
        <f t="shared" ca="1" si="60"/>
        <v>0</v>
      </c>
      <c r="P52" s="37">
        <f t="shared" ca="1" si="60"/>
        <v>0</v>
      </c>
    </row>
    <row r="53" spans="1:16" ht="13" x14ac:dyDescent="0.15">
      <c r="A53" s="1" t="s">
        <v>161</v>
      </c>
      <c r="B53" s="36">
        <f t="shared" ca="1" si="0"/>
        <v>0</v>
      </c>
      <c r="C53">
        <f t="shared" ca="1" si="1"/>
        <v>0</v>
      </c>
      <c r="D53">
        <f t="shared" ca="1" si="2"/>
        <v>0</v>
      </c>
      <c r="E53">
        <f t="shared" ca="1" si="3"/>
        <v>0</v>
      </c>
      <c r="F53" s="37">
        <f t="shared" ca="1" si="4"/>
        <v>0</v>
      </c>
      <c r="G53" s="36">
        <f t="shared" ca="1" si="5"/>
        <v>0</v>
      </c>
      <c r="H53">
        <f t="shared" ca="1" si="6"/>
        <v>0</v>
      </c>
      <c r="I53">
        <f t="shared" ca="1" si="7"/>
        <v>0</v>
      </c>
      <c r="J53">
        <f t="shared" ca="1" si="8"/>
        <v>0</v>
      </c>
      <c r="K53" s="38">
        <f t="shared" ca="1" si="9"/>
        <v>0</v>
      </c>
      <c r="L53" s="39">
        <f t="shared" ref="L53:P53" ca="1" si="61">B53+G53</f>
        <v>0</v>
      </c>
      <c r="M53" s="19">
        <f t="shared" ca="1" si="61"/>
        <v>0</v>
      </c>
      <c r="N53" s="19">
        <f t="shared" ca="1" si="61"/>
        <v>0</v>
      </c>
      <c r="O53" s="19">
        <f t="shared" ca="1" si="61"/>
        <v>0</v>
      </c>
      <c r="P53" s="37">
        <f t="shared" ca="1" si="61"/>
        <v>0</v>
      </c>
    </row>
    <row r="54" spans="1:16" ht="13" x14ac:dyDescent="0.15">
      <c r="A54" s="1" t="s">
        <v>162</v>
      </c>
      <c r="B54" s="36">
        <f t="shared" ca="1" si="0"/>
        <v>0</v>
      </c>
      <c r="C54">
        <f t="shared" ca="1" si="1"/>
        <v>0</v>
      </c>
      <c r="D54">
        <f t="shared" ca="1" si="2"/>
        <v>0</v>
      </c>
      <c r="E54">
        <f t="shared" ca="1" si="3"/>
        <v>0</v>
      </c>
      <c r="F54" s="37">
        <f t="shared" ca="1" si="4"/>
        <v>0</v>
      </c>
      <c r="G54" s="36">
        <f t="shared" ca="1" si="5"/>
        <v>0</v>
      </c>
      <c r="H54">
        <f t="shared" ca="1" si="6"/>
        <v>0</v>
      </c>
      <c r="I54">
        <f t="shared" ca="1" si="7"/>
        <v>0</v>
      </c>
      <c r="J54">
        <f t="shared" ca="1" si="8"/>
        <v>0</v>
      </c>
      <c r="K54" s="38">
        <f t="shared" ca="1" si="9"/>
        <v>0</v>
      </c>
      <c r="L54" s="39">
        <f t="shared" ref="L54:P54" ca="1" si="62">B54+G54</f>
        <v>0</v>
      </c>
      <c r="M54" s="19">
        <f t="shared" ca="1" si="62"/>
        <v>0</v>
      </c>
      <c r="N54" s="19">
        <f t="shared" ca="1" si="62"/>
        <v>0</v>
      </c>
      <c r="O54" s="19">
        <f t="shared" ca="1" si="62"/>
        <v>0</v>
      </c>
      <c r="P54" s="37">
        <f t="shared" ca="1" si="62"/>
        <v>0</v>
      </c>
    </row>
    <row r="55" spans="1:16" ht="13" x14ac:dyDescent="0.15">
      <c r="A55" s="1" t="s">
        <v>163</v>
      </c>
      <c r="B55" s="36">
        <f t="shared" ca="1" si="0"/>
        <v>0</v>
      </c>
      <c r="C55">
        <f t="shared" ca="1" si="1"/>
        <v>0</v>
      </c>
      <c r="D55">
        <f t="shared" ca="1" si="2"/>
        <v>0</v>
      </c>
      <c r="E55">
        <f t="shared" ca="1" si="3"/>
        <v>0</v>
      </c>
      <c r="F55" s="37">
        <f t="shared" ca="1" si="4"/>
        <v>0</v>
      </c>
      <c r="G55" s="36">
        <f t="shared" ca="1" si="5"/>
        <v>0</v>
      </c>
      <c r="H55">
        <f t="shared" ca="1" si="6"/>
        <v>0</v>
      </c>
      <c r="I55">
        <f t="shared" ca="1" si="7"/>
        <v>0</v>
      </c>
      <c r="J55">
        <f t="shared" ca="1" si="8"/>
        <v>0</v>
      </c>
      <c r="K55" s="38">
        <f t="shared" ca="1" si="9"/>
        <v>0</v>
      </c>
      <c r="L55" s="39">
        <f t="shared" ref="L55:P55" ca="1" si="63">B55+G55</f>
        <v>0</v>
      </c>
      <c r="M55" s="19">
        <f t="shared" ca="1" si="63"/>
        <v>0</v>
      </c>
      <c r="N55" s="19">
        <f t="shared" ca="1" si="63"/>
        <v>0</v>
      </c>
      <c r="O55" s="19">
        <f t="shared" ca="1" si="63"/>
        <v>0</v>
      </c>
      <c r="P55" s="37">
        <f t="shared" ca="1" si="63"/>
        <v>0</v>
      </c>
    </row>
    <row r="56" spans="1:16" ht="13" x14ac:dyDescent="0.15">
      <c r="A56" s="1" t="s">
        <v>164</v>
      </c>
      <c r="B56" s="36">
        <f t="shared" ca="1" si="0"/>
        <v>0</v>
      </c>
      <c r="C56">
        <f t="shared" ca="1" si="1"/>
        <v>0</v>
      </c>
      <c r="D56">
        <f t="shared" ca="1" si="2"/>
        <v>0</v>
      </c>
      <c r="E56">
        <f t="shared" ca="1" si="3"/>
        <v>0</v>
      </c>
      <c r="F56" s="37">
        <f t="shared" ca="1" si="4"/>
        <v>0</v>
      </c>
      <c r="G56" s="36">
        <f t="shared" ca="1" si="5"/>
        <v>0</v>
      </c>
      <c r="H56">
        <f t="shared" ca="1" si="6"/>
        <v>0</v>
      </c>
      <c r="I56">
        <f t="shared" ca="1" si="7"/>
        <v>0</v>
      </c>
      <c r="J56">
        <f t="shared" ca="1" si="8"/>
        <v>0</v>
      </c>
      <c r="K56" s="38">
        <f t="shared" ca="1" si="9"/>
        <v>0</v>
      </c>
      <c r="L56" s="39">
        <f t="shared" ref="L56:P56" ca="1" si="64">B56+G56</f>
        <v>0</v>
      </c>
      <c r="M56" s="19">
        <f t="shared" ca="1" si="64"/>
        <v>0</v>
      </c>
      <c r="N56" s="19">
        <f t="shared" ca="1" si="64"/>
        <v>0</v>
      </c>
      <c r="O56" s="19">
        <f t="shared" ca="1" si="64"/>
        <v>0</v>
      </c>
      <c r="P56" s="37">
        <f t="shared" ca="1" si="64"/>
        <v>0</v>
      </c>
    </row>
    <row r="57" spans="1:16" ht="13" x14ac:dyDescent="0.15">
      <c r="A57" s="1" t="s">
        <v>165</v>
      </c>
      <c r="B57" s="36">
        <f t="shared" ca="1" si="0"/>
        <v>0</v>
      </c>
      <c r="C57">
        <f t="shared" ca="1" si="1"/>
        <v>0</v>
      </c>
      <c r="D57">
        <f t="shared" ca="1" si="2"/>
        <v>0</v>
      </c>
      <c r="E57">
        <f t="shared" ca="1" si="3"/>
        <v>0</v>
      </c>
      <c r="F57" s="37">
        <f t="shared" ca="1" si="4"/>
        <v>0</v>
      </c>
      <c r="G57" s="36">
        <f t="shared" ca="1" si="5"/>
        <v>0</v>
      </c>
      <c r="H57">
        <f t="shared" ca="1" si="6"/>
        <v>0</v>
      </c>
      <c r="I57">
        <f t="shared" ca="1" si="7"/>
        <v>0</v>
      </c>
      <c r="J57">
        <f t="shared" ca="1" si="8"/>
        <v>0</v>
      </c>
      <c r="K57" s="38">
        <f t="shared" ca="1" si="9"/>
        <v>0</v>
      </c>
      <c r="L57" s="39">
        <f t="shared" ref="L57:P57" ca="1" si="65">B57+G57</f>
        <v>0</v>
      </c>
      <c r="M57" s="19">
        <f t="shared" ca="1" si="65"/>
        <v>0</v>
      </c>
      <c r="N57" s="19">
        <f t="shared" ca="1" si="65"/>
        <v>0</v>
      </c>
      <c r="O57" s="19">
        <f t="shared" ca="1" si="65"/>
        <v>0</v>
      </c>
      <c r="P57" s="37">
        <f t="shared" ca="1" si="65"/>
        <v>0</v>
      </c>
    </row>
    <row r="58" spans="1:16" ht="13" x14ac:dyDescent="0.15">
      <c r="A58" s="1" t="s">
        <v>166</v>
      </c>
      <c r="B58" s="36">
        <f t="shared" ca="1" si="0"/>
        <v>0</v>
      </c>
      <c r="C58">
        <f t="shared" ca="1" si="1"/>
        <v>285</v>
      </c>
      <c r="D58">
        <f t="shared" ca="1" si="2"/>
        <v>0</v>
      </c>
      <c r="E58">
        <f t="shared" ca="1" si="3"/>
        <v>0</v>
      </c>
      <c r="F58" s="37">
        <f t="shared" ca="1" si="4"/>
        <v>285</v>
      </c>
      <c r="G58" s="36">
        <f t="shared" ca="1" si="5"/>
        <v>0</v>
      </c>
      <c r="H58">
        <f t="shared" ca="1" si="6"/>
        <v>0</v>
      </c>
      <c r="I58">
        <f t="shared" ca="1" si="7"/>
        <v>0</v>
      </c>
      <c r="J58">
        <f t="shared" ca="1" si="8"/>
        <v>0</v>
      </c>
      <c r="K58" s="38">
        <f t="shared" ca="1" si="9"/>
        <v>0</v>
      </c>
      <c r="L58" s="39">
        <f t="shared" ref="L58:P58" ca="1" si="66">B58+G58</f>
        <v>0</v>
      </c>
      <c r="M58" s="19">
        <f t="shared" ca="1" si="66"/>
        <v>285</v>
      </c>
      <c r="N58" s="19">
        <f t="shared" ca="1" si="66"/>
        <v>0</v>
      </c>
      <c r="O58" s="19">
        <f t="shared" ca="1" si="66"/>
        <v>0</v>
      </c>
      <c r="P58" s="37">
        <f t="shared" ca="1" si="66"/>
        <v>285</v>
      </c>
    </row>
    <row r="59" spans="1:16" ht="13" x14ac:dyDescent="0.15">
      <c r="A59" s="1" t="s">
        <v>167</v>
      </c>
      <c r="B59" s="36">
        <f t="shared" ca="1" si="0"/>
        <v>0</v>
      </c>
      <c r="C59">
        <f t="shared" ca="1" si="1"/>
        <v>0</v>
      </c>
      <c r="D59">
        <f t="shared" ca="1" si="2"/>
        <v>0</v>
      </c>
      <c r="E59">
        <f t="shared" ca="1" si="3"/>
        <v>0</v>
      </c>
      <c r="F59" s="37">
        <f t="shared" ca="1" si="4"/>
        <v>0</v>
      </c>
      <c r="G59" s="36">
        <f t="shared" ca="1" si="5"/>
        <v>0</v>
      </c>
      <c r="H59">
        <f t="shared" ca="1" si="6"/>
        <v>-133</v>
      </c>
      <c r="I59">
        <f t="shared" ca="1" si="7"/>
        <v>0</v>
      </c>
      <c r="J59">
        <f t="shared" ca="1" si="8"/>
        <v>0</v>
      </c>
      <c r="K59" s="38">
        <f t="shared" ca="1" si="9"/>
        <v>-133</v>
      </c>
      <c r="L59" s="39">
        <f t="shared" ref="L59:P59" ca="1" si="67">B59+G59</f>
        <v>0</v>
      </c>
      <c r="M59" s="19">
        <f t="shared" ca="1" si="67"/>
        <v>-133</v>
      </c>
      <c r="N59" s="19">
        <f t="shared" ca="1" si="67"/>
        <v>0</v>
      </c>
      <c r="O59" s="19">
        <f t="shared" ca="1" si="67"/>
        <v>0</v>
      </c>
      <c r="P59" s="37">
        <f t="shared" ca="1" si="67"/>
        <v>-133</v>
      </c>
    </row>
    <row r="60" spans="1:16" ht="13" x14ac:dyDescent="0.15">
      <c r="A60" s="1" t="s">
        <v>168</v>
      </c>
      <c r="B60" s="36">
        <f t="shared" ca="1" si="0"/>
        <v>0</v>
      </c>
      <c r="C60">
        <f t="shared" ca="1" si="1"/>
        <v>0</v>
      </c>
      <c r="D60">
        <f t="shared" ca="1" si="2"/>
        <v>0</v>
      </c>
      <c r="E60">
        <f t="shared" ca="1" si="3"/>
        <v>0</v>
      </c>
      <c r="F60" s="37">
        <f t="shared" ca="1" si="4"/>
        <v>0</v>
      </c>
      <c r="G60" s="36">
        <f t="shared" ca="1" si="5"/>
        <v>0</v>
      </c>
      <c r="H60">
        <f t="shared" ca="1" si="6"/>
        <v>0</v>
      </c>
      <c r="I60">
        <f t="shared" ca="1" si="7"/>
        <v>0</v>
      </c>
      <c r="J60">
        <f t="shared" ca="1" si="8"/>
        <v>0</v>
      </c>
      <c r="K60" s="38">
        <f t="shared" ca="1" si="9"/>
        <v>0</v>
      </c>
      <c r="L60" s="39">
        <f t="shared" ref="L60:P60" ca="1" si="68">B60+G60</f>
        <v>0</v>
      </c>
      <c r="M60" s="19">
        <f t="shared" ca="1" si="68"/>
        <v>0</v>
      </c>
      <c r="N60" s="19">
        <f t="shared" ca="1" si="68"/>
        <v>0</v>
      </c>
      <c r="O60" s="19">
        <f t="shared" ca="1" si="68"/>
        <v>0</v>
      </c>
      <c r="P60" s="37">
        <f t="shared" ca="1" si="68"/>
        <v>0</v>
      </c>
    </row>
    <row r="61" spans="1:16" ht="13" x14ac:dyDescent="0.15">
      <c r="A61" s="1" t="s">
        <v>169</v>
      </c>
      <c r="B61" s="36">
        <f t="shared" ca="1" si="0"/>
        <v>0</v>
      </c>
      <c r="C61">
        <f t="shared" ca="1" si="1"/>
        <v>0</v>
      </c>
      <c r="D61">
        <f t="shared" ca="1" si="2"/>
        <v>0</v>
      </c>
      <c r="E61">
        <f t="shared" ca="1" si="3"/>
        <v>0</v>
      </c>
      <c r="F61" s="37">
        <f t="shared" ca="1" si="4"/>
        <v>0</v>
      </c>
      <c r="G61" s="36">
        <f t="shared" ca="1" si="5"/>
        <v>0</v>
      </c>
      <c r="H61">
        <f t="shared" ca="1" si="6"/>
        <v>0</v>
      </c>
      <c r="I61">
        <f t="shared" ca="1" si="7"/>
        <v>0</v>
      </c>
      <c r="J61">
        <f t="shared" ca="1" si="8"/>
        <v>0</v>
      </c>
      <c r="K61" s="38">
        <f t="shared" ca="1" si="9"/>
        <v>0</v>
      </c>
      <c r="L61" s="39">
        <f t="shared" ref="L61:P61" ca="1" si="69">B61+G61</f>
        <v>0</v>
      </c>
      <c r="M61" s="19">
        <f t="shared" ca="1" si="69"/>
        <v>0</v>
      </c>
      <c r="N61" s="19">
        <f t="shared" ca="1" si="69"/>
        <v>0</v>
      </c>
      <c r="O61" s="19">
        <f t="shared" ca="1" si="69"/>
        <v>0</v>
      </c>
      <c r="P61" s="37">
        <f t="shared" ca="1" si="69"/>
        <v>0</v>
      </c>
    </row>
    <row r="62" spans="1:16" ht="13" x14ac:dyDescent="0.15">
      <c r="A62" s="1" t="s">
        <v>170</v>
      </c>
      <c r="B62" s="36">
        <f t="shared" ca="1" si="0"/>
        <v>0</v>
      </c>
      <c r="C62">
        <f t="shared" ca="1" si="1"/>
        <v>0</v>
      </c>
      <c r="D62">
        <f t="shared" ca="1" si="2"/>
        <v>0</v>
      </c>
      <c r="E62">
        <f t="shared" ca="1" si="3"/>
        <v>0</v>
      </c>
      <c r="F62" s="37">
        <f t="shared" ca="1" si="4"/>
        <v>0</v>
      </c>
      <c r="G62" s="36">
        <f t="shared" ca="1" si="5"/>
        <v>0</v>
      </c>
      <c r="H62">
        <f t="shared" ca="1" si="6"/>
        <v>0</v>
      </c>
      <c r="I62">
        <f t="shared" ca="1" si="7"/>
        <v>0</v>
      </c>
      <c r="J62">
        <f t="shared" ca="1" si="8"/>
        <v>0</v>
      </c>
      <c r="K62" s="38">
        <f t="shared" ca="1" si="9"/>
        <v>0</v>
      </c>
      <c r="L62" s="39">
        <f t="shared" ref="L62:P62" ca="1" si="70">B62+G62</f>
        <v>0</v>
      </c>
      <c r="M62" s="19">
        <f t="shared" ca="1" si="70"/>
        <v>0</v>
      </c>
      <c r="N62" s="19">
        <f t="shared" ca="1" si="70"/>
        <v>0</v>
      </c>
      <c r="O62" s="19">
        <f t="shared" ca="1" si="70"/>
        <v>0</v>
      </c>
      <c r="P62" s="37">
        <f t="shared" ca="1" si="70"/>
        <v>0</v>
      </c>
    </row>
    <row r="63" spans="1:16" ht="13" x14ac:dyDescent="0.15">
      <c r="A63" s="1" t="s">
        <v>171</v>
      </c>
      <c r="B63" s="36">
        <f t="shared" ca="1" si="0"/>
        <v>0</v>
      </c>
      <c r="C63">
        <f t="shared" ca="1" si="1"/>
        <v>0</v>
      </c>
      <c r="D63">
        <f t="shared" ca="1" si="2"/>
        <v>0</v>
      </c>
      <c r="E63">
        <f t="shared" ca="1" si="3"/>
        <v>0</v>
      </c>
      <c r="F63" s="37">
        <f t="shared" ca="1" si="4"/>
        <v>0</v>
      </c>
      <c r="G63" s="36">
        <f t="shared" ca="1" si="5"/>
        <v>0</v>
      </c>
      <c r="H63">
        <f t="shared" ca="1" si="6"/>
        <v>0</v>
      </c>
      <c r="I63">
        <f t="shared" ca="1" si="7"/>
        <v>0</v>
      </c>
      <c r="J63">
        <f t="shared" ca="1" si="8"/>
        <v>0</v>
      </c>
      <c r="K63" s="38">
        <f t="shared" ca="1" si="9"/>
        <v>0</v>
      </c>
      <c r="L63" s="39">
        <f t="shared" ref="L63:P63" ca="1" si="71">B63+G63</f>
        <v>0</v>
      </c>
      <c r="M63" s="19">
        <f t="shared" ca="1" si="71"/>
        <v>0</v>
      </c>
      <c r="N63" s="19">
        <f t="shared" ca="1" si="71"/>
        <v>0</v>
      </c>
      <c r="O63" s="19">
        <f t="shared" ca="1" si="71"/>
        <v>0</v>
      </c>
      <c r="P63" s="37">
        <f t="shared" ca="1" si="71"/>
        <v>0</v>
      </c>
    </row>
    <row r="64" spans="1:16" ht="13" x14ac:dyDescent="0.15">
      <c r="A64" s="1" t="s">
        <v>172</v>
      </c>
      <c r="B64" s="36">
        <f t="shared" ca="1" si="0"/>
        <v>0</v>
      </c>
      <c r="C64">
        <f t="shared" ca="1" si="1"/>
        <v>2214</v>
      </c>
      <c r="D64">
        <f t="shared" ca="1" si="2"/>
        <v>0</v>
      </c>
      <c r="E64">
        <f t="shared" ca="1" si="3"/>
        <v>0</v>
      </c>
      <c r="F64" s="37">
        <f t="shared" ca="1" si="4"/>
        <v>2214</v>
      </c>
      <c r="G64" s="36">
        <f t="shared" ca="1" si="5"/>
        <v>0</v>
      </c>
      <c r="H64">
        <f t="shared" ca="1" si="6"/>
        <v>0</v>
      </c>
      <c r="I64">
        <f t="shared" ca="1" si="7"/>
        <v>0</v>
      </c>
      <c r="J64">
        <f t="shared" ca="1" si="8"/>
        <v>0</v>
      </c>
      <c r="K64" s="38">
        <f t="shared" ca="1" si="9"/>
        <v>0</v>
      </c>
      <c r="L64" s="39">
        <f t="shared" ref="L64:P64" ca="1" si="72">B64+G64</f>
        <v>0</v>
      </c>
      <c r="M64" s="19">
        <f t="shared" ca="1" si="72"/>
        <v>2214</v>
      </c>
      <c r="N64" s="19">
        <f t="shared" ca="1" si="72"/>
        <v>0</v>
      </c>
      <c r="O64" s="19">
        <f t="shared" ca="1" si="72"/>
        <v>0</v>
      </c>
      <c r="P64" s="37">
        <f t="shared" ca="1" si="72"/>
        <v>2214</v>
      </c>
    </row>
    <row r="65" spans="1:16" ht="13" x14ac:dyDescent="0.15">
      <c r="A65" s="1" t="s">
        <v>173</v>
      </c>
      <c r="B65" s="36">
        <f t="shared" ca="1" si="0"/>
        <v>5</v>
      </c>
      <c r="C65">
        <f t="shared" ca="1" si="1"/>
        <v>0</v>
      </c>
      <c r="D65">
        <f t="shared" ca="1" si="2"/>
        <v>0</v>
      </c>
      <c r="E65">
        <f t="shared" ca="1" si="3"/>
        <v>0</v>
      </c>
      <c r="F65" s="37">
        <f t="shared" ca="1" si="4"/>
        <v>50</v>
      </c>
      <c r="G65" s="36">
        <f t="shared" ca="1" si="5"/>
        <v>0</v>
      </c>
      <c r="H65">
        <f t="shared" ca="1" si="6"/>
        <v>0</v>
      </c>
      <c r="I65">
        <f t="shared" ca="1" si="7"/>
        <v>0</v>
      </c>
      <c r="J65">
        <f t="shared" ca="1" si="8"/>
        <v>0</v>
      </c>
      <c r="K65" s="38">
        <f t="shared" ca="1" si="9"/>
        <v>0</v>
      </c>
      <c r="L65" s="39">
        <f t="shared" ref="L65:P65" ca="1" si="73">B65+G65</f>
        <v>5</v>
      </c>
      <c r="M65" s="19">
        <f t="shared" ca="1" si="73"/>
        <v>0</v>
      </c>
      <c r="N65" s="19">
        <f t="shared" ca="1" si="73"/>
        <v>0</v>
      </c>
      <c r="O65" s="19">
        <f t="shared" ca="1" si="73"/>
        <v>0</v>
      </c>
      <c r="P65" s="37">
        <f t="shared" ca="1" si="73"/>
        <v>50</v>
      </c>
    </row>
    <row r="66" spans="1:16" ht="13" x14ac:dyDescent="0.15">
      <c r="A66" s="1" t="s">
        <v>174</v>
      </c>
      <c r="B66" s="36">
        <f t="shared" ca="1" si="0"/>
        <v>0</v>
      </c>
      <c r="C66">
        <f t="shared" ca="1" si="1"/>
        <v>0</v>
      </c>
      <c r="D66">
        <f t="shared" ca="1" si="2"/>
        <v>0</v>
      </c>
      <c r="E66">
        <f t="shared" ca="1" si="3"/>
        <v>0</v>
      </c>
      <c r="F66" s="37">
        <f t="shared" ca="1" si="4"/>
        <v>0</v>
      </c>
      <c r="G66" s="36">
        <f t="shared" ca="1" si="5"/>
        <v>0</v>
      </c>
      <c r="H66">
        <f t="shared" ca="1" si="6"/>
        <v>0</v>
      </c>
      <c r="I66">
        <f t="shared" ca="1" si="7"/>
        <v>0</v>
      </c>
      <c r="J66">
        <f t="shared" ca="1" si="8"/>
        <v>0</v>
      </c>
      <c r="K66" s="38">
        <f t="shared" ca="1" si="9"/>
        <v>0</v>
      </c>
      <c r="L66" s="39">
        <f t="shared" ref="L66:P66" ca="1" si="74">B66+G66</f>
        <v>0</v>
      </c>
      <c r="M66" s="19">
        <f t="shared" ca="1" si="74"/>
        <v>0</v>
      </c>
      <c r="N66" s="19">
        <f t="shared" ca="1" si="74"/>
        <v>0</v>
      </c>
      <c r="O66" s="19">
        <f t="shared" ca="1" si="74"/>
        <v>0</v>
      </c>
      <c r="P66" s="37">
        <f t="shared" ca="1" si="74"/>
        <v>0</v>
      </c>
    </row>
    <row r="67" spans="1:16" ht="13" x14ac:dyDescent="0.15">
      <c r="A67" s="1" t="s">
        <v>175</v>
      </c>
      <c r="B67" s="36">
        <f t="shared" ca="1" si="0"/>
        <v>0</v>
      </c>
      <c r="C67">
        <f t="shared" ca="1" si="1"/>
        <v>35</v>
      </c>
      <c r="D67">
        <f t="shared" ca="1" si="2"/>
        <v>0</v>
      </c>
      <c r="E67">
        <f t="shared" ca="1" si="3"/>
        <v>0</v>
      </c>
      <c r="F67" s="37">
        <f t="shared" ca="1" si="4"/>
        <v>35</v>
      </c>
      <c r="G67" s="36">
        <f t="shared" ca="1" si="5"/>
        <v>0</v>
      </c>
      <c r="H67">
        <f t="shared" ca="1" si="6"/>
        <v>-575</v>
      </c>
      <c r="I67">
        <f t="shared" ca="1" si="7"/>
        <v>0</v>
      </c>
      <c r="J67">
        <f t="shared" ca="1" si="8"/>
        <v>0</v>
      </c>
      <c r="K67" s="38">
        <f t="shared" ca="1" si="9"/>
        <v>-575</v>
      </c>
      <c r="L67" s="39">
        <f t="shared" ref="L67:P67" ca="1" si="75">B67+G67</f>
        <v>0</v>
      </c>
      <c r="M67" s="19">
        <f t="shared" ca="1" si="75"/>
        <v>-540</v>
      </c>
      <c r="N67" s="19">
        <f t="shared" ca="1" si="75"/>
        <v>0</v>
      </c>
      <c r="O67" s="19">
        <f t="shared" ca="1" si="75"/>
        <v>0</v>
      </c>
      <c r="P67" s="37">
        <f t="shared" ca="1" si="75"/>
        <v>-540</v>
      </c>
    </row>
    <row r="68" spans="1:16" ht="13" x14ac:dyDescent="0.15">
      <c r="A68" s="1" t="s">
        <v>176</v>
      </c>
      <c r="B68" s="36">
        <f t="shared" ca="1" si="0"/>
        <v>0</v>
      </c>
      <c r="C68">
        <f t="shared" ca="1" si="1"/>
        <v>0</v>
      </c>
      <c r="D68">
        <f t="shared" ca="1" si="2"/>
        <v>0</v>
      </c>
      <c r="E68">
        <f t="shared" ca="1" si="3"/>
        <v>0</v>
      </c>
      <c r="F68" s="37">
        <f t="shared" ca="1" si="4"/>
        <v>0</v>
      </c>
      <c r="G68" s="36">
        <f t="shared" ca="1" si="5"/>
        <v>0</v>
      </c>
      <c r="H68">
        <f t="shared" ca="1" si="6"/>
        <v>0</v>
      </c>
      <c r="I68">
        <f t="shared" ca="1" si="7"/>
        <v>0</v>
      </c>
      <c r="J68">
        <f t="shared" ca="1" si="8"/>
        <v>0</v>
      </c>
      <c r="K68" s="38">
        <f t="shared" ca="1" si="9"/>
        <v>0</v>
      </c>
      <c r="L68" s="39">
        <f t="shared" ref="L68:P68" ca="1" si="76">B68+G68</f>
        <v>0</v>
      </c>
      <c r="M68" s="19">
        <f t="shared" ca="1" si="76"/>
        <v>0</v>
      </c>
      <c r="N68" s="19">
        <f t="shared" ca="1" si="76"/>
        <v>0</v>
      </c>
      <c r="O68" s="19">
        <f t="shared" ca="1" si="76"/>
        <v>0</v>
      </c>
      <c r="P68" s="37">
        <f t="shared" ca="1" si="76"/>
        <v>0</v>
      </c>
    </row>
    <row r="69" spans="1:16" ht="13" x14ac:dyDescent="0.15">
      <c r="A69" s="1" t="s">
        <v>177</v>
      </c>
      <c r="B69" s="36">
        <f t="shared" ca="1" si="0"/>
        <v>0</v>
      </c>
      <c r="C69">
        <f t="shared" ca="1" si="1"/>
        <v>0</v>
      </c>
      <c r="D69">
        <f t="shared" ca="1" si="2"/>
        <v>0</v>
      </c>
      <c r="E69">
        <f t="shared" ca="1" si="3"/>
        <v>0</v>
      </c>
      <c r="F69" s="37">
        <f t="shared" ca="1" si="4"/>
        <v>0</v>
      </c>
      <c r="G69" s="36">
        <f t="shared" ca="1" si="5"/>
        <v>0</v>
      </c>
      <c r="H69">
        <f t="shared" ca="1" si="6"/>
        <v>0</v>
      </c>
      <c r="I69">
        <f t="shared" ca="1" si="7"/>
        <v>0</v>
      </c>
      <c r="J69">
        <f t="shared" ca="1" si="8"/>
        <v>0</v>
      </c>
      <c r="K69" s="38">
        <f t="shared" ca="1" si="9"/>
        <v>0</v>
      </c>
      <c r="L69" s="39">
        <f t="shared" ref="L69:P69" ca="1" si="77">B69+G69</f>
        <v>0</v>
      </c>
      <c r="M69" s="19">
        <f t="shared" ca="1" si="77"/>
        <v>0</v>
      </c>
      <c r="N69" s="19">
        <f t="shared" ca="1" si="77"/>
        <v>0</v>
      </c>
      <c r="O69" s="19">
        <f t="shared" ca="1" si="77"/>
        <v>0</v>
      </c>
      <c r="P69" s="37">
        <f t="shared" ca="1" si="77"/>
        <v>0</v>
      </c>
    </row>
    <row r="70" spans="1:16" ht="13" x14ac:dyDescent="0.15">
      <c r="A70" s="1" t="s">
        <v>178</v>
      </c>
      <c r="B70" s="36">
        <f t="shared" ca="1" si="0"/>
        <v>0</v>
      </c>
      <c r="C70">
        <f t="shared" ca="1" si="1"/>
        <v>0</v>
      </c>
      <c r="D70">
        <f t="shared" ca="1" si="2"/>
        <v>0</v>
      </c>
      <c r="E70">
        <f t="shared" ca="1" si="3"/>
        <v>0</v>
      </c>
      <c r="F70" s="37">
        <f t="shared" ca="1" si="4"/>
        <v>0</v>
      </c>
      <c r="G70" s="36">
        <f t="shared" ca="1" si="5"/>
        <v>0</v>
      </c>
      <c r="H70">
        <f t="shared" ca="1" si="6"/>
        <v>0</v>
      </c>
      <c r="I70">
        <f t="shared" ca="1" si="7"/>
        <v>0</v>
      </c>
      <c r="J70">
        <f t="shared" ca="1" si="8"/>
        <v>0</v>
      </c>
      <c r="K70" s="38">
        <f t="shared" ca="1" si="9"/>
        <v>0</v>
      </c>
      <c r="L70" s="39">
        <f t="shared" ref="L70:P70" ca="1" si="78">B70+G70</f>
        <v>0</v>
      </c>
      <c r="M70" s="19">
        <f t="shared" ca="1" si="78"/>
        <v>0</v>
      </c>
      <c r="N70" s="19">
        <f t="shared" ca="1" si="78"/>
        <v>0</v>
      </c>
      <c r="O70" s="19">
        <f t="shared" ca="1" si="78"/>
        <v>0</v>
      </c>
      <c r="P70" s="37">
        <f t="shared" ca="1" si="78"/>
        <v>0</v>
      </c>
    </row>
    <row r="71" spans="1:16" ht="13" x14ac:dyDescent="0.15">
      <c r="A71" s="1" t="s">
        <v>179</v>
      </c>
      <c r="B71" s="36">
        <f t="shared" ca="1" si="0"/>
        <v>0</v>
      </c>
      <c r="C71">
        <f t="shared" ca="1" si="1"/>
        <v>0</v>
      </c>
      <c r="D71">
        <f t="shared" ca="1" si="2"/>
        <v>0</v>
      </c>
      <c r="E71">
        <f t="shared" ca="1" si="3"/>
        <v>0</v>
      </c>
      <c r="F71" s="37">
        <f t="shared" ca="1" si="4"/>
        <v>0</v>
      </c>
      <c r="G71" s="36">
        <f t="shared" ca="1" si="5"/>
        <v>0</v>
      </c>
      <c r="H71">
        <f t="shared" ca="1" si="6"/>
        <v>0</v>
      </c>
      <c r="I71">
        <f t="shared" ca="1" si="7"/>
        <v>0</v>
      </c>
      <c r="J71">
        <f t="shared" ca="1" si="8"/>
        <v>0</v>
      </c>
      <c r="K71" s="38">
        <f t="shared" ca="1" si="9"/>
        <v>0</v>
      </c>
      <c r="L71" s="39">
        <f t="shared" ref="L71:P71" ca="1" si="79">B71+G71</f>
        <v>0</v>
      </c>
      <c r="M71" s="19">
        <f t="shared" ca="1" si="79"/>
        <v>0</v>
      </c>
      <c r="N71" s="19">
        <f t="shared" ca="1" si="79"/>
        <v>0</v>
      </c>
      <c r="O71" s="19">
        <f t="shared" ca="1" si="79"/>
        <v>0</v>
      </c>
      <c r="P71" s="37">
        <f t="shared" ca="1" si="79"/>
        <v>0</v>
      </c>
    </row>
    <row r="72" spans="1:16" ht="13" x14ac:dyDescent="0.15">
      <c r="A72" s="1" t="s">
        <v>180</v>
      </c>
      <c r="B72" s="36">
        <f t="shared" ca="1" si="0"/>
        <v>0</v>
      </c>
      <c r="C72">
        <f t="shared" ca="1" si="1"/>
        <v>0</v>
      </c>
      <c r="D72">
        <f t="shared" ca="1" si="2"/>
        <v>0</v>
      </c>
      <c r="E72">
        <f t="shared" ca="1" si="3"/>
        <v>0</v>
      </c>
      <c r="F72" s="37">
        <f t="shared" ca="1" si="4"/>
        <v>0</v>
      </c>
      <c r="G72" s="36">
        <f t="shared" ca="1" si="5"/>
        <v>0</v>
      </c>
      <c r="H72">
        <f t="shared" ca="1" si="6"/>
        <v>0</v>
      </c>
      <c r="I72">
        <f t="shared" ca="1" si="7"/>
        <v>0</v>
      </c>
      <c r="J72">
        <f t="shared" ca="1" si="8"/>
        <v>0</v>
      </c>
      <c r="K72" s="38">
        <f t="shared" ca="1" si="9"/>
        <v>0</v>
      </c>
      <c r="L72" s="39">
        <f t="shared" ref="L72:P72" ca="1" si="80">B72+G72</f>
        <v>0</v>
      </c>
      <c r="M72" s="19">
        <f t="shared" ca="1" si="80"/>
        <v>0</v>
      </c>
      <c r="N72" s="19">
        <f t="shared" ca="1" si="80"/>
        <v>0</v>
      </c>
      <c r="O72" s="19">
        <f t="shared" ca="1" si="80"/>
        <v>0</v>
      </c>
      <c r="P72" s="37">
        <f t="shared" ca="1" si="80"/>
        <v>0</v>
      </c>
    </row>
    <row r="73" spans="1:16" ht="13" x14ac:dyDescent="0.15">
      <c r="A73" s="1" t="s">
        <v>181</v>
      </c>
      <c r="B73" s="36">
        <f t="shared" ca="1" si="0"/>
        <v>0</v>
      </c>
      <c r="C73">
        <f t="shared" ca="1" si="1"/>
        <v>0</v>
      </c>
      <c r="D73">
        <f t="shared" ca="1" si="2"/>
        <v>0</v>
      </c>
      <c r="E73">
        <f t="shared" ca="1" si="3"/>
        <v>0</v>
      </c>
      <c r="F73" s="37">
        <f t="shared" ca="1" si="4"/>
        <v>0</v>
      </c>
      <c r="G73" s="36">
        <f t="shared" ca="1" si="5"/>
        <v>0</v>
      </c>
      <c r="H73">
        <f t="shared" ca="1" si="6"/>
        <v>0</v>
      </c>
      <c r="I73">
        <f t="shared" ca="1" si="7"/>
        <v>0</v>
      </c>
      <c r="J73">
        <f t="shared" ca="1" si="8"/>
        <v>0</v>
      </c>
      <c r="K73" s="38">
        <f t="shared" ca="1" si="9"/>
        <v>0</v>
      </c>
      <c r="L73" s="39">
        <f t="shared" ref="L73:P73" ca="1" si="81">B73+G73</f>
        <v>0</v>
      </c>
      <c r="M73" s="19">
        <f t="shared" ca="1" si="81"/>
        <v>0</v>
      </c>
      <c r="N73" s="19">
        <f t="shared" ca="1" si="81"/>
        <v>0</v>
      </c>
      <c r="O73" s="19">
        <f t="shared" ca="1" si="81"/>
        <v>0</v>
      </c>
      <c r="P73" s="37">
        <f t="shared" ca="1" si="81"/>
        <v>0</v>
      </c>
    </row>
    <row r="74" spans="1:16" ht="13" x14ac:dyDescent="0.15">
      <c r="A74" s="1" t="s">
        <v>182</v>
      </c>
      <c r="B74" s="36">
        <f t="shared" ca="1" si="0"/>
        <v>0</v>
      </c>
      <c r="C74">
        <f t="shared" ca="1" si="1"/>
        <v>0</v>
      </c>
      <c r="D74">
        <f t="shared" ca="1" si="2"/>
        <v>0</v>
      </c>
      <c r="E74">
        <f t="shared" ca="1" si="3"/>
        <v>0</v>
      </c>
      <c r="F74" s="37">
        <f t="shared" ca="1" si="4"/>
        <v>0</v>
      </c>
      <c r="G74" s="36">
        <f t="shared" ca="1" si="5"/>
        <v>0</v>
      </c>
      <c r="H74">
        <f t="shared" ca="1" si="6"/>
        <v>0</v>
      </c>
      <c r="I74">
        <f t="shared" ca="1" si="7"/>
        <v>0</v>
      </c>
      <c r="J74">
        <f t="shared" ca="1" si="8"/>
        <v>0</v>
      </c>
      <c r="K74" s="38">
        <f t="shared" ca="1" si="9"/>
        <v>0</v>
      </c>
      <c r="L74" s="39">
        <f t="shared" ref="L74:P74" ca="1" si="82">B74+G74</f>
        <v>0</v>
      </c>
      <c r="M74" s="19">
        <f t="shared" ca="1" si="82"/>
        <v>0</v>
      </c>
      <c r="N74" s="19">
        <f t="shared" ca="1" si="82"/>
        <v>0</v>
      </c>
      <c r="O74" s="19">
        <f t="shared" ca="1" si="82"/>
        <v>0</v>
      </c>
      <c r="P74" s="37">
        <f t="shared" ca="1" si="82"/>
        <v>0</v>
      </c>
    </row>
    <row r="75" spans="1:16" ht="13" x14ac:dyDescent="0.15">
      <c r="A75" s="1" t="s">
        <v>183</v>
      </c>
      <c r="B75" s="36">
        <f t="shared" ca="1" si="0"/>
        <v>0</v>
      </c>
      <c r="C75">
        <f t="shared" ca="1" si="1"/>
        <v>0</v>
      </c>
      <c r="D75">
        <f t="shared" ca="1" si="2"/>
        <v>0</v>
      </c>
      <c r="E75">
        <f t="shared" ca="1" si="3"/>
        <v>0</v>
      </c>
      <c r="F75" s="37">
        <f t="shared" ca="1" si="4"/>
        <v>0</v>
      </c>
      <c r="G75" s="36">
        <f t="shared" ca="1" si="5"/>
        <v>0</v>
      </c>
      <c r="H75">
        <f t="shared" ca="1" si="6"/>
        <v>0</v>
      </c>
      <c r="I75">
        <f t="shared" ca="1" si="7"/>
        <v>0</v>
      </c>
      <c r="J75">
        <f t="shared" ca="1" si="8"/>
        <v>0</v>
      </c>
      <c r="K75" s="38">
        <f t="shared" ca="1" si="9"/>
        <v>0</v>
      </c>
      <c r="L75" s="39">
        <f t="shared" ref="L75:P75" ca="1" si="83">B75+G75</f>
        <v>0</v>
      </c>
      <c r="M75" s="19">
        <f t="shared" ca="1" si="83"/>
        <v>0</v>
      </c>
      <c r="N75" s="19">
        <f t="shared" ca="1" si="83"/>
        <v>0</v>
      </c>
      <c r="O75" s="19">
        <f t="shared" ca="1" si="83"/>
        <v>0</v>
      </c>
      <c r="P75" s="37">
        <f t="shared" ca="1" si="83"/>
        <v>0</v>
      </c>
    </row>
    <row r="76" spans="1:16" ht="13" x14ac:dyDescent="0.15">
      <c r="A76" s="1" t="s">
        <v>184</v>
      </c>
      <c r="B76" s="36">
        <f t="shared" ca="1" si="0"/>
        <v>0</v>
      </c>
      <c r="C76">
        <f t="shared" ca="1" si="1"/>
        <v>0</v>
      </c>
      <c r="D76">
        <f t="shared" ca="1" si="2"/>
        <v>0</v>
      </c>
      <c r="E76">
        <f t="shared" ca="1" si="3"/>
        <v>0</v>
      </c>
      <c r="F76" s="37">
        <f t="shared" ca="1" si="4"/>
        <v>0</v>
      </c>
      <c r="G76" s="36">
        <f t="shared" ca="1" si="5"/>
        <v>-7</v>
      </c>
      <c r="H76">
        <f t="shared" ca="1" si="6"/>
        <v>0</v>
      </c>
      <c r="I76">
        <f t="shared" ca="1" si="7"/>
        <v>0</v>
      </c>
      <c r="J76">
        <f t="shared" ca="1" si="8"/>
        <v>0</v>
      </c>
      <c r="K76" s="38">
        <f t="shared" ca="1" si="9"/>
        <v>-70</v>
      </c>
      <c r="L76" s="39">
        <f t="shared" ref="L76:P76" ca="1" si="84">B76+G76</f>
        <v>-7</v>
      </c>
      <c r="M76" s="19">
        <f t="shared" ca="1" si="84"/>
        <v>0</v>
      </c>
      <c r="N76" s="19">
        <f t="shared" ca="1" si="84"/>
        <v>0</v>
      </c>
      <c r="O76" s="19">
        <f t="shared" ca="1" si="84"/>
        <v>0</v>
      </c>
      <c r="P76" s="37">
        <f t="shared" ca="1" si="84"/>
        <v>-70</v>
      </c>
    </row>
    <row r="77" spans="1:16" ht="13" x14ac:dyDescent="0.15">
      <c r="A77" s="1" t="s">
        <v>185</v>
      </c>
      <c r="B77" s="36">
        <f t="shared" ca="1" si="0"/>
        <v>0</v>
      </c>
      <c r="C77">
        <f t="shared" ca="1" si="1"/>
        <v>0</v>
      </c>
      <c r="D77">
        <f t="shared" ca="1" si="2"/>
        <v>0</v>
      </c>
      <c r="E77">
        <f t="shared" ca="1" si="3"/>
        <v>0</v>
      </c>
      <c r="F77" s="37">
        <f t="shared" ca="1" si="4"/>
        <v>0</v>
      </c>
      <c r="G77" s="36">
        <f t="shared" ca="1" si="5"/>
        <v>0</v>
      </c>
      <c r="H77">
        <f t="shared" ca="1" si="6"/>
        <v>0</v>
      </c>
      <c r="I77">
        <f t="shared" ca="1" si="7"/>
        <v>0</v>
      </c>
      <c r="J77">
        <f t="shared" ca="1" si="8"/>
        <v>0</v>
      </c>
      <c r="K77" s="38">
        <f t="shared" ca="1" si="9"/>
        <v>0</v>
      </c>
      <c r="L77" s="39">
        <f t="shared" ref="L77:P77" ca="1" si="85">B77+G77</f>
        <v>0</v>
      </c>
      <c r="M77" s="19">
        <f t="shared" ca="1" si="85"/>
        <v>0</v>
      </c>
      <c r="N77" s="19">
        <f t="shared" ca="1" si="85"/>
        <v>0</v>
      </c>
      <c r="O77" s="19">
        <f t="shared" ca="1" si="85"/>
        <v>0</v>
      </c>
      <c r="P77" s="37">
        <f t="shared" ca="1" si="85"/>
        <v>0</v>
      </c>
    </row>
    <row r="78" spans="1:16" ht="13" x14ac:dyDescent="0.15">
      <c r="A78" s="1" t="s">
        <v>186</v>
      </c>
      <c r="B78" s="36">
        <f t="shared" ca="1" si="0"/>
        <v>0</v>
      </c>
      <c r="C78">
        <f t="shared" ca="1" si="1"/>
        <v>0</v>
      </c>
      <c r="D78">
        <f t="shared" ca="1" si="2"/>
        <v>0</v>
      </c>
      <c r="E78">
        <f t="shared" ca="1" si="3"/>
        <v>0</v>
      </c>
      <c r="F78" s="37">
        <f t="shared" ca="1" si="4"/>
        <v>0</v>
      </c>
      <c r="G78" s="36">
        <f t="shared" ca="1" si="5"/>
        <v>0</v>
      </c>
      <c r="H78">
        <f t="shared" ca="1" si="6"/>
        <v>0</v>
      </c>
      <c r="I78">
        <f t="shared" ca="1" si="7"/>
        <v>0</v>
      </c>
      <c r="J78">
        <f t="shared" ca="1" si="8"/>
        <v>0</v>
      </c>
      <c r="K78" s="38">
        <f t="shared" ca="1" si="9"/>
        <v>0</v>
      </c>
      <c r="L78" s="39">
        <f t="shared" ref="L78:P78" ca="1" si="86">B78+G78</f>
        <v>0</v>
      </c>
      <c r="M78" s="19">
        <f t="shared" ca="1" si="86"/>
        <v>0</v>
      </c>
      <c r="N78" s="19">
        <f t="shared" ca="1" si="86"/>
        <v>0</v>
      </c>
      <c r="O78" s="19">
        <f t="shared" ca="1" si="86"/>
        <v>0</v>
      </c>
      <c r="P78" s="37">
        <f t="shared" ca="1" si="86"/>
        <v>0</v>
      </c>
    </row>
    <row r="79" spans="1:16" ht="13" x14ac:dyDescent="0.15">
      <c r="A79" s="1" t="s">
        <v>187</v>
      </c>
      <c r="B79" s="36">
        <f t="shared" ca="1" si="0"/>
        <v>0</v>
      </c>
      <c r="C79">
        <f t="shared" ca="1" si="1"/>
        <v>0</v>
      </c>
      <c r="D79">
        <f t="shared" ca="1" si="2"/>
        <v>0</v>
      </c>
      <c r="E79">
        <f t="shared" ca="1" si="3"/>
        <v>0</v>
      </c>
      <c r="F79" s="37">
        <f t="shared" ca="1" si="4"/>
        <v>0</v>
      </c>
      <c r="G79" s="36">
        <f t="shared" ca="1" si="5"/>
        <v>0</v>
      </c>
      <c r="H79">
        <f t="shared" ca="1" si="6"/>
        <v>-75</v>
      </c>
      <c r="I79">
        <f t="shared" ca="1" si="7"/>
        <v>-9</v>
      </c>
      <c r="J79">
        <f t="shared" ca="1" si="8"/>
        <v>0</v>
      </c>
      <c r="K79" s="38">
        <f t="shared" ca="1" si="9"/>
        <v>-75.900000000000006</v>
      </c>
      <c r="L79" s="39">
        <f t="shared" ref="L79:P79" ca="1" si="87">B79+G79</f>
        <v>0</v>
      </c>
      <c r="M79" s="19">
        <f t="shared" ca="1" si="87"/>
        <v>-75</v>
      </c>
      <c r="N79" s="19">
        <f t="shared" ca="1" si="87"/>
        <v>-9</v>
      </c>
      <c r="O79" s="19">
        <f t="shared" ca="1" si="87"/>
        <v>0</v>
      </c>
      <c r="P79" s="37">
        <f t="shared" ca="1" si="87"/>
        <v>-75.900000000000006</v>
      </c>
    </row>
    <row r="80" spans="1:16" ht="13" x14ac:dyDescent="0.15">
      <c r="A80" s="1" t="s">
        <v>188</v>
      </c>
      <c r="B80" s="36">
        <f t="shared" ca="1" si="0"/>
        <v>0</v>
      </c>
      <c r="C80">
        <f t="shared" ca="1" si="1"/>
        <v>0</v>
      </c>
      <c r="D80">
        <f t="shared" ca="1" si="2"/>
        <v>0</v>
      </c>
      <c r="E80">
        <f t="shared" ca="1" si="3"/>
        <v>0</v>
      </c>
      <c r="F80" s="37">
        <f t="shared" ca="1" si="4"/>
        <v>0</v>
      </c>
      <c r="G80" s="36">
        <f t="shared" ca="1" si="5"/>
        <v>0</v>
      </c>
      <c r="H80">
        <f t="shared" ca="1" si="6"/>
        <v>0</v>
      </c>
      <c r="I80">
        <f t="shared" ca="1" si="7"/>
        <v>0</v>
      </c>
      <c r="J80">
        <f t="shared" ca="1" si="8"/>
        <v>0</v>
      </c>
      <c r="K80" s="38">
        <f t="shared" ca="1" si="9"/>
        <v>0</v>
      </c>
      <c r="L80" s="39">
        <f t="shared" ref="L80:P80" ca="1" si="88">B80+G80</f>
        <v>0</v>
      </c>
      <c r="M80" s="19">
        <f t="shared" ca="1" si="88"/>
        <v>0</v>
      </c>
      <c r="N80" s="19">
        <f t="shared" ca="1" si="88"/>
        <v>0</v>
      </c>
      <c r="O80" s="19">
        <f t="shared" ca="1" si="88"/>
        <v>0</v>
      </c>
      <c r="P80" s="37">
        <f t="shared" ca="1" si="88"/>
        <v>0</v>
      </c>
    </row>
    <row r="81" spans="1:16" ht="13" x14ac:dyDescent="0.15">
      <c r="A81" s="1" t="s">
        <v>189</v>
      </c>
      <c r="B81" s="36">
        <f t="shared" ca="1" si="0"/>
        <v>0</v>
      </c>
      <c r="C81">
        <f t="shared" ca="1" si="1"/>
        <v>0</v>
      </c>
      <c r="D81">
        <f t="shared" ca="1" si="2"/>
        <v>0</v>
      </c>
      <c r="E81">
        <f t="shared" ca="1" si="3"/>
        <v>0</v>
      </c>
      <c r="F81" s="37">
        <f t="shared" ca="1" si="4"/>
        <v>0</v>
      </c>
      <c r="G81" s="36">
        <f t="shared" ca="1" si="5"/>
        <v>0</v>
      </c>
      <c r="H81">
        <f t="shared" ca="1" si="6"/>
        <v>0</v>
      </c>
      <c r="I81">
        <f t="shared" ca="1" si="7"/>
        <v>0</v>
      </c>
      <c r="J81">
        <f t="shared" ca="1" si="8"/>
        <v>0</v>
      </c>
      <c r="K81" s="38">
        <f t="shared" ca="1" si="9"/>
        <v>0</v>
      </c>
      <c r="L81" s="39">
        <f t="shared" ref="L81:P81" ca="1" si="89">B81+G81</f>
        <v>0</v>
      </c>
      <c r="M81" s="19">
        <f t="shared" ca="1" si="89"/>
        <v>0</v>
      </c>
      <c r="N81" s="19">
        <f t="shared" ca="1" si="89"/>
        <v>0</v>
      </c>
      <c r="O81" s="19">
        <f t="shared" ca="1" si="89"/>
        <v>0</v>
      </c>
      <c r="P81" s="37">
        <f t="shared" ca="1" si="89"/>
        <v>0</v>
      </c>
    </row>
    <row r="82" spans="1:16" ht="13" x14ac:dyDescent="0.15">
      <c r="A82" s="1" t="s">
        <v>190</v>
      </c>
      <c r="B82" s="36">
        <f t="shared" ca="1" si="0"/>
        <v>0</v>
      </c>
      <c r="C82">
        <f t="shared" ca="1" si="1"/>
        <v>0</v>
      </c>
      <c r="D82">
        <f t="shared" ca="1" si="2"/>
        <v>0</v>
      </c>
      <c r="E82">
        <f t="shared" ca="1" si="3"/>
        <v>0</v>
      </c>
      <c r="F82" s="37">
        <f t="shared" ca="1" si="4"/>
        <v>0</v>
      </c>
      <c r="G82" s="36">
        <f t="shared" ca="1" si="5"/>
        <v>0</v>
      </c>
      <c r="H82">
        <f t="shared" ca="1" si="6"/>
        <v>0</v>
      </c>
      <c r="I82">
        <f t="shared" ca="1" si="7"/>
        <v>0</v>
      </c>
      <c r="J82">
        <f t="shared" ca="1" si="8"/>
        <v>0</v>
      </c>
      <c r="K82" s="38">
        <f t="shared" ca="1" si="9"/>
        <v>0</v>
      </c>
      <c r="L82" s="39">
        <f t="shared" ref="L82:P82" ca="1" si="90">B82+G82</f>
        <v>0</v>
      </c>
      <c r="M82" s="19">
        <f t="shared" ca="1" si="90"/>
        <v>0</v>
      </c>
      <c r="N82" s="19">
        <f t="shared" ca="1" si="90"/>
        <v>0</v>
      </c>
      <c r="O82" s="19">
        <f t="shared" ca="1" si="90"/>
        <v>0</v>
      </c>
      <c r="P82" s="37">
        <f t="shared" ca="1" si="90"/>
        <v>0</v>
      </c>
    </row>
    <row r="83" spans="1:16" ht="13" x14ac:dyDescent="0.15">
      <c r="A83" s="1" t="s">
        <v>191</v>
      </c>
      <c r="B83" s="36">
        <f t="shared" ca="1" si="0"/>
        <v>0</v>
      </c>
      <c r="C83">
        <f t="shared" ca="1" si="1"/>
        <v>0</v>
      </c>
      <c r="D83">
        <f t="shared" ca="1" si="2"/>
        <v>0</v>
      </c>
      <c r="E83">
        <f t="shared" ca="1" si="3"/>
        <v>0</v>
      </c>
      <c r="F83" s="37">
        <f t="shared" ca="1" si="4"/>
        <v>0</v>
      </c>
      <c r="G83" s="36">
        <f t="shared" ca="1" si="5"/>
        <v>0</v>
      </c>
      <c r="H83">
        <f t="shared" ca="1" si="6"/>
        <v>0</v>
      </c>
      <c r="I83">
        <f t="shared" ca="1" si="7"/>
        <v>0</v>
      </c>
      <c r="J83">
        <f t="shared" ca="1" si="8"/>
        <v>0</v>
      </c>
      <c r="K83" s="38">
        <f t="shared" ca="1" si="9"/>
        <v>0</v>
      </c>
      <c r="L83" s="39">
        <f t="shared" ref="L83:P83" ca="1" si="91">B83+G83</f>
        <v>0</v>
      </c>
      <c r="M83" s="19">
        <f t="shared" ca="1" si="91"/>
        <v>0</v>
      </c>
      <c r="N83" s="19">
        <f t="shared" ca="1" si="91"/>
        <v>0</v>
      </c>
      <c r="O83" s="19">
        <f t="shared" ca="1" si="91"/>
        <v>0</v>
      </c>
      <c r="P83" s="37">
        <f t="shared" ca="1" si="91"/>
        <v>0</v>
      </c>
    </row>
    <row r="84" spans="1:16" ht="13" x14ac:dyDescent="0.15">
      <c r="A84" s="1" t="s">
        <v>192</v>
      </c>
      <c r="B84" s="36">
        <f t="shared" ca="1" si="0"/>
        <v>0</v>
      </c>
      <c r="C84">
        <f t="shared" ca="1" si="1"/>
        <v>0</v>
      </c>
      <c r="D84">
        <f t="shared" ca="1" si="2"/>
        <v>0</v>
      </c>
      <c r="E84">
        <f t="shared" ca="1" si="3"/>
        <v>0</v>
      </c>
      <c r="F84" s="37">
        <f t="shared" ca="1" si="4"/>
        <v>0</v>
      </c>
      <c r="G84" s="36">
        <f t="shared" ca="1" si="5"/>
        <v>0</v>
      </c>
      <c r="H84">
        <f t="shared" ca="1" si="6"/>
        <v>0</v>
      </c>
      <c r="I84">
        <f t="shared" ca="1" si="7"/>
        <v>0</v>
      </c>
      <c r="J84">
        <f t="shared" ca="1" si="8"/>
        <v>0</v>
      </c>
      <c r="K84" s="38">
        <f t="shared" ca="1" si="9"/>
        <v>0</v>
      </c>
      <c r="L84" s="39">
        <f t="shared" ref="L84:P84" ca="1" si="92">B84+G84</f>
        <v>0</v>
      </c>
      <c r="M84" s="19">
        <f t="shared" ca="1" si="92"/>
        <v>0</v>
      </c>
      <c r="N84" s="19">
        <f t="shared" ca="1" si="92"/>
        <v>0</v>
      </c>
      <c r="O84" s="19">
        <f t="shared" ca="1" si="92"/>
        <v>0</v>
      </c>
      <c r="P84" s="37">
        <f t="shared" ca="1" si="92"/>
        <v>0</v>
      </c>
    </row>
    <row r="85" spans="1:16" ht="13" x14ac:dyDescent="0.15">
      <c r="A85" s="1" t="s">
        <v>193</v>
      </c>
      <c r="B85" s="36">
        <f t="shared" ca="1" si="0"/>
        <v>350</v>
      </c>
      <c r="C85">
        <f t="shared" ca="1" si="1"/>
        <v>218</v>
      </c>
      <c r="D85">
        <f t="shared" ca="1" si="2"/>
        <v>0</v>
      </c>
      <c r="E85">
        <f t="shared" ca="1" si="3"/>
        <v>0</v>
      </c>
      <c r="F85" s="37">
        <f t="shared" ca="1" si="4"/>
        <v>3718</v>
      </c>
      <c r="G85" s="36">
        <f t="shared" ca="1" si="5"/>
        <v>0</v>
      </c>
      <c r="H85">
        <f t="shared" ca="1" si="6"/>
        <v>-575</v>
      </c>
      <c r="I85">
        <f t="shared" ca="1" si="7"/>
        <v>0</v>
      </c>
      <c r="J85">
        <f t="shared" ca="1" si="8"/>
        <v>0</v>
      </c>
      <c r="K85" s="38">
        <f t="shared" ca="1" si="9"/>
        <v>-575</v>
      </c>
      <c r="L85" s="39">
        <f t="shared" ref="L85:P85" ca="1" si="93">B85+G85</f>
        <v>350</v>
      </c>
      <c r="M85" s="19">
        <f t="shared" ca="1" si="93"/>
        <v>-357</v>
      </c>
      <c r="N85" s="19">
        <f t="shared" ca="1" si="93"/>
        <v>0</v>
      </c>
      <c r="O85" s="19">
        <f t="shared" ca="1" si="93"/>
        <v>0</v>
      </c>
      <c r="P85" s="37">
        <f t="shared" ca="1" si="93"/>
        <v>3143</v>
      </c>
    </row>
    <row r="86" spans="1:16" ht="13" x14ac:dyDescent="0.15">
      <c r="A86" s="1" t="s">
        <v>194</v>
      </c>
      <c r="B86" s="36">
        <f t="shared" ca="1" si="0"/>
        <v>0</v>
      </c>
      <c r="C86">
        <f t="shared" ca="1" si="1"/>
        <v>0</v>
      </c>
      <c r="D86">
        <f t="shared" ca="1" si="2"/>
        <v>0</v>
      </c>
      <c r="E86">
        <f t="shared" ca="1" si="3"/>
        <v>0</v>
      </c>
      <c r="F86" s="37">
        <f t="shared" ca="1" si="4"/>
        <v>0</v>
      </c>
      <c r="G86" s="36">
        <f t="shared" ca="1" si="5"/>
        <v>0</v>
      </c>
      <c r="H86">
        <f t="shared" ca="1" si="6"/>
        <v>0</v>
      </c>
      <c r="I86">
        <f t="shared" ca="1" si="7"/>
        <v>0</v>
      </c>
      <c r="J86">
        <f t="shared" ca="1" si="8"/>
        <v>0</v>
      </c>
      <c r="K86" s="38">
        <f t="shared" ca="1" si="9"/>
        <v>0</v>
      </c>
      <c r="L86" s="39">
        <f t="shared" ref="L86:P86" ca="1" si="94">B86+G86</f>
        <v>0</v>
      </c>
      <c r="M86" s="19">
        <f t="shared" ca="1" si="94"/>
        <v>0</v>
      </c>
      <c r="N86" s="19">
        <f t="shared" ca="1" si="94"/>
        <v>0</v>
      </c>
      <c r="O86" s="19">
        <f t="shared" ca="1" si="94"/>
        <v>0</v>
      </c>
      <c r="P86" s="37">
        <f t="shared" ca="1" si="94"/>
        <v>0</v>
      </c>
    </row>
    <row r="87" spans="1:16" ht="13" x14ac:dyDescent="0.15">
      <c r="A87" s="1" t="s">
        <v>195</v>
      </c>
      <c r="B87" s="36">
        <f t="shared" ca="1" si="0"/>
        <v>0</v>
      </c>
      <c r="C87">
        <f t="shared" ca="1" si="1"/>
        <v>0</v>
      </c>
      <c r="D87">
        <f t="shared" ca="1" si="2"/>
        <v>0</v>
      </c>
      <c r="E87">
        <f t="shared" ca="1" si="3"/>
        <v>0</v>
      </c>
      <c r="F87" s="37">
        <f t="shared" ca="1" si="4"/>
        <v>0</v>
      </c>
      <c r="G87" s="36">
        <f t="shared" ca="1" si="5"/>
        <v>0</v>
      </c>
      <c r="H87">
        <f t="shared" ca="1" si="6"/>
        <v>0</v>
      </c>
      <c r="I87">
        <f t="shared" ca="1" si="7"/>
        <v>0</v>
      </c>
      <c r="J87">
        <f t="shared" ca="1" si="8"/>
        <v>0</v>
      </c>
      <c r="K87" s="38">
        <f t="shared" ca="1" si="9"/>
        <v>0</v>
      </c>
      <c r="L87" s="39">
        <f t="shared" ref="L87:P87" ca="1" si="95">B87+G87</f>
        <v>0</v>
      </c>
      <c r="M87" s="19">
        <f t="shared" ca="1" si="95"/>
        <v>0</v>
      </c>
      <c r="N87" s="19">
        <f t="shared" ca="1" si="95"/>
        <v>0</v>
      </c>
      <c r="O87" s="19">
        <f t="shared" ca="1" si="95"/>
        <v>0</v>
      </c>
      <c r="P87" s="37">
        <f t="shared" ca="1" si="95"/>
        <v>0</v>
      </c>
    </row>
    <row r="88" spans="1:16" ht="13" x14ac:dyDescent="0.15">
      <c r="A88" s="1" t="s">
        <v>196</v>
      </c>
      <c r="B88" s="36">
        <f t="shared" ca="1" si="0"/>
        <v>0</v>
      </c>
      <c r="C88">
        <f t="shared" ca="1" si="1"/>
        <v>0</v>
      </c>
      <c r="D88">
        <f t="shared" ca="1" si="2"/>
        <v>0</v>
      </c>
      <c r="E88">
        <f t="shared" ca="1" si="3"/>
        <v>0</v>
      </c>
      <c r="F88" s="37">
        <f t="shared" ca="1" si="4"/>
        <v>0</v>
      </c>
      <c r="G88" s="36">
        <f t="shared" ca="1" si="5"/>
        <v>0</v>
      </c>
      <c r="H88">
        <f t="shared" ca="1" si="6"/>
        <v>0</v>
      </c>
      <c r="I88">
        <f t="shared" ca="1" si="7"/>
        <v>0</v>
      </c>
      <c r="J88">
        <f t="shared" ca="1" si="8"/>
        <v>0</v>
      </c>
      <c r="K88" s="38">
        <f t="shared" ca="1" si="9"/>
        <v>0</v>
      </c>
      <c r="L88" s="39">
        <f t="shared" ref="L88:P88" ca="1" si="96">B88+G88</f>
        <v>0</v>
      </c>
      <c r="M88" s="19">
        <f t="shared" ca="1" si="96"/>
        <v>0</v>
      </c>
      <c r="N88" s="19">
        <f t="shared" ca="1" si="96"/>
        <v>0</v>
      </c>
      <c r="O88" s="19">
        <f t="shared" ca="1" si="96"/>
        <v>0</v>
      </c>
      <c r="P88" s="37">
        <f t="shared" ca="1" si="96"/>
        <v>0</v>
      </c>
    </row>
    <row r="89" spans="1:16" ht="13" x14ac:dyDescent="0.15">
      <c r="A89" s="1" t="s">
        <v>197</v>
      </c>
      <c r="B89" s="36">
        <f t="shared" ca="1" si="0"/>
        <v>0</v>
      </c>
      <c r="C89">
        <f t="shared" ca="1" si="1"/>
        <v>0</v>
      </c>
      <c r="D89">
        <f t="shared" ca="1" si="2"/>
        <v>0</v>
      </c>
      <c r="E89">
        <f t="shared" ca="1" si="3"/>
        <v>0</v>
      </c>
      <c r="F89" s="37">
        <f t="shared" ca="1" si="4"/>
        <v>0</v>
      </c>
      <c r="G89" s="36">
        <f t="shared" ca="1" si="5"/>
        <v>0</v>
      </c>
      <c r="H89">
        <f t="shared" ca="1" si="6"/>
        <v>-515</v>
      </c>
      <c r="I89">
        <f t="shared" ca="1" si="7"/>
        <v>-42</v>
      </c>
      <c r="J89">
        <f t="shared" ca="1" si="8"/>
        <v>0</v>
      </c>
      <c r="K89" s="38">
        <f t="shared" ca="1" si="9"/>
        <v>-519.20000000000005</v>
      </c>
      <c r="L89" s="39">
        <f t="shared" ref="L89:P89" ca="1" si="97">B89+G89</f>
        <v>0</v>
      </c>
      <c r="M89" s="19">
        <f t="shared" ca="1" si="97"/>
        <v>-515</v>
      </c>
      <c r="N89" s="19">
        <f t="shared" ca="1" si="97"/>
        <v>-42</v>
      </c>
      <c r="O89" s="19">
        <f t="shared" ca="1" si="97"/>
        <v>0</v>
      </c>
      <c r="P89" s="37">
        <f t="shared" ca="1" si="97"/>
        <v>-519.20000000000005</v>
      </c>
    </row>
    <row r="90" spans="1:16" ht="13" x14ac:dyDescent="0.15">
      <c r="A90" s="1" t="s">
        <v>198</v>
      </c>
      <c r="B90" s="36">
        <f t="shared" ca="1" si="0"/>
        <v>0</v>
      </c>
      <c r="C90">
        <f t="shared" ca="1" si="1"/>
        <v>200</v>
      </c>
      <c r="D90">
        <f t="shared" ca="1" si="2"/>
        <v>0</v>
      </c>
      <c r="E90">
        <f t="shared" ca="1" si="3"/>
        <v>0</v>
      </c>
      <c r="F90" s="37">
        <f t="shared" ca="1" si="4"/>
        <v>200</v>
      </c>
      <c r="G90" s="36">
        <f t="shared" ca="1" si="5"/>
        <v>0</v>
      </c>
      <c r="H90">
        <f t="shared" ca="1" si="6"/>
        <v>-300</v>
      </c>
      <c r="I90">
        <f t="shared" ca="1" si="7"/>
        <v>0</v>
      </c>
      <c r="J90">
        <f t="shared" ca="1" si="8"/>
        <v>0</v>
      </c>
      <c r="K90" s="38">
        <f t="shared" ca="1" si="9"/>
        <v>-300</v>
      </c>
      <c r="L90" s="39">
        <f t="shared" ref="L90:P90" ca="1" si="98">B90+G90</f>
        <v>0</v>
      </c>
      <c r="M90" s="19">
        <f t="shared" ca="1" si="98"/>
        <v>-100</v>
      </c>
      <c r="N90" s="19">
        <f t="shared" ca="1" si="98"/>
        <v>0</v>
      </c>
      <c r="O90" s="19">
        <f t="shared" ca="1" si="98"/>
        <v>0</v>
      </c>
      <c r="P90" s="37">
        <f t="shared" ca="1" si="98"/>
        <v>-100</v>
      </c>
    </row>
    <row r="91" spans="1:16" ht="13" x14ac:dyDescent="0.15">
      <c r="A91" s="1" t="s">
        <v>199</v>
      </c>
      <c r="B91" s="36">
        <f t="shared" ca="1" si="0"/>
        <v>0</v>
      </c>
      <c r="C91">
        <f t="shared" ca="1" si="1"/>
        <v>0</v>
      </c>
      <c r="D91">
        <f t="shared" ca="1" si="2"/>
        <v>0</v>
      </c>
      <c r="E91">
        <f t="shared" ca="1" si="3"/>
        <v>0</v>
      </c>
      <c r="F91" s="37">
        <f t="shared" ca="1" si="4"/>
        <v>0</v>
      </c>
      <c r="G91" s="36">
        <f t="shared" ca="1" si="5"/>
        <v>0</v>
      </c>
      <c r="H91">
        <f t="shared" ca="1" si="6"/>
        <v>-12</v>
      </c>
      <c r="I91">
        <f t="shared" ca="1" si="7"/>
        <v>0</v>
      </c>
      <c r="J91">
        <f t="shared" ca="1" si="8"/>
        <v>0</v>
      </c>
      <c r="K91" s="38">
        <f t="shared" ca="1" si="9"/>
        <v>-12</v>
      </c>
      <c r="L91" s="39">
        <f t="shared" ref="L91:P91" ca="1" si="99">B91+G91</f>
        <v>0</v>
      </c>
      <c r="M91" s="19">
        <f t="shared" ca="1" si="99"/>
        <v>-12</v>
      </c>
      <c r="N91" s="19">
        <f t="shared" ca="1" si="99"/>
        <v>0</v>
      </c>
      <c r="O91" s="19">
        <f t="shared" ca="1" si="99"/>
        <v>0</v>
      </c>
      <c r="P91" s="37">
        <f t="shared" ca="1" si="99"/>
        <v>-12</v>
      </c>
    </row>
    <row r="92" spans="1:16" ht="13" x14ac:dyDescent="0.15">
      <c r="A92" s="1" t="s">
        <v>200</v>
      </c>
      <c r="B92" s="36">
        <f t="shared" ca="1" si="0"/>
        <v>0</v>
      </c>
      <c r="C92">
        <f t="shared" ca="1" si="1"/>
        <v>0</v>
      </c>
      <c r="D92">
        <f t="shared" ca="1" si="2"/>
        <v>0</v>
      </c>
      <c r="E92">
        <f t="shared" ca="1" si="3"/>
        <v>0</v>
      </c>
      <c r="F92" s="37">
        <f t="shared" ca="1" si="4"/>
        <v>0</v>
      </c>
      <c r="G92" s="36">
        <f t="shared" ca="1" si="5"/>
        <v>0</v>
      </c>
      <c r="H92">
        <f t="shared" ca="1" si="6"/>
        <v>0</v>
      </c>
      <c r="I92">
        <f t="shared" ca="1" si="7"/>
        <v>0</v>
      </c>
      <c r="J92">
        <f t="shared" ca="1" si="8"/>
        <v>0</v>
      </c>
      <c r="K92" s="38">
        <f t="shared" ca="1" si="9"/>
        <v>0</v>
      </c>
      <c r="L92" s="39">
        <f t="shared" ref="L92:P92" ca="1" si="100">B92+G92</f>
        <v>0</v>
      </c>
      <c r="M92" s="19">
        <f t="shared" ca="1" si="100"/>
        <v>0</v>
      </c>
      <c r="N92" s="19">
        <f t="shared" ca="1" si="100"/>
        <v>0</v>
      </c>
      <c r="O92" s="19">
        <f t="shared" ca="1" si="100"/>
        <v>0</v>
      </c>
      <c r="P92" s="37">
        <f t="shared" ca="1" si="100"/>
        <v>0</v>
      </c>
    </row>
    <row r="93" spans="1:16" ht="13" x14ac:dyDescent="0.15">
      <c r="A93" s="1" t="s">
        <v>201</v>
      </c>
      <c r="B93" s="36">
        <f t="shared" ca="1" si="0"/>
        <v>0</v>
      </c>
      <c r="C93">
        <f t="shared" ca="1" si="1"/>
        <v>0</v>
      </c>
      <c r="D93">
        <f t="shared" ca="1" si="2"/>
        <v>0</v>
      </c>
      <c r="E93">
        <f t="shared" ca="1" si="3"/>
        <v>0</v>
      </c>
      <c r="F93" s="37">
        <f t="shared" ca="1" si="4"/>
        <v>0</v>
      </c>
      <c r="G93" s="36">
        <f t="shared" ca="1" si="5"/>
        <v>0</v>
      </c>
      <c r="H93">
        <f t="shared" ca="1" si="6"/>
        <v>0</v>
      </c>
      <c r="I93">
        <f t="shared" ca="1" si="7"/>
        <v>0</v>
      </c>
      <c r="J93">
        <f t="shared" ca="1" si="8"/>
        <v>0</v>
      </c>
      <c r="K93" s="38">
        <f t="shared" ca="1" si="9"/>
        <v>0</v>
      </c>
      <c r="L93" s="39">
        <f t="shared" ref="L93:P93" ca="1" si="101">B93+G93</f>
        <v>0</v>
      </c>
      <c r="M93" s="19">
        <f t="shared" ca="1" si="101"/>
        <v>0</v>
      </c>
      <c r="N93" s="19">
        <f t="shared" ca="1" si="101"/>
        <v>0</v>
      </c>
      <c r="O93" s="19">
        <f t="shared" ca="1" si="101"/>
        <v>0</v>
      </c>
      <c r="P93" s="37">
        <f t="shared" ca="1" si="101"/>
        <v>0</v>
      </c>
    </row>
    <row r="94" spans="1:16" ht="13" x14ac:dyDescent="0.15">
      <c r="A94" s="1" t="s">
        <v>202</v>
      </c>
      <c r="B94" s="36">
        <f t="shared" ca="1" si="0"/>
        <v>0</v>
      </c>
      <c r="C94">
        <f t="shared" ca="1" si="1"/>
        <v>0</v>
      </c>
      <c r="D94">
        <f t="shared" ca="1" si="2"/>
        <v>0</v>
      </c>
      <c r="E94">
        <f t="shared" ca="1" si="3"/>
        <v>0</v>
      </c>
      <c r="F94" s="37">
        <f t="shared" ca="1" si="4"/>
        <v>0</v>
      </c>
      <c r="G94" s="36">
        <f t="shared" ca="1" si="5"/>
        <v>0</v>
      </c>
      <c r="H94">
        <f t="shared" ca="1" si="6"/>
        <v>0</v>
      </c>
      <c r="I94">
        <f t="shared" ca="1" si="7"/>
        <v>0</v>
      </c>
      <c r="J94">
        <f t="shared" ca="1" si="8"/>
        <v>0</v>
      </c>
      <c r="K94" s="38">
        <f t="shared" ca="1" si="9"/>
        <v>0</v>
      </c>
      <c r="L94" s="39">
        <f t="shared" ref="L94:P94" ca="1" si="102">B94+G94</f>
        <v>0</v>
      </c>
      <c r="M94" s="19">
        <f t="shared" ca="1" si="102"/>
        <v>0</v>
      </c>
      <c r="N94" s="19">
        <f t="shared" ca="1" si="102"/>
        <v>0</v>
      </c>
      <c r="O94" s="19">
        <f t="shared" ca="1" si="102"/>
        <v>0</v>
      </c>
      <c r="P94" s="37">
        <f t="shared" ca="1" si="102"/>
        <v>0</v>
      </c>
    </row>
    <row r="95" spans="1:16" ht="13" x14ac:dyDescent="0.15">
      <c r="A95" s="1" t="s">
        <v>203</v>
      </c>
      <c r="B95" s="36">
        <f t="shared" ca="1" si="0"/>
        <v>0</v>
      </c>
      <c r="C95">
        <f t="shared" ca="1" si="1"/>
        <v>0</v>
      </c>
      <c r="D95">
        <f t="shared" ca="1" si="2"/>
        <v>0</v>
      </c>
      <c r="E95">
        <f t="shared" ca="1" si="3"/>
        <v>0</v>
      </c>
      <c r="F95" s="37">
        <f t="shared" ca="1" si="4"/>
        <v>0</v>
      </c>
      <c r="G95" s="36">
        <f t="shared" ca="1" si="5"/>
        <v>0</v>
      </c>
      <c r="H95">
        <f t="shared" ca="1" si="6"/>
        <v>0</v>
      </c>
      <c r="I95">
        <f t="shared" ca="1" si="7"/>
        <v>0</v>
      </c>
      <c r="J95">
        <f t="shared" ca="1" si="8"/>
        <v>0</v>
      </c>
      <c r="K95" s="38">
        <f t="shared" ca="1" si="9"/>
        <v>0</v>
      </c>
      <c r="L95" s="39">
        <f t="shared" ref="L95:P95" ca="1" si="103">B95+G95</f>
        <v>0</v>
      </c>
      <c r="M95" s="19">
        <f t="shared" ca="1" si="103"/>
        <v>0</v>
      </c>
      <c r="N95" s="19">
        <f t="shared" ca="1" si="103"/>
        <v>0</v>
      </c>
      <c r="O95" s="19">
        <f t="shared" ca="1" si="103"/>
        <v>0</v>
      </c>
      <c r="P95" s="37">
        <f t="shared" ca="1" si="103"/>
        <v>0</v>
      </c>
    </row>
    <row r="96" spans="1:16" ht="13" x14ac:dyDescent="0.15">
      <c r="A96" s="1" t="s">
        <v>204</v>
      </c>
      <c r="B96" s="36">
        <f t="shared" ca="1" si="0"/>
        <v>0</v>
      </c>
      <c r="C96">
        <f t="shared" ca="1" si="1"/>
        <v>0</v>
      </c>
      <c r="D96">
        <f t="shared" ca="1" si="2"/>
        <v>0</v>
      </c>
      <c r="E96">
        <f t="shared" ca="1" si="3"/>
        <v>0</v>
      </c>
      <c r="F96" s="37">
        <f t="shared" ca="1" si="4"/>
        <v>0</v>
      </c>
      <c r="G96" s="36">
        <f t="shared" ca="1" si="5"/>
        <v>0</v>
      </c>
      <c r="H96">
        <f t="shared" ca="1" si="6"/>
        <v>0</v>
      </c>
      <c r="I96">
        <f t="shared" ca="1" si="7"/>
        <v>0</v>
      </c>
      <c r="J96">
        <f t="shared" ca="1" si="8"/>
        <v>0</v>
      </c>
      <c r="K96" s="38">
        <f t="shared" ca="1" si="9"/>
        <v>0</v>
      </c>
      <c r="L96" s="39">
        <f t="shared" ref="L96:P96" ca="1" si="104">B96+G96</f>
        <v>0</v>
      </c>
      <c r="M96" s="19">
        <f t="shared" ca="1" si="104"/>
        <v>0</v>
      </c>
      <c r="N96" s="19">
        <f t="shared" ca="1" si="104"/>
        <v>0</v>
      </c>
      <c r="O96" s="19">
        <f t="shared" ca="1" si="104"/>
        <v>0</v>
      </c>
      <c r="P96" s="37">
        <f t="shared" ca="1" si="104"/>
        <v>0</v>
      </c>
    </row>
    <row r="97" spans="1:16" ht="13" x14ac:dyDescent="0.15">
      <c r="A97" s="1" t="s">
        <v>205</v>
      </c>
      <c r="B97" s="36">
        <f t="shared" ca="1" si="0"/>
        <v>0</v>
      </c>
      <c r="C97">
        <f t="shared" ca="1" si="1"/>
        <v>0</v>
      </c>
      <c r="D97">
        <f t="shared" ca="1" si="2"/>
        <v>0</v>
      </c>
      <c r="E97">
        <f t="shared" ca="1" si="3"/>
        <v>0</v>
      </c>
      <c r="F97" s="37">
        <f t="shared" ca="1" si="4"/>
        <v>0</v>
      </c>
      <c r="G97" s="36">
        <f t="shared" ca="1" si="5"/>
        <v>0</v>
      </c>
      <c r="H97">
        <f t="shared" ca="1" si="6"/>
        <v>-20</v>
      </c>
      <c r="I97">
        <f t="shared" ca="1" si="7"/>
        <v>0</v>
      </c>
      <c r="J97">
        <f t="shared" ca="1" si="8"/>
        <v>0</v>
      </c>
      <c r="K97" s="38">
        <f t="shared" ca="1" si="9"/>
        <v>-20</v>
      </c>
      <c r="L97" s="39">
        <f t="shared" ref="L97:P97" ca="1" si="105">B97+G97</f>
        <v>0</v>
      </c>
      <c r="M97" s="19">
        <f t="shared" ca="1" si="105"/>
        <v>-20</v>
      </c>
      <c r="N97" s="19">
        <f t="shared" ca="1" si="105"/>
        <v>0</v>
      </c>
      <c r="O97" s="19">
        <f t="shared" ca="1" si="105"/>
        <v>0</v>
      </c>
      <c r="P97" s="37">
        <f t="shared" ca="1" si="105"/>
        <v>-20</v>
      </c>
    </row>
    <row r="98" spans="1:16" ht="13" x14ac:dyDescent="0.15">
      <c r="A98" s="1" t="s">
        <v>206</v>
      </c>
      <c r="B98" s="36">
        <f t="shared" ca="1" si="0"/>
        <v>0</v>
      </c>
      <c r="C98">
        <f t="shared" ca="1" si="1"/>
        <v>0</v>
      </c>
      <c r="D98">
        <f t="shared" ca="1" si="2"/>
        <v>0</v>
      </c>
      <c r="E98">
        <f t="shared" ca="1" si="3"/>
        <v>0</v>
      </c>
      <c r="F98" s="37">
        <f t="shared" ca="1" si="4"/>
        <v>0</v>
      </c>
      <c r="G98" s="36">
        <f t="shared" ca="1" si="5"/>
        <v>-10</v>
      </c>
      <c r="H98">
        <f t="shared" ca="1" si="6"/>
        <v>-21</v>
      </c>
      <c r="I98">
        <f t="shared" ca="1" si="7"/>
        <v>0</v>
      </c>
      <c r="J98">
        <f t="shared" ca="1" si="8"/>
        <v>0</v>
      </c>
      <c r="K98" s="38">
        <f t="shared" ca="1" si="9"/>
        <v>-121</v>
      </c>
      <c r="L98" s="39">
        <f t="shared" ref="L98:P98" ca="1" si="106">B98+G98</f>
        <v>-10</v>
      </c>
      <c r="M98" s="19">
        <f t="shared" ca="1" si="106"/>
        <v>-21</v>
      </c>
      <c r="N98" s="19">
        <f t="shared" ca="1" si="106"/>
        <v>0</v>
      </c>
      <c r="O98" s="19">
        <f t="shared" ca="1" si="106"/>
        <v>0</v>
      </c>
      <c r="P98" s="37">
        <f t="shared" ca="1" si="106"/>
        <v>-121</v>
      </c>
    </row>
    <row r="99" spans="1:16" ht="13" x14ac:dyDescent="0.15">
      <c r="A99" s="1" t="s">
        <v>207</v>
      </c>
      <c r="B99" s="36">
        <f t="shared" ca="1" si="0"/>
        <v>0</v>
      </c>
      <c r="C99">
        <f t="shared" ca="1" si="1"/>
        <v>0</v>
      </c>
      <c r="D99">
        <f t="shared" ca="1" si="2"/>
        <v>0</v>
      </c>
      <c r="E99">
        <f t="shared" ca="1" si="3"/>
        <v>0</v>
      </c>
      <c r="F99" s="37">
        <f t="shared" ca="1" si="4"/>
        <v>0</v>
      </c>
      <c r="G99" s="36">
        <f t="shared" ca="1" si="5"/>
        <v>0</v>
      </c>
      <c r="H99">
        <f t="shared" ca="1" si="6"/>
        <v>-1100</v>
      </c>
      <c r="I99">
        <f t="shared" ca="1" si="7"/>
        <v>0</v>
      </c>
      <c r="J99">
        <f t="shared" ca="1" si="8"/>
        <v>0</v>
      </c>
      <c r="K99" s="38">
        <f t="shared" ca="1" si="9"/>
        <v>-1100</v>
      </c>
      <c r="L99" s="39">
        <f t="shared" ref="L99:P99" ca="1" si="107">B99+G99</f>
        <v>0</v>
      </c>
      <c r="M99" s="19">
        <f t="shared" ca="1" si="107"/>
        <v>-1100</v>
      </c>
      <c r="N99" s="19">
        <f t="shared" ca="1" si="107"/>
        <v>0</v>
      </c>
      <c r="O99" s="19">
        <f t="shared" ca="1" si="107"/>
        <v>0</v>
      </c>
      <c r="P99" s="37">
        <f t="shared" ca="1" si="107"/>
        <v>-1100</v>
      </c>
    </row>
    <row r="100" spans="1:16" ht="13" x14ac:dyDescent="0.15">
      <c r="A100" s="1" t="s">
        <v>208</v>
      </c>
      <c r="B100" s="36">
        <f t="shared" ca="1" si="0"/>
        <v>0</v>
      </c>
      <c r="C100">
        <f t="shared" ca="1" si="1"/>
        <v>0</v>
      </c>
      <c r="D100">
        <f t="shared" ca="1" si="2"/>
        <v>0</v>
      </c>
      <c r="E100">
        <f t="shared" ca="1" si="3"/>
        <v>0</v>
      </c>
      <c r="F100" s="37">
        <f t="shared" ca="1" si="4"/>
        <v>0</v>
      </c>
      <c r="G100" s="36">
        <f t="shared" ca="1" si="5"/>
        <v>0</v>
      </c>
      <c r="H100">
        <f t="shared" ca="1" si="6"/>
        <v>0</v>
      </c>
      <c r="I100">
        <f t="shared" ca="1" si="7"/>
        <v>0</v>
      </c>
      <c r="J100">
        <f t="shared" ca="1" si="8"/>
        <v>0</v>
      </c>
      <c r="K100" s="38">
        <f t="shared" ca="1" si="9"/>
        <v>0</v>
      </c>
      <c r="L100" s="39">
        <f t="shared" ref="L100:P100" ca="1" si="108">B100+G100</f>
        <v>0</v>
      </c>
      <c r="M100" s="19">
        <f t="shared" ca="1" si="108"/>
        <v>0</v>
      </c>
      <c r="N100" s="19">
        <f t="shared" ca="1" si="108"/>
        <v>0</v>
      </c>
      <c r="O100" s="19">
        <f t="shared" ca="1" si="108"/>
        <v>0</v>
      </c>
      <c r="P100" s="37">
        <f t="shared" ca="1" si="108"/>
        <v>0</v>
      </c>
    </row>
    <row r="101" spans="1:16" ht="13" x14ac:dyDescent="0.15">
      <c r="A101" s="1" t="s">
        <v>209</v>
      </c>
      <c r="B101" s="36">
        <f t="shared" ca="1" si="0"/>
        <v>0</v>
      </c>
      <c r="C101">
        <f t="shared" ca="1" si="1"/>
        <v>0</v>
      </c>
      <c r="D101">
        <f t="shared" ca="1" si="2"/>
        <v>0</v>
      </c>
      <c r="E101">
        <f t="shared" ca="1" si="3"/>
        <v>0</v>
      </c>
      <c r="F101" s="37">
        <f t="shared" ca="1" si="4"/>
        <v>0</v>
      </c>
      <c r="G101" s="36">
        <f t="shared" ca="1" si="5"/>
        <v>0</v>
      </c>
      <c r="H101">
        <f t="shared" ca="1" si="6"/>
        <v>0</v>
      </c>
      <c r="I101">
        <f t="shared" ca="1" si="7"/>
        <v>0</v>
      </c>
      <c r="J101">
        <f t="shared" ca="1" si="8"/>
        <v>0</v>
      </c>
      <c r="K101" s="38">
        <f t="shared" ca="1" si="9"/>
        <v>0</v>
      </c>
      <c r="L101" s="39">
        <f t="shared" ref="L101:P101" ca="1" si="109">B101+G101</f>
        <v>0</v>
      </c>
      <c r="M101" s="19">
        <f t="shared" ca="1" si="109"/>
        <v>0</v>
      </c>
      <c r="N101" s="19">
        <f t="shared" ca="1" si="109"/>
        <v>0</v>
      </c>
      <c r="O101" s="19">
        <f t="shared" ca="1" si="109"/>
        <v>0</v>
      </c>
      <c r="P101" s="37">
        <f t="shared" ca="1" si="109"/>
        <v>0</v>
      </c>
    </row>
    <row r="102" spans="1:16" ht="13" x14ac:dyDescent="0.15">
      <c r="A102" s="1" t="s">
        <v>210</v>
      </c>
      <c r="B102" s="36">
        <f t="shared" ca="1" si="0"/>
        <v>0</v>
      </c>
      <c r="C102">
        <f t="shared" ca="1" si="1"/>
        <v>0</v>
      </c>
      <c r="D102">
        <f t="shared" ca="1" si="2"/>
        <v>0</v>
      </c>
      <c r="E102">
        <f t="shared" ca="1" si="3"/>
        <v>0</v>
      </c>
      <c r="F102" s="37">
        <f t="shared" ca="1" si="4"/>
        <v>0</v>
      </c>
      <c r="G102" s="36">
        <f t="shared" ca="1" si="5"/>
        <v>0</v>
      </c>
      <c r="H102">
        <f t="shared" ca="1" si="6"/>
        <v>0</v>
      </c>
      <c r="I102">
        <f t="shared" ca="1" si="7"/>
        <v>0</v>
      </c>
      <c r="J102">
        <f t="shared" ca="1" si="8"/>
        <v>0</v>
      </c>
      <c r="K102" s="38">
        <f t="shared" ca="1" si="9"/>
        <v>0</v>
      </c>
      <c r="L102" s="39">
        <f t="shared" ref="L102:P102" ca="1" si="110">B102+G102</f>
        <v>0</v>
      </c>
      <c r="M102" s="19">
        <f t="shared" ca="1" si="110"/>
        <v>0</v>
      </c>
      <c r="N102" s="19">
        <f t="shared" ca="1" si="110"/>
        <v>0</v>
      </c>
      <c r="O102" s="19">
        <f t="shared" ca="1" si="110"/>
        <v>0</v>
      </c>
      <c r="P102" s="37">
        <f t="shared" ca="1" si="110"/>
        <v>0</v>
      </c>
    </row>
    <row r="103" spans="1:16" ht="13" x14ac:dyDescent="0.15">
      <c r="A103" s="1" t="s">
        <v>211</v>
      </c>
      <c r="B103" s="36">
        <f t="shared" ca="1" si="0"/>
        <v>0</v>
      </c>
      <c r="C103">
        <f t="shared" ca="1" si="1"/>
        <v>0</v>
      </c>
      <c r="D103">
        <f t="shared" ca="1" si="2"/>
        <v>0</v>
      </c>
      <c r="E103">
        <f t="shared" ca="1" si="3"/>
        <v>0</v>
      </c>
      <c r="F103" s="37">
        <f t="shared" ca="1" si="4"/>
        <v>0</v>
      </c>
      <c r="G103" s="36">
        <f t="shared" ca="1" si="5"/>
        <v>0</v>
      </c>
      <c r="H103">
        <f t="shared" ca="1" si="6"/>
        <v>-10</v>
      </c>
      <c r="I103">
        <f t="shared" ca="1" si="7"/>
        <v>0</v>
      </c>
      <c r="J103">
        <f t="shared" ca="1" si="8"/>
        <v>0</v>
      </c>
      <c r="K103" s="38">
        <f t="shared" ca="1" si="9"/>
        <v>-10</v>
      </c>
      <c r="L103" s="39">
        <f t="shared" ref="L103:P103" ca="1" si="111">B103+G103</f>
        <v>0</v>
      </c>
      <c r="M103" s="19">
        <f t="shared" ca="1" si="111"/>
        <v>-10</v>
      </c>
      <c r="N103" s="19">
        <f t="shared" ca="1" si="111"/>
        <v>0</v>
      </c>
      <c r="O103" s="19">
        <f t="shared" ca="1" si="111"/>
        <v>0</v>
      </c>
      <c r="P103" s="37">
        <f t="shared" ca="1" si="111"/>
        <v>-10</v>
      </c>
    </row>
    <row r="104" spans="1:16" ht="13" x14ac:dyDescent="0.15">
      <c r="A104" s="1" t="s">
        <v>212</v>
      </c>
      <c r="B104" s="36">
        <f t="shared" ca="1" si="0"/>
        <v>0</v>
      </c>
      <c r="C104">
        <f t="shared" ca="1" si="1"/>
        <v>0</v>
      </c>
      <c r="D104">
        <f t="shared" ca="1" si="2"/>
        <v>0</v>
      </c>
      <c r="E104">
        <f t="shared" ca="1" si="3"/>
        <v>0</v>
      </c>
      <c r="F104" s="37">
        <f t="shared" ca="1" si="4"/>
        <v>0</v>
      </c>
      <c r="G104" s="36">
        <f t="shared" ca="1" si="5"/>
        <v>0</v>
      </c>
      <c r="H104">
        <f t="shared" ca="1" si="6"/>
        <v>0</v>
      </c>
      <c r="I104">
        <f t="shared" ca="1" si="7"/>
        <v>0</v>
      </c>
      <c r="J104">
        <f t="shared" ca="1" si="8"/>
        <v>0</v>
      </c>
      <c r="K104" s="38">
        <f t="shared" ca="1" si="9"/>
        <v>0</v>
      </c>
      <c r="L104" s="39">
        <f t="shared" ref="L104:P104" ca="1" si="112">B104+G104</f>
        <v>0</v>
      </c>
      <c r="M104" s="19">
        <f t="shared" ca="1" si="112"/>
        <v>0</v>
      </c>
      <c r="N104" s="19">
        <f t="shared" ca="1" si="112"/>
        <v>0</v>
      </c>
      <c r="O104" s="19">
        <f t="shared" ca="1" si="112"/>
        <v>0</v>
      </c>
      <c r="P104" s="37">
        <f t="shared" ca="1" si="112"/>
        <v>0</v>
      </c>
    </row>
    <row r="105" spans="1:16" ht="13" x14ac:dyDescent="0.15">
      <c r="A105" s="1" t="s">
        <v>213</v>
      </c>
      <c r="B105" s="36">
        <f t="shared" ca="1" si="0"/>
        <v>0</v>
      </c>
      <c r="C105">
        <f t="shared" ca="1" si="1"/>
        <v>0</v>
      </c>
      <c r="D105">
        <f t="shared" ca="1" si="2"/>
        <v>0</v>
      </c>
      <c r="E105">
        <f t="shared" ca="1" si="3"/>
        <v>0</v>
      </c>
      <c r="F105" s="37">
        <f t="shared" ca="1" si="4"/>
        <v>0</v>
      </c>
      <c r="G105" s="36">
        <f t="shared" ca="1" si="5"/>
        <v>0</v>
      </c>
      <c r="H105">
        <f t="shared" ca="1" si="6"/>
        <v>0</v>
      </c>
      <c r="I105">
        <f t="shared" ca="1" si="7"/>
        <v>0</v>
      </c>
      <c r="J105">
        <f t="shared" ca="1" si="8"/>
        <v>0</v>
      </c>
      <c r="K105" s="38">
        <f t="shared" ca="1" si="9"/>
        <v>0</v>
      </c>
      <c r="L105" s="39">
        <f t="shared" ref="L105:P105" ca="1" si="113">B105+G105</f>
        <v>0</v>
      </c>
      <c r="M105" s="19">
        <f t="shared" ca="1" si="113"/>
        <v>0</v>
      </c>
      <c r="N105" s="19">
        <f t="shared" ca="1" si="113"/>
        <v>0</v>
      </c>
      <c r="O105" s="19">
        <f t="shared" ca="1" si="113"/>
        <v>0</v>
      </c>
      <c r="P105" s="37">
        <f t="shared" ca="1" si="113"/>
        <v>0</v>
      </c>
    </row>
    <row r="106" spans="1:16" ht="13" x14ac:dyDescent="0.15">
      <c r="A106" s="1" t="s">
        <v>214</v>
      </c>
      <c r="B106" s="36">
        <f t="shared" ca="1" si="0"/>
        <v>0</v>
      </c>
      <c r="C106">
        <f t="shared" ca="1" si="1"/>
        <v>0</v>
      </c>
      <c r="D106">
        <f t="shared" ca="1" si="2"/>
        <v>0</v>
      </c>
      <c r="E106">
        <f t="shared" ca="1" si="3"/>
        <v>0</v>
      </c>
      <c r="F106" s="37">
        <f t="shared" ca="1" si="4"/>
        <v>0</v>
      </c>
      <c r="G106" s="36">
        <f t="shared" ca="1" si="5"/>
        <v>0</v>
      </c>
      <c r="H106">
        <f t="shared" ca="1" si="6"/>
        <v>0</v>
      </c>
      <c r="I106">
        <f t="shared" ca="1" si="7"/>
        <v>0</v>
      </c>
      <c r="J106">
        <f t="shared" ca="1" si="8"/>
        <v>0</v>
      </c>
      <c r="K106" s="38">
        <f t="shared" ca="1" si="9"/>
        <v>0</v>
      </c>
      <c r="L106" s="39">
        <f t="shared" ref="L106:P106" ca="1" si="114">B106+G106</f>
        <v>0</v>
      </c>
      <c r="M106" s="19">
        <f t="shared" ca="1" si="114"/>
        <v>0</v>
      </c>
      <c r="N106" s="19">
        <f t="shared" ca="1" si="114"/>
        <v>0</v>
      </c>
      <c r="O106" s="19">
        <f t="shared" ca="1" si="114"/>
        <v>0</v>
      </c>
      <c r="P106" s="37">
        <f t="shared" ca="1" si="114"/>
        <v>0</v>
      </c>
    </row>
    <row r="107" spans="1:16" ht="13" x14ac:dyDescent="0.15">
      <c r="A107" s="1" t="s">
        <v>215</v>
      </c>
      <c r="B107" s="36">
        <f t="shared" ca="1" si="0"/>
        <v>163</v>
      </c>
      <c r="C107">
        <f t="shared" ca="1" si="1"/>
        <v>2518</v>
      </c>
      <c r="D107">
        <f t="shared" ca="1" si="2"/>
        <v>707</v>
      </c>
      <c r="E107">
        <f t="shared" ca="1" si="3"/>
        <v>81</v>
      </c>
      <c r="F107" s="37">
        <f t="shared" ca="1" si="4"/>
        <v>4219.51</v>
      </c>
      <c r="G107" s="36">
        <f t="shared" ca="1" si="5"/>
        <v>0</v>
      </c>
      <c r="H107">
        <f t="shared" ca="1" si="6"/>
        <v>0</v>
      </c>
      <c r="I107">
        <f t="shared" ca="1" si="7"/>
        <v>0</v>
      </c>
      <c r="J107">
        <f t="shared" ca="1" si="8"/>
        <v>0</v>
      </c>
      <c r="K107" s="38">
        <f t="shared" ca="1" si="9"/>
        <v>0</v>
      </c>
      <c r="L107" s="39">
        <f t="shared" ref="L107:P107" ca="1" si="115">B107+G107</f>
        <v>163</v>
      </c>
      <c r="M107" s="19">
        <f t="shared" ca="1" si="115"/>
        <v>2518</v>
      </c>
      <c r="N107" s="19">
        <f t="shared" ca="1" si="115"/>
        <v>707</v>
      </c>
      <c r="O107" s="19">
        <f t="shared" ca="1" si="115"/>
        <v>81</v>
      </c>
      <c r="P107" s="37">
        <f t="shared" ca="1" si="115"/>
        <v>4219.51</v>
      </c>
    </row>
    <row r="108" spans="1:16" ht="13" hidden="1" x14ac:dyDescent="0.15">
      <c r="A108" s="1"/>
      <c r="B108" s="36"/>
      <c r="G108" s="36"/>
      <c r="K108" s="19"/>
      <c r="L108" s="39"/>
      <c r="M108" s="19"/>
      <c r="N108" s="19"/>
      <c r="O108" s="19"/>
      <c r="P108" s="51"/>
    </row>
    <row r="109" spans="1:16" ht="13" x14ac:dyDescent="0.15">
      <c r="A109" s="43" t="s">
        <v>216</v>
      </c>
      <c r="B109" s="44">
        <f t="shared" ref="B109:P109" ca="1" si="116">SUM(B2:B108)</f>
        <v>520</v>
      </c>
      <c r="C109" s="44">
        <f t="shared" ca="1" si="116"/>
        <v>5541</v>
      </c>
      <c r="D109" s="44">
        <f t="shared" ca="1" si="116"/>
        <v>711</v>
      </c>
      <c r="E109" s="44">
        <f t="shared" ca="1" si="116"/>
        <v>88</v>
      </c>
      <c r="F109" s="44">
        <f t="shared" ca="1" si="116"/>
        <v>10812.98</v>
      </c>
      <c r="G109" s="44">
        <f t="shared" ca="1" si="116"/>
        <v>-17</v>
      </c>
      <c r="H109" s="44">
        <f t="shared" ca="1" si="116"/>
        <v>-4611</v>
      </c>
      <c r="I109" s="44">
        <f t="shared" ca="1" si="116"/>
        <v>-53</v>
      </c>
      <c r="J109" s="44">
        <f t="shared" ca="1" si="116"/>
        <v>0</v>
      </c>
      <c r="K109" s="44">
        <f t="shared" ca="1" si="116"/>
        <v>-4786.3</v>
      </c>
      <c r="L109" s="44">
        <f t="shared" ca="1" si="116"/>
        <v>503</v>
      </c>
      <c r="M109" s="44">
        <f t="shared" ca="1" si="116"/>
        <v>930</v>
      </c>
      <c r="N109" s="44">
        <f t="shared" ca="1" si="116"/>
        <v>658</v>
      </c>
      <c r="O109" s="44">
        <f t="shared" ca="1" si="116"/>
        <v>88</v>
      </c>
      <c r="P109" s="44">
        <f t="shared" ca="1" si="116"/>
        <v>6026.68</v>
      </c>
    </row>
  </sheetData>
  <conditionalFormatting sqref="A1:P109">
    <cfRule type="cellIs" dxfId="3" priority="1" operator="greaterThan">
      <formula>0</formula>
    </cfRule>
  </conditionalFormatting>
  <conditionalFormatting sqref="A1:P109"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3.6640625" customWidth="1"/>
    <col min="4" max="4" width="16.83203125" customWidth="1"/>
    <col min="5" max="5" width="13.83203125" customWidth="1"/>
    <col min="6" max="6" width="13.5" customWidth="1"/>
    <col min="7" max="7" width="37.5" customWidth="1"/>
    <col min="8" max="8" width="9.33203125" customWidth="1"/>
    <col min="9" max="11" width="7.6640625" customWidth="1"/>
    <col min="12" max="12" width="23.6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8.6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207</v>
      </c>
      <c r="B2" s="18">
        <v>3.7615740740740741E-2</v>
      </c>
      <c r="C2" s="19" t="s">
        <v>223</v>
      </c>
      <c r="D2" s="19" t="s">
        <v>1051</v>
      </c>
      <c r="E2" s="19" t="s">
        <v>223</v>
      </c>
      <c r="F2" s="19" t="s">
        <v>251</v>
      </c>
      <c r="G2" s="59" t="s">
        <v>1841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>
        <v>25</v>
      </c>
      <c r="O2" s="62" t="s">
        <v>247</v>
      </c>
      <c r="P2" s="62" t="s">
        <v>247</v>
      </c>
    </row>
    <row r="3" spans="1:17" ht="15.75" customHeight="1" x14ac:dyDescent="0.15">
      <c r="A3" s="19" t="s">
        <v>207</v>
      </c>
      <c r="B3" s="18">
        <v>4.9143518518518517E-2</v>
      </c>
      <c r="C3" s="19" t="s">
        <v>225</v>
      </c>
      <c r="D3" s="19" t="s">
        <v>1223</v>
      </c>
      <c r="E3" s="19" t="s">
        <v>225</v>
      </c>
      <c r="F3" s="19" t="s">
        <v>251</v>
      </c>
      <c r="G3" s="71" t="s">
        <v>1414</v>
      </c>
      <c r="H3" s="60" t="s">
        <v>247</v>
      </c>
      <c r="I3" s="60" t="s">
        <v>247</v>
      </c>
      <c r="J3" s="60" t="s">
        <v>247</v>
      </c>
      <c r="K3" s="60" t="s">
        <v>247</v>
      </c>
      <c r="L3" s="73" t="s">
        <v>247</v>
      </c>
      <c r="M3" s="62" t="s">
        <v>247</v>
      </c>
      <c r="N3" s="62">
        <v>200</v>
      </c>
      <c r="O3" s="62" t="s">
        <v>247</v>
      </c>
      <c r="P3" s="62" t="s">
        <v>247</v>
      </c>
    </row>
    <row r="4" spans="1:17" ht="15.75" customHeight="1" x14ac:dyDescent="0.15">
      <c r="A4" s="19" t="s">
        <v>207</v>
      </c>
      <c r="B4" s="18">
        <v>5.2627314814814814E-2</v>
      </c>
      <c r="C4" s="19" t="s">
        <v>225</v>
      </c>
      <c r="D4" s="19" t="s">
        <v>1223</v>
      </c>
      <c r="E4" s="19" t="s">
        <v>225</v>
      </c>
      <c r="F4" s="19" t="s">
        <v>251</v>
      </c>
      <c r="G4" s="71" t="s">
        <v>1842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1843</v>
      </c>
      <c r="M4" s="62" t="s">
        <v>247</v>
      </c>
      <c r="N4" s="62">
        <v>900</v>
      </c>
      <c r="O4" s="62" t="s">
        <v>247</v>
      </c>
      <c r="P4" s="62" t="s">
        <v>247</v>
      </c>
    </row>
    <row r="5" spans="1:17" ht="15.75" customHeight="1" x14ac:dyDescent="0.15">
      <c r="A5" s="19" t="s">
        <v>207</v>
      </c>
      <c r="B5" s="18">
        <v>5.9988425925925924E-2</v>
      </c>
      <c r="C5" s="19" t="s">
        <v>230</v>
      </c>
      <c r="D5" s="19" t="s">
        <v>247</v>
      </c>
      <c r="E5" s="19" t="s">
        <v>618</v>
      </c>
      <c r="F5" s="19" t="s">
        <v>255</v>
      </c>
      <c r="G5" s="71" t="s">
        <v>247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>
        <v>100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207</v>
      </c>
      <c r="B6" s="18">
        <v>8.5300925925925933E-2</v>
      </c>
      <c r="C6" s="19" t="s">
        <v>225</v>
      </c>
      <c r="D6" s="19" t="s">
        <v>247</v>
      </c>
      <c r="E6" s="19" t="s">
        <v>220</v>
      </c>
      <c r="F6" s="19" t="s">
        <v>255</v>
      </c>
      <c r="G6" s="71" t="s">
        <v>1844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1844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207</v>
      </c>
      <c r="B7" s="18">
        <v>9.2268518518518514E-2</v>
      </c>
      <c r="C7" s="19" t="s">
        <v>225</v>
      </c>
      <c r="D7" s="19" t="s">
        <v>247</v>
      </c>
      <c r="E7" s="19" t="s">
        <v>230</v>
      </c>
      <c r="F7" s="19" t="s">
        <v>255</v>
      </c>
      <c r="G7" s="71" t="s">
        <v>1845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1845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207</v>
      </c>
      <c r="B8" s="18">
        <v>9.2280092592592594E-2</v>
      </c>
      <c r="C8" s="19" t="s">
        <v>225</v>
      </c>
      <c r="D8" s="19" t="s">
        <v>247</v>
      </c>
      <c r="E8" s="19" t="s">
        <v>221</v>
      </c>
      <c r="F8" s="19" t="s">
        <v>255</v>
      </c>
      <c r="G8" s="71" t="s">
        <v>1846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1846</v>
      </c>
      <c r="M8" s="62" t="s">
        <v>247</v>
      </c>
      <c r="N8" s="62" t="s">
        <v>247</v>
      </c>
      <c r="O8" s="62" t="s">
        <v>247</v>
      </c>
      <c r="P8" s="62" t="s">
        <v>247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3.83203125" customWidth="1"/>
    <col min="4" max="4" width="16.83203125" customWidth="1"/>
    <col min="5" max="5" width="13.83203125" customWidth="1"/>
    <col min="6" max="6" width="13.5" customWidth="1"/>
    <col min="7" max="7" width="28.5" customWidth="1"/>
    <col min="8" max="8" width="9.33203125" customWidth="1"/>
    <col min="9" max="11" width="7.6640625" customWidth="1"/>
    <col min="12" max="12" width="27.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8.6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208</v>
      </c>
      <c r="B2" s="18">
        <v>1.0208333333333333E-2</v>
      </c>
      <c r="C2" s="19" t="s">
        <v>225</v>
      </c>
      <c r="D2" s="19" t="s">
        <v>247</v>
      </c>
      <c r="E2" s="19" t="s">
        <v>247</v>
      </c>
      <c r="F2" s="19" t="s">
        <v>297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1285</v>
      </c>
      <c r="M2" s="62" t="s">
        <v>247</v>
      </c>
      <c r="N2" s="62" t="s">
        <v>247</v>
      </c>
      <c r="O2" s="62" t="s">
        <v>247</v>
      </c>
      <c r="P2" s="62" t="s">
        <v>247</v>
      </c>
      <c r="Q2" s="19" t="s">
        <v>1847</v>
      </c>
    </row>
    <row r="3" spans="1:17" ht="15.75" customHeight="1" x14ac:dyDescent="0.15">
      <c r="A3" s="19" t="s">
        <v>208</v>
      </c>
      <c r="B3" s="18">
        <v>1.0451388888888889E-2</v>
      </c>
      <c r="C3" s="19" t="s">
        <v>223</v>
      </c>
      <c r="D3" s="19" t="s">
        <v>247</v>
      </c>
      <c r="E3" s="19" t="s">
        <v>247</v>
      </c>
      <c r="F3" s="19" t="s">
        <v>297</v>
      </c>
      <c r="G3" s="71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1285</v>
      </c>
      <c r="M3" s="62" t="s">
        <v>247</v>
      </c>
      <c r="N3" s="62" t="s">
        <v>247</v>
      </c>
      <c r="O3" s="62" t="s">
        <v>247</v>
      </c>
      <c r="P3" s="62" t="s">
        <v>247</v>
      </c>
      <c r="Q3" s="19" t="s">
        <v>1848</v>
      </c>
    </row>
    <row r="4" spans="1:17" ht="15.75" customHeight="1" x14ac:dyDescent="0.15">
      <c r="A4" s="19" t="s">
        <v>208</v>
      </c>
      <c r="B4" s="18">
        <v>3.8078703703703705E-2</v>
      </c>
      <c r="C4" s="19" t="s">
        <v>229</v>
      </c>
      <c r="D4" s="19" t="s">
        <v>247</v>
      </c>
      <c r="E4" s="19" t="s">
        <v>225</v>
      </c>
      <c r="F4" s="19" t="s">
        <v>255</v>
      </c>
      <c r="G4" s="71" t="s">
        <v>1849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1849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208</v>
      </c>
      <c r="B5" s="18">
        <v>3.8726851851851853E-2</v>
      </c>
      <c r="C5" s="19" t="s">
        <v>225</v>
      </c>
      <c r="D5" s="19" t="s">
        <v>247</v>
      </c>
      <c r="E5" s="19" t="s">
        <v>247</v>
      </c>
      <c r="F5" s="19" t="s">
        <v>297</v>
      </c>
      <c r="G5" s="71" t="s">
        <v>247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1849</v>
      </c>
      <c r="M5" s="62" t="s">
        <v>247</v>
      </c>
      <c r="N5" s="62" t="s">
        <v>247</v>
      </c>
      <c r="O5" s="62" t="s">
        <v>247</v>
      </c>
      <c r="P5" s="62" t="s">
        <v>247</v>
      </c>
      <c r="Q5" s="19" t="s">
        <v>1850</v>
      </c>
    </row>
    <row r="6" spans="1:17" ht="15.75" customHeight="1" x14ac:dyDescent="0.15">
      <c r="A6" s="19" t="s">
        <v>208</v>
      </c>
      <c r="B6" s="18">
        <v>5.7581018518518517E-2</v>
      </c>
      <c r="C6" s="19" t="s">
        <v>221</v>
      </c>
      <c r="D6" s="19" t="s">
        <v>247</v>
      </c>
      <c r="E6" s="19" t="s">
        <v>247</v>
      </c>
      <c r="F6" s="19" t="s">
        <v>297</v>
      </c>
      <c r="G6" s="71" t="s">
        <v>247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1851</v>
      </c>
      <c r="M6" s="62" t="s">
        <v>247</v>
      </c>
      <c r="N6" s="62" t="s">
        <v>247</v>
      </c>
      <c r="O6" s="62" t="s">
        <v>247</v>
      </c>
      <c r="P6" s="62" t="s">
        <v>247</v>
      </c>
      <c r="Q6" s="19" t="s">
        <v>1852</v>
      </c>
    </row>
    <row r="7" spans="1:17" ht="15.75" customHeight="1" x14ac:dyDescent="0.15">
      <c r="A7" s="19" t="s">
        <v>208</v>
      </c>
      <c r="B7" s="18">
        <v>8.1655092592592599E-2</v>
      </c>
      <c r="C7" s="19" t="s">
        <v>1853</v>
      </c>
      <c r="D7" s="19" t="s">
        <v>247</v>
      </c>
      <c r="E7" s="19" t="s">
        <v>220</v>
      </c>
      <c r="F7" s="19" t="s">
        <v>255</v>
      </c>
      <c r="G7" s="71" t="s">
        <v>898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208</v>
      </c>
      <c r="B8" s="18">
        <v>8.1655092592592599E-2</v>
      </c>
      <c r="C8" s="19" t="s">
        <v>1853</v>
      </c>
      <c r="D8" s="19" t="s">
        <v>247</v>
      </c>
      <c r="E8" s="19" t="s">
        <v>221</v>
      </c>
      <c r="F8" s="19" t="s">
        <v>255</v>
      </c>
      <c r="G8" s="71" t="s">
        <v>898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208</v>
      </c>
      <c r="B9" s="18">
        <v>0.14156250000000001</v>
      </c>
      <c r="C9" s="19" t="s">
        <v>225</v>
      </c>
      <c r="D9" s="19" t="s">
        <v>247</v>
      </c>
      <c r="E9" s="19" t="s">
        <v>268</v>
      </c>
      <c r="F9" s="19" t="s">
        <v>255</v>
      </c>
      <c r="G9" s="71" t="s">
        <v>1854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</row>
  </sheetData>
  <pageMargins left="0.7" right="0.7" top="0.75" bottom="0.75" header="0.3" footer="0.3"/>
  <legacy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1" customWidth="1"/>
    <col min="4" max="4" width="15.5" customWidth="1"/>
    <col min="5" max="5" width="15.1640625" customWidth="1"/>
    <col min="6" max="6" width="13.5" customWidth="1"/>
    <col min="7" max="7" width="28.5" customWidth="1"/>
    <col min="8" max="8" width="9.33203125" customWidth="1"/>
    <col min="9" max="11" width="7.6640625" customWidth="1"/>
    <col min="12" max="12" width="27.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8.6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209</v>
      </c>
      <c r="B2" s="18">
        <v>2.4537037037037038E-2</v>
      </c>
      <c r="C2" s="19" t="s">
        <v>268</v>
      </c>
      <c r="D2" s="19" t="s">
        <v>1107</v>
      </c>
      <c r="E2" s="19" t="s">
        <v>247</v>
      </c>
      <c r="F2" s="19" t="s">
        <v>297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1855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209</v>
      </c>
      <c r="B3" s="18">
        <v>2.4583333333333332E-2</v>
      </c>
      <c r="C3" s="19" t="s">
        <v>268</v>
      </c>
      <c r="D3" s="19" t="s">
        <v>1107</v>
      </c>
      <c r="E3" s="19" t="s">
        <v>247</v>
      </c>
      <c r="F3" s="19" t="s">
        <v>297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1855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209</v>
      </c>
      <c r="B4" s="18">
        <v>2.9733796296296296E-2</v>
      </c>
      <c r="C4" s="19" t="s">
        <v>268</v>
      </c>
      <c r="D4" s="19" t="s">
        <v>1107</v>
      </c>
      <c r="E4" s="19" t="s">
        <v>247</v>
      </c>
      <c r="F4" s="19" t="s">
        <v>297</v>
      </c>
      <c r="G4" s="59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1855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209</v>
      </c>
      <c r="B5" s="18">
        <v>2.9780092592592594E-2</v>
      </c>
      <c r="C5" s="19" t="s">
        <v>268</v>
      </c>
      <c r="D5" s="19" t="s">
        <v>1107</v>
      </c>
      <c r="E5" s="19" t="s">
        <v>247</v>
      </c>
      <c r="F5" s="19" t="s">
        <v>297</v>
      </c>
      <c r="G5" s="59" t="s">
        <v>247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1855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209</v>
      </c>
      <c r="B6" s="18">
        <v>4.2488425925925923E-2</v>
      </c>
      <c r="C6" s="19" t="s">
        <v>268</v>
      </c>
      <c r="D6" s="19" t="s">
        <v>1107</v>
      </c>
      <c r="E6" s="19" t="s">
        <v>247</v>
      </c>
      <c r="F6" s="19" t="s">
        <v>297</v>
      </c>
      <c r="G6" s="59" t="s">
        <v>247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1855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209</v>
      </c>
      <c r="B7" s="18">
        <v>0.10087962962962962</v>
      </c>
      <c r="C7" s="19" t="s">
        <v>221</v>
      </c>
      <c r="D7" s="19" t="s">
        <v>247</v>
      </c>
      <c r="E7" s="19" t="s">
        <v>247</v>
      </c>
      <c r="F7" s="19" t="s">
        <v>297</v>
      </c>
      <c r="G7" s="71" t="s">
        <v>247</v>
      </c>
      <c r="H7" s="60" t="s">
        <v>247</v>
      </c>
      <c r="I7" s="60" t="s">
        <v>247</v>
      </c>
      <c r="J7" s="60" t="s">
        <v>247</v>
      </c>
      <c r="K7" s="60" t="s">
        <v>247</v>
      </c>
      <c r="L7" s="73" t="s">
        <v>317</v>
      </c>
      <c r="M7" s="62" t="s">
        <v>247</v>
      </c>
      <c r="N7" s="62" t="s">
        <v>247</v>
      </c>
      <c r="O7" s="62" t="s">
        <v>247</v>
      </c>
      <c r="P7" s="62" t="s">
        <v>247</v>
      </c>
      <c r="Q7" s="19" t="s">
        <v>441</v>
      </c>
    </row>
    <row r="8" spans="1:17" ht="15.75" customHeight="1" x14ac:dyDescent="0.15">
      <c r="A8" s="19" t="s">
        <v>209</v>
      </c>
      <c r="B8" s="18">
        <v>0.10986111111111112</v>
      </c>
      <c r="C8" s="19" t="s">
        <v>223</v>
      </c>
      <c r="D8" s="19" t="s">
        <v>247</v>
      </c>
      <c r="E8" s="19" t="s">
        <v>223</v>
      </c>
      <c r="F8" s="19" t="s">
        <v>444</v>
      </c>
      <c r="G8" s="71" t="s">
        <v>1856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1857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209</v>
      </c>
      <c r="B9" s="18">
        <v>0.11552083333333334</v>
      </c>
      <c r="C9" s="19" t="s">
        <v>247</v>
      </c>
      <c r="D9" s="19" t="s">
        <v>1858</v>
      </c>
      <c r="E9" s="19" t="s">
        <v>226</v>
      </c>
      <c r="F9" s="19" t="s">
        <v>691</v>
      </c>
      <c r="G9" s="71" t="s">
        <v>1859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9" t="s">
        <v>209</v>
      </c>
      <c r="B10" s="18">
        <v>0.11712962962962963</v>
      </c>
      <c r="C10" s="19" t="s">
        <v>226</v>
      </c>
      <c r="D10" s="19" t="s">
        <v>247</v>
      </c>
      <c r="E10" s="19" t="s">
        <v>247</v>
      </c>
      <c r="F10" s="19" t="s">
        <v>1093</v>
      </c>
      <c r="G10" s="71" t="s">
        <v>247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1859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209</v>
      </c>
      <c r="B11" s="18">
        <v>0.11902777777777777</v>
      </c>
      <c r="C11" s="19" t="s">
        <v>247</v>
      </c>
      <c r="D11" s="19" t="s">
        <v>1858</v>
      </c>
      <c r="E11" s="19" t="s">
        <v>226</v>
      </c>
      <c r="F11" s="19" t="s">
        <v>691</v>
      </c>
      <c r="G11" s="71" t="s">
        <v>1860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/>
      <c r="M11" s="62" t="s">
        <v>247</v>
      </c>
      <c r="N11" s="62" t="s">
        <v>247</v>
      </c>
      <c r="O11" s="62" t="s">
        <v>247</v>
      </c>
      <c r="P11" s="62" t="s">
        <v>247</v>
      </c>
    </row>
    <row r="12" spans="1:17" ht="15.75" customHeight="1" x14ac:dyDescent="0.15">
      <c r="A12" s="19" t="s">
        <v>209</v>
      </c>
      <c r="B12" s="18">
        <v>0.11964120370370371</v>
      </c>
      <c r="C12" s="19" t="s">
        <v>247</v>
      </c>
      <c r="D12" s="19" t="s">
        <v>1858</v>
      </c>
      <c r="E12" s="19" t="s">
        <v>230</v>
      </c>
      <c r="F12" s="19" t="s">
        <v>691</v>
      </c>
      <c r="G12" s="71" t="s">
        <v>1861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 t="s">
        <v>247</v>
      </c>
      <c r="O12" s="62" t="s">
        <v>247</v>
      </c>
      <c r="P12" s="62" t="s">
        <v>247</v>
      </c>
    </row>
    <row r="13" spans="1:17" ht="15.75" customHeight="1" x14ac:dyDescent="0.15">
      <c r="A13" s="19" t="s">
        <v>209</v>
      </c>
      <c r="B13" s="18">
        <v>0.12226851851851851</v>
      </c>
      <c r="C13" s="19" t="s">
        <v>223</v>
      </c>
      <c r="D13" s="19" t="s">
        <v>1858</v>
      </c>
      <c r="E13" s="19" t="s">
        <v>247</v>
      </c>
      <c r="F13" s="19" t="s">
        <v>255</v>
      </c>
      <c r="G13" s="71" t="s">
        <v>247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1862</v>
      </c>
      <c r="M13" s="62" t="s">
        <v>247</v>
      </c>
      <c r="N13" s="62" t="s">
        <v>247</v>
      </c>
      <c r="O13" s="62" t="s">
        <v>247</v>
      </c>
      <c r="P13" s="62" t="s">
        <v>247</v>
      </c>
    </row>
    <row r="14" spans="1:17" ht="15.75" customHeight="1" x14ac:dyDescent="0.15">
      <c r="A14" s="19" t="s">
        <v>209</v>
      </c>
      <c r="B14" s="18">
        <v>0.12913194444444445</v>
      </c>
      <c r="C14" s="19" t="s">
        <v>223</v>
      </c>
      <c r="D14" s="19" t="s">
        <v>247</v>
      </c>
      <c r="E14" s="19" t="s">
        <v>1863</v>
      </c>
      <c r="F14" s="19" t="s">
        <v>255</v>
      </c>
      <c r="G14" s="71" t="s">
        <v>247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1292</v>
      </c>
      <c r="M14" s="62" t="s">
        <v>247</v>
      </c>
      <c r="N14" s="62" t="s">
        <v>247</v>
      </c>
      <c r="O14" s="62" t="s">
        <v>247</v>
      </c>
      <c r="P14" s="62" t="s">
        <v>247</v>
      </c>
    </row>
    <row r="15" spans="1:17" ht="15.75" customHeight="1" x14ac:dyDescent="0.15">
      <c r="A15" s="19" t="s">
        <v>209</v>
      </c>
      <c r="B15" s="18">
        <v>0.12918981481481481</v>
      </c>
      <c r="C15" s="19" t="s">
        <v>220</v>
      </c>
      <c r="D15" s="19" t="s">
        <v>247</v>
      </c>
      <c r="E15" s="19" t="s">
        <v>247</v>
      </c>
      <c r="F15" s="19" t="s">
        <v>297</v>
      </c>
      <c r="G15" s="71" t="s">
        <v>247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915</v>
      </c>
      <c r="M15" s="62" t="s">
        <v>247</v>
      </c>
      <c r="N15" s="62" t="s">
        <v>247</v>
      </c>
      <c r="O15" s="62" t="s">
        <v>247</v>
      </c>
      <c r="P15" s="62" t="s">
        <v>247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1" customWidth="1"/>
    <col min="4" max="4" width="25.1640625" customWidth="1"/>
    <col min="5" max="5" width="15.1640625" customWidth="1"/>
    <col min="6" max="6" width="13.5" customWidth="1"/>
    <col min="7" max="7" width="28.5" customWidth="1"/>
    <col min="8" max="8" width="9.33203125" customWidth="1"/>
    <col min="9" max="11" width="7.6640625" customWidth="1"/>
    <col min="12" max="12" width="27.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8.6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210</v>
      </c>
      <c r="B2" s="18">
        <v>4.8680555555555553E-2</v>
      </c>
      <c r="C2" s="19" t="s">
        <v>247</v>
      </c>
      <c r="D2" s="19" t="s">
        <v>1864</v>
      </c>
      <c r="E2" s="19" t="s">
        <v>230</v>
      </c>
      <c r="F2" s="19" t="s">
        <v>266</v>
      </c>
      <c r="G2" s="59" t="s">
        <v>1865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210</v>
      </c>
      <c r="B3" s="18">
        <v>6.2303240740740742E-2</v>
      </c>
      <c r="C3" s="19" t="s">
        <v>220</v>
      </c>
      <c r="D3" s="19" t="s">
        <v>247</v>
      </c>
      <c r="E3" s="19" t="s">
        <v>247</v>
      </c>
      <c r="F3" s="19" t="s">
        <v>297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1866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210</v>
      </c>
      <c r="B4" s="18">
        <v>6.2523148148148147E-2</v>
      </c>
      <c r="C4" s="19" t="s">
        <v>220</v>
      </c>
      <c r="D4" s="19" t="s">
        <v>247</v>
      </c>
      <c r="E4" s="19" t="s">
        <v>1867</v>
      </c>
      <c r="F4" s="19" t="s">
        <v>255</v>
      </c>
      <c r="G4" s="59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1868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210</v>
      </c>
      <c r="B5" s="18">
        <v>7.1331018518518516E-2</v>
      </c>
      <c r="C5" s="19" t="s">
        <v>1869</v>
      </c>
      <c r="D5" s="19" t="s">
        <v>247</v>
      </c>
      <c r="E5" s="19" t="s">
        <v>268</v>
      </c>
      <c r="F5" s="19" t="s">
        <v>255</v>
      </c>
      <c r="G5" s="59" t="s">
        <v>1870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210</v>
      </c>
      <c r="B6" s="18">
        <v>8.5196759259259264E-2</v>
      </c>
      <c r="C6" s="19" t="s">
        <v>221</v>
      </c>
      <c r="D6" s="19" t="s">
        <v>247</v>
      </c>
      <c r="E6" s="19" t="s">
        <v>247</v>
      </c>
      <c r="F6" s="19" t="s">
        <v>1093</v>
      </c>
      <c r="G6" s="59" t="s">
        <v>247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1871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210</v>
      </c>
      <c r="B7" s="18">
        <v>9.5196759259259259E-2</v>
      </c>
      <c r="C7" s="19" t="s">
        <v>225</v>
      </c>
      <c r="D7" s="19" t="s">
        <v>247</v>
      </c>
      <c r="E7" s="19" t="s">
        <v>223</v>
      </c>
      <c r="F7" s="19" t="s">
        <v>255</v>
      </c>
      <c r="G7" s="71" t="s">
        <v>1872</v>
      </c>
      <c r="H7" s="60" t="s">
        <v>247</v>
      </c>
      <c r="I7" s="60" t="s">
        <v>247</v>
      </c>
      <c r="J7" s="60" t="s">
        <v>247</v>
      </c>
      <c r="K7" s="60" t="s">
        <v>247</v>
      </c>
      <c r="L7" s="73" t="s">
        <v>1872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210</v>
      </c>
      <c r="B8" s="18">
        <v>0.11530092592592593</v>
      </c>
      <c r="C8" s="19" t="s">
        <v>223</v>
      </c>
      <c r="D8" s="19" t="s">
        <v>247</v>
      </c>
      <c r="E8" s="19" t="s">
        <v>1873</v>
      </c>
      <c r="F8" s="19" t="s">
        <v>286</v>
      </c>
      <c r="G8" s="71" t="s">
        <v>247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1874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210</v>
      </c>
      <c r="B9" s="18">
        <v>0.11537037037037037</v>
      </c>
      <c r="C9" s="19" t="s">
        <v>225</v>
      </c>
      <c r="D9" s="19" t="s">
        <v>247</v>
      </c>
      <c r="E9" s="19" t="s">
        <v>1873</v>
      </c>
      <c r="F9" s="19" t="s">
        <v>286</v>
      </c>
      <c r="G9" s="71" t="s">
        <v>247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1875</v>
      </c>
      <c r="M9" s="62"/>
      <c r="N9" s="62"/>
      <c r="O9" s="62"/>
      <c r="P9" s="62"/>
    </row>
    <row r="10" spans="1:17" ht="15.75" customHeight="1" x14ac:dyDescent="0.15">
      <c r="A10" s="19" t="s">
        <v>210</v>
      </c>
      <c r="B10" s="18">
        <v>0.11671296296296296</v>
      </c>
      <c r="C10" s="19" t="s">
        <v>226</v>
      </c>
      <c r="D10" s="19" t="s">
        <v>247</v>
      </c>
      <c r="E10" s="19" t="s">
        <v>1873</v>
      </c>
      <c r="F10" s="19" t="s">
        <v>286</v>
      </c>
      <c r="G10" s="71" t="s">
        <v>247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1876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210</v>
      </c>
      <c r="B11" s="85">
        <v>0.11814814814814815</v>
      </c>
      <c r="C11" s="19" t="s">
        <v>1873</v>
      </c>
      <c r="D11" s="19" t="s">
        <v>247</v>
      </c>
      <c r="E11" s="19" t="s">
        <v>226</v>
      </c>
      <c r="F11" s="19" t="s">
        <v>827</v>
      </c>
      <c r="G11" s="71" t="s">
        <v>1876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 t="s">
        <v>247</v>
      </c>
      <c r="O11" s="62" t="s">
        <v>247</v>
      </c>
      <c r="P11" s="62" t="s">
        <v>247</v>
      </c>
    </row>
    <row r="12" spans="1:17" ht="15.75" customHeight="1" x14ac:dyDescent="0.15">
      <c r="A12" s="19" t="s">
        <v>210</v>
      </c>
      <c r="B12" s="85">
        <v>0.11828703703703704</v>
      </c>
      <c r="C12" s="19" t="s">
        <v>247</v>
      </c>
      <c r="D12" s="19" t="s">
        <v>247</v>
      </c>
      <c r="E12" s="19" t="s">
        <v>226</v>
      </c>
      <c r="F12" s="19" t="s">
        <v>772</v>
      </c>
      <c r="G12" s="71" t="s">
        <v>1877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 t="s">
        <v>247</v>
      </c>
      <c r="O12" s="62" t="s">
        <v>247</v>
      </c>
      <c r="P12" s="62" t="s">
        <v>247</v>
      </c>
    </row>
    <row r="13" spans="1:17" ht="15.75" customHeight="1" x14ac:dyDescent="0.15">
      <c r="A13" s="19" t="s">
        <v>210</v>
      </c>
      <c r="B13" s="18">
        <v>0.11828703703703704</v>
      </c>
      <c r="C13" s="19" t="s">
        <v>226</v>
      </c>
      <c r="D13" s="19" t="s">
        <v>247</v>
      </c>
      <c r="E13" s="19" t="s">
        <v>247</v>
      </c>
      <c r="F13" s="19" t="s">
        <v>1093</v>
      </c>
      <c r="G13" s="71" t="s">
        <v>247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1877</v>
      </c>
      <c r="M13" s="62" t="s">
        <v>247</v>
      </c>
      <c r="N13" s="62" t="s">
        <v>247</v>
      </c>
      <c r="O13" s="62" t="s">
        <v>247</v>
      </c>
      <c r="P13" s="62" t="s">
        <v>247</v>
      </c>
    </row>
    <row r="14" spans="1:17" ht="15.75" customHeight="1" x14ac:dyDescent="0.15">
      <c r="A14" s="19" t="s">
        <v>210</v>
      </c>
      <c r="B14" s="18">
        <v>0.14601851851851852</v>
      </c>
      <c r="C14" s="19" t="s">
        <v>220</v>
      </c>
      <c r="D14" s="19" t="s">
        <v>247</v>
      </c>
      <c r="E14" s="19" t="s">
        <v>247</v>
      </c>
      <c r="F14" s="19" t="s">
        <v>297</v>
      </c>
      <c r="G14" s="71" t="s">
        <v>247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415</v>
      </c>
      <c r="M14" s="62" t="s">
        <v>247</v>
      </c>
      <c r="N14" s="62" t="s">
        <v>247</v>
      </c>
      <c r="O14" s="62" t="s">
        <v>247</v>
      </c>
      <c r="P14" s="62" t="s">
        <v>247</v>
      </c>
    </row>
    <row r="15" spans="1:17" ht="15.75" customHeight="1" x14ac:dyDescent="0.15">
      <c r="A15" s="19" t="s">
        <v>210</v>
      </c>
      <c r="B15" s="18">
        <v>0.14737268518518518</v>
      </c>
      <c r="C15" s="19" t="s">
        <v>220</v>
      </c>
      <c r="D15" s="19" t="s">
        <v>247</v>
      </c>
      <c r="E15" s="19" t="s">
        <v>247</v>
      </c>
      <c r="F15" s="19" t="s">
        <v>297</v>
      </c>
      <c r="G15" s="71" t="s">
        <v>247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711</v>
      </c>
      <c r="M15" s="62" t="s">
        <v>247</v>
      </c>
      <c r="N15" s="62" t="s">
        <v>247</v>
      </c>
      <c r="O15" s="62" t="s">
        <v>247</v>
      </c>
      <c r="P15" s="62" t="s">
        <v>247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9.5" customWidth="1"/>
    <col min="4" max="4" width="15.5" customWidth="1"/>
    <col min="5" max="5" width="13.83203125" customWidth="1"/>
    <col min="6" max="6" width="13.5" customWidth="1"/>
    <col min="7" max="7" width="14" customWidth="1"/>
    <col min="8" max="8" width="9.33203125" customWidth="1"/>
    <col min="9" max="11" width="7.6640625" customWidth="1"/>
    <col min="12" max="12" width="40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8.6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211</v>
      </c>
      <c r="B2" s="18">
        <v>0.10260416666666666</v>
      </c>
      <c r="C2" s="19" t="s">
        <v>230</v>
      </c>
      <c r="D2" s="19" t="s">
        <v>247</v>
      </c>
      <c r="E2" s="19" t="s">
        <v>1873</v>
      </c>
      <c r="F2" s="19" t="s">
        <v>255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1653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211</v>
      </c>
      <c r="B3" s="18">
        <v>0.10305555555555555</v>
      </c>
      <c r="C3" s="19" t="s">
        <v>220</v>
      </c>
      <c r="D3" s="19" t="s">
        <v>247</v>
      </c>
      <c r="E3" s="19" t="s">
        <v>1873</v>
      </c>
      <c r="F3" s="19" t="s">
        <v>255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1878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211</v>
      </c>
      <c r="B4" s="18">
        <v>0.10395833333333333</v>
      </c>
      <c r="C4" s="19" t="s">
        <v>219</v>
      </c>
      <c r="D4" s="19" t="s">
        <v>247</v>
      </c>
      <c r="E4" s="19" t="s">
        <v>1873</v>
      </c>
      <c r="F4" s="19" t="s">
        <v>255</v>
      </c>
      <c r="G4" s="59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>
        <v>10</v>
      </c>
      <c r="O4" s="62" t="s">
        <v>247</v>
      </c>
      <c r="P4" s="62" t="s">
        <v>247</v>
      </c>
    </row>
    <row r="5" spans="1:17" ht="15.75" customHeight="1" x14ac:dyDescent="0.15">
      <c r="A5" s="19" t="s">
        <v>211</v>
      </c>
      <c r="B5" s="18">
        <v>0.10504629629629629</v>
      </c>
      <c r="C5" s="19" t="s">
        <v>221</v>
      </c>
      <c r="D5" s="19" t="s">
        <v>247</v>
      </c>
      <c r="E5" s="19" t="s">
        <v>1873</v>
      </c>
      <c r="F5" s="19" t="s">
        <v>255</v>
      </c>
      <c r="G5" s="59" t="s">
        <v>247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1879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211</v>
      </c>
      <c r="B6" s="18">
        <v>0.10523148148148148</v>
      </c>
      <c r="C6" s="19" t="s">
        <v>225</v>
      </c>
      <c r="D6" s="19" t="s">
        <v>247</v>
      </c>
      <c r="E6" s="19" t="s">
        <v>1873</v>
      </c>
      <c r="F6" s="19" t="s">
        <v>255</v>
      </c>
      <c r="G6" s="59" t="s">
        <v>247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>
        <v>10</v>
      </c>
      <c r="O6" s="62" t="s">
        <v>247</v>
      </c>
      <c r="P6" s="62" t="s">
        <v>247</v>
      </c>
    </row>
    <row r="7" spans="1:17" ht="15.75" customHeight="1" x14ac:dyDescent="0.15">
      <c r="A7" s="19" t="s">
        <v>211</v>
      </c>
      <c r="B7" s="18">
        <v>0.11135416666666667</v>
      </c>
      <c r="C7" s="19" t="s">
        <v>226</v>
      </c>
      <c r="D7" s="19" t="s">
        <v>247</v>
      </c>
      <c r="E7" s="19" t="s">
        <v>1873</v>
      </c>
      <c r="F7" s="19" t="s">
        <v>255</v>
      </c>
      <c r="G7" s="71" t="s">
        <v>247</v>
      </c>
      <c r="H7" s="60" t="s">
        <v>247</v>
      </c>
      <c r="I7" s="60" t="s">
        <v>247</v>
      </c>
      <c r="J7" s="60" t="s">
        <v>247</v>
      </c>
      <c r="K7" s="60" t="s">
        <v>247</v>
      </c>
      <c r="L7" s="73" t="s">
        <v>247</v>
      </c>
      <c r="M7" s="62" t="s">
        <v>247</v>
      </c>
      <c r="N7" s="62">
        <v>10</v>
      </c>
      <c r="O7" s="62" t="s">
        <v>247</v>
      </c>
      <c r="P7" s="62" t="s">
        <v>247</v>
      </c>
    </row>
    <row r="8" spans="1:17" ht="15.75" customHeight="1" x14ac:dyDescent="0.15">
      <c r="A8" s="19" t="s">
        <v>211</v>
      </c>
      <c r="B8" s="18">
        <v>0.11230324074074075</v>
      </c>
      <c r="C8" s="19" t="s">
        <v>219</v>
      </c>
      <c r="D8" s="19" t="s">
        <v>247</v>
      </c>
      <c r="E8" s="19" t="s">
        <v>1873</v>
      </c>
      <c r="F8" s="19" t="s">
        <v>255</v>
      </c>
      <c r="G8" s="71" t="s">
        <v>247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>
        <v>5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211</v>
      </c>
      <c r="B9" s="18">
        <v>0.11342592592592593</v>
      </c>
      <c r="C9" s="19" t="s">
        <v>220</v>
      </c>
      <c r="D9" s="19" t="s">
        <v>247</v>
      </c>
      <c r="E9" s="19" t="s">
        <v>1873</v>
      </c>
      <c r="F9" s="19" t="s">
        <v>255</v>
      </c>
      <c r="G9" s="71" t="s">
        <v>247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1149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9" t="s">
        <v>211</v>
      </c>
      <c r="B10" s="18">
        <v>0.11546296296296296</v>
      </c>
      <c r="C10" s="19" t="s">
        <v>221</v>
      </c>
      <c r="D10" s="19" t="s">
        <v>247</v>
      </c>
      <c r="E10" s="19" t="s">
        <v>1873</v>
      </c>
      <c r="F10" s="19" t="s">
        <v>255</v>
      </c>
      <c r="G10" s="71" t="s">
        <v>247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>
        <v>10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211</v>
      </c>
      <c r="B11" s="85">
        <v>0.11630787037037037</v>
      </c>
      <c r="C11" s="19" t="s">
        <v>219</v>
      </c>
      <c r="D11" s="19" t="s">
        <v>247</v>
      </c>
      <c r="E11" s="19" t="s">
        <v>1873</v>
      </c>
      <c r="F11" s="19" t="s">
        <v>255</v>
      </c>
      <c r="G11" s="71" t="s">
        <v>247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1880</v>
      </c>
      <c r="M11" s="62" t="s">
        <v>247</v>
      </c>
      <c r="N11" s="62" t="s">
        <v>247</v>
      </c>
      <c r="O11" s="62" t="s">
        <v>247</v>
      </c>
      <c r="P11" s="62" t="s">
        <v>247</v>
      </c>
    </row>
    <row r="12" spans="1:17" ht="15.75" customHeight="1" x14ac:dyDescent="0.15">
      <c r="A12" s="19" t="s">
        <v>211</v>
      </c>
      <c r="B12" s="85">
        <v>0.11774305555555556</v>
      </c>
      <c r="C12" s="19" t="s">
        <v>223</v>
      </c>
      <c r="D12" s="19" t="s">
        <v>247</v>
      </c>
      <c r="E12" s="19" t="s">
        <v>1873</v>
      </c>
      <c r="F12" s="19" t="s">
        <v>255</v>
      </c>
      <c r="G12" s="71" t="s">
        <v>247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1881</v>
      </c>
      <c r="M12" s="62" t="s">
        <v>247</v>
      </c>
      <c r="N12" s="62" t="s">
        <v>247</v>
      </c>
      <c r="O12" s="62" t="s">
        <v>247</v>
      </c>
      <c r="P12" s="62" t="s">
        <v>247</v>
      </c>
    </row>
    <row r="13" spans="1:17" ht="15.75" customHeight="1" x14ac:dyDescent="0.15">
      <c r="A13" s="19" t="s">
        <v>211</v>
      </c>
      <c r="B13" s="18">
        <v>0.11799768518518519</v>
      </c>
      <c r="C13" s="19" t="s">
        <v>230</v>
      </c>
      <c r="D13" s="19" t="s">
        <v>247</v>
      </c>
      <c r="E13" s="19" t="s">
        <v>1873</v>
      </c>
      <c r="F13" s="19" t="s">
        <v>255</v>
      </c>
      <c r="G13" s="71" t="s">
        <v>247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1882</v>
      </c>
      <c r="M13" s="62" t="s">
        <v>247</v>
      </c>
      <c r="N13" s="62" t="s">
        <v>247</v>
      </c>
      <c r="O13" s="62" t="s">
        <v>247</v>
      </c>
      <c r="P13" s="62" t="s">
        <v>247</v>
      </c>
    </row>
    <row r="14" spans="1:17" ht="15.75" customHeight="1" x14ac:dyDescent="0.15">
      <c r="A14" s="19" t="s">
        <v>211</v>
      </c>
      <c r="B14" s="18">
        <v>0.11856481481481482</v>
      </c>
      <c r="C14" s="19" t="s">
        <v>221</v>
      </c>
      <c r="D14" s="19" t="s">
        <v>247</v>
      </c>
      <c r="E14" s="19" t="s">
        <v>1873</v>
      </c>
      <c r="F14" s="19" t="s">
        <v>255</v>
      </c>
      <c r="G14" s="71" t="s">
        <v>247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1883</v>
      </c>
      <c r="M14" s="62" t="s">
        <v>247</v>
      </c>
      <c r="N14" s="62" t="s">
        <v>247</v>
      </c>
      <c r="O14" s="62" t="s">
        <v>247</v>
      </c>
      <c r="P14" s="62" t="s">
        <v>247</v>
      </c>
    </row>
    <row r="15" spans="1:17" ht="15.75" customHeight="1" x14ac:dyDescent="0.15">
      <c r="A15" s="19" t="s">
        <v>211</v>
      </c>
      <c r="B15" s="18">
        <v>0.11978009259259259</v>
      </c>
      <c r="C15" s="19" t="s">
        <v>220</v>
      </c>
      <c r="D15" s="19" t="s">
        <v>247</v>
      </c>
      <c r="E15" s="19" t="s">
        <v>1873</v>
      </c>
      <c r="F15" s="19" t="s">
        <v>255</v>
      </c>
      <c r="G15" s="71" t="s">
        <v>247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1429</v>
      </c>
      <c r="M15" s="62" t="s">
        <v>247</v>
      </c>
      <c r="N15" s="62" t="s">
        <v>247</v>
      </c>
      <c r="O15" s="62" t="s">
        <v>247</v>
      </c>
      <c r="P15" s="62" t="s">
        <v>247</v>
      </c>
    </row>
    <row r="16" spans="1:17" ht="15.75" customHeight="1" x14ac:dyDescent="0.15">
      <c r="A16" s="19" t="s">
        <v>211</v>
      </c>
      <c r="B16" s="18">
        <v>0.12324074074074073</v>
      </c>
      <c r="C16" s="19" t="s">
        <v>225</v>
      </c>
      <c r="D16" s="19" t="s">
        <v>247</v>
      </c>
      <c r="E16" s="19" t="s">
        <v>1873</v>
      </c>
      <c r="F16" s="19" t="s">
        <v>255</v>
      </c>
      <c r="G16" s="71" t="s">
        <v>247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521</v>
      </c>
      <c r="M16" s="62" t="s">
        <v>247</v>
      </c>
      <c r="N16" s="62" t="s">
        <v>247</v>
      </c>
      <c r="O16" s="62" t="s">
        <v>247</v>
      </c>
      <c r="P16" s="62" t="s">
        <v>247</v>
      </c>
    </row>
    <row r="17" spans="1:16" ht="15.75" customHeight="1" x14ac:dyDescent="0.15">
      <c r="A17" s="19" t="s">
        <v>211</v>
      </c>
      <c r="B17" s="18">
        <v>0.12358796296296297</v>
      </c>
      <c r="C17" s="19" t="s">
        <v>230</v>
      </c>
      <c r="D17" s="19" t="s">
        <v>247</v>
      </c>
      <c r="E17" s="19" t="s">
        <v>1873</v>
      </c>
      <c r="F17" s="19" t="s">
        <v>255</v>
      </c>
      <c r="G17" s="71" t="s">
        <v>247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623</v>
      </c>
      <c r="M17" s="62" t="s">
        <v>247</v>
      </c>
      <c r="N17" s="62" t="s">
        <v>247</v>
      </c>
      <c r="O17" s="62" t="s">
        <v>247</v>
      </c>
      <c r="P17" s="62" t="s">
        <v>247</v>
      </c>
    </row>
    <row r="18" spans="1:16" ht="15.75" customHeight="1" x14ac:dyDescent="0.15">
      <c r="A18" s="19" t="s">
        <v>211</v>
      </c>
      <c r="B18" s="18">
        <v>0.12452546296296296</v>
      </c>
      <c r="C18" s="19" t="s">
        <v>226</v>
      </c>
      <c r="D18" s="19" t="s">
        <v>247</v>
      </c>
      <c r="E18" s="19" t="s">
        <v>1873</v>
      </c>
      <c r="F18" s="19" t="s">
        <v>255</v>
      </c>
      <c r="G18" s="71" t="s">
        <v>247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1439</v>
      </c>
      <c r="M18" s="62" t="s">
        <v>247</v>
      </c>
      <c r="N18" s="62" t="s">
        <v>247</v>
      </c>
      <c r="O18" s="62" t="s">
        <v>247</v>
      </c>
      <c r="P18" s="62" t="s">
        <v>247</v>
      </c>
    </row>
    <row r="19" spans="1:16" ht="15.75" customHeight="1" x14ac:dyDescent="0.15">
      <c r="A19" s="19" t="s">
        <v>211</v>
      </c>
      <c r="B19" s="18">
        <v>0.12511574074074075</v>
      </c>
      <c r="C19" s="19" t="s">
        <v>230</v>
      </c>
      <c r="D19" s="19" t="s">
        <v>247</v>
      </c>
      <c r="E19" s="19" t="s">
        <v>1873</v>
      </c>
      <c r="F19" s="19" t="s">
        <v>255</v>
      </c>
      <c r="G19" s="71" t="s">
        <v>247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875</v>
      </c>
      <c r="M19" s="62" t="s">
        <v>247</v>
      </c>
      <c r="N19" s="62" t="s">
        <v>247</v>
      </c>
      <c r="O19" s="62" t="s">
        <v>247</v>
      </c>
      <c r="P19" s="62" t="s">
        <v>247</v>
      </c>
    </row>
    <row r="20" spans="1:16" ht="15.75" customHeight="1" x14ac:dyDescent="0.15">
      <c r="A20" s="19" t="s">
        <v>211</v>
      </c>
      <c r="B20" s="18">
        <v>0.12614583333333335</v>
      </c>
      <c r="C20" s="19" t="s">
        <v>221</v>
      </c>
      <c r="D20" s="19" t="s">
        <v>247</v>
      </c>
      <c r="E20" s="19" t="s">
        <v>230</v>
      </c>
      <c r="F20" s="19" t="s">
        <v>255</v>
      </c>
      <c r="G20" s="71" t="s">
        <v>1884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61" t="s">
        <v>1884</v>
      </c>
      <c r="M20" s="62" t="s">
        <v>247</v>
      </c>
      <c r="N20" s="62" t="s">
        <v>247</v>
      </c>
      <c r="O20" s="62" t="s">
        <v>247</v>
      </c>
      <c r="P20" s="62" t="s">
        <v>247</v>
      </c>
    </row>
    <row r="21" spans="1:16" ht="15.75" customHeight="1" x14ac:dyDescent="0.15">
      <c r="A21" s="19" t="s">
        <v>211</v>
      </c>
      <c r="B21" s="18">
        <v>0.12686342592592592</v>
      </c>
      <c r="C21" s="19" t="s">
        <v>230</v>
      </c>
      <c r="D21" s="19" t="s">
        <v>247</v>
      </c>
      <c r="E21" s="19" t="s">
        <v>1873</v>
      </c>
      <c r="F21" s="19" t="s">
        <v>255</v>
      </c>
      <c r="G21" s="71" t="s">
        <v>247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61" t="s">
        <v>1507</v>
      </c>
      <c r="M21" s="62" t="s">
        <v>247</v>
      </c>
      <c r="N21" s="62" t="s">
        <v>247</v>
      </c>
      <c r="O21" s="62" t="s">
        <v>247</v>
      </c>
      <c r="P21" s="62" t="s">
        <v>247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9.5" customWidth="1"/>
    <col min="4" max="4" width="24" customWidth="1"/>
    <col min="5" max="5" width="13.83203125" customWidth="1"/>
    <col min="6" max="6" width="13.5" customWidth="1"/>
    <col min="7" max="7" width="18.5" customWidth="1"/>
    <col min="8" max="8" width="9.33203125" customWidth="1"/>
    <col min="9" max="11" width="7.6640625" customWidth="1"/>
    <col min="12" max="12" width="40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8.6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212</v>
      </c>
      <c r="B2" s="18">
        <v>6.9675925925925933E-2</v>
      </c>
      <c r="C2" s="19" t="s">
        <v>230</v>
      </c>
      <c r="D2" s="19" t="s">
        <v>247</v>
      </c>
      <c r="E2" s="19" t="s">
        <v>221</v>
      </c>
      <c r="F2" s="19" t="s">
        <v>255</v>
      </c>
      <c r="G2" s="59" t="s">
        <v>1777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1777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212</v>
      </c>
      <c r="B3" s="18">
        <v>7.0266203703703706E-2</v>
      </c>
      <c r="C3" s="19" t="s">
        <v>221</v>
      </c>
      <c r="D3" s="19" t="s">
        <v>247</v>
      </c>
      <c r="E3" s="19" t="s">
        <v>221</v>
      </c>
      <c r="F3" s="19" t="s">
        <v>1626</v>
      </c>
      <c r="G3" s="59" t="s">
        <v>1885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1777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212</v>
      </c>
      <c r="B4" s="18">
        <v>9.5474537037037038E-2</v>
      </c>
      <c r="C4" s="19" t="s">
        <v>219</v>
      </c>
      <c r="D4" s="19" t="s">
        <v>247</v>
      </c>
      <c r="E4" s="19" t="s">
        <v>1873</v>
      </c>
      <c r="F4" s="19" t="s">
        <v>286</v>
      </c>
      <c r="G4" s="59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1886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212</v>
      </c>
      <c r="B5" s="18">
        <v>9.5740740740740737E-2</v>
      </c>
      <c r="C5" s="19" t="s">
        <v>225</v>
      </c>
      <c r="D5" s="19" t="s">
        <v>247</v>
      </c>
      <c r="E5" s="19" t="s">
        <v>1873</v>
      </c>
      <c r="F5" s="19" t="s">
        <v>286</v>
      </c>
      <c r="G5" s="59" t="s">
        <v>247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1887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212</v>
      </c>
      <c r="B6" s="18">
        <v>9.6203703703703708E-2</v>
      </c>
      <c r="C6" s="19" t="s">
        <v>223</v>
      </c>
      <c r="D6" s="19" t="s">
        <v>247</v>
      </c>
      <c r="E6" s="19" t="s">
        <v>219</v>
      </c>
      <c r="F6" s="19" t="s">
        <v>255</v>
      </c>
      <c r="G6" s="59" t="s">
        <v>1746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1746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212</v>
      </c>
      <c r="B7" s="18">
        <v>0.11423611111111111</v>
      </c>
      <c r="C7" s="19" t="s">
        <v>247</v>
      </c>
      <c r="D7" s="19" t="s">
        <v>1888</v>
      </c>
      <c r="E7" s="19" t="s">
        <v>220</v>
      </c>
      <c r="F7" s="19" t="s">
        <v>266</v>
      </c>
      <c r="G7" s="71" t="s">
        <v>1889</v>
      </c>
      <c r="H7" s="60" t="s">
        <v>247</v>
      </c>
      <c r="I7" s="60" t="s">
        <v>247</v>
      </c>
      <c r="J7" s="60" t="s">
        <v>247</v>
      </c>
      <c r="K7" s="60" t="s">
        <v>247</v>
      </c>
      <c r="L7" s="73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212</v>
      </c>
      <c r="B8" s="18">
        <v>0.11789351851851852</v>
      </c>
      <c r="C8" s="19" t="s">
        <v>220</v>
      </c>
      <c r="D8" s="19" t="s">
        <v>247</v>
      </c>
      <c r="E8" s="19" t="s">
        <v>225</v>
      </c>
      <c r="F8" s="19" t="s">
        <v>255</v>
      </c>
      <c r="G8" s="71" t="s">
        <v>1889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1889</v>
      </c>
      <c r="M8" s="62" t="s">
        <v>247</v>
      </c>
      <c r="N8" s="62" t="s">
        <v>247</v>
      </c>
      <c r="O8" s="62" t="s">
        <v>247</v>
      </c>
      <c r="P8" s="62" t="s">
        <v>247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9.5" customWidth="1"/>
    <col min="4" max="4" width="17" customWidth="1"/>
    <col min="5" max="5" width="13.83203125" customWidth="1"/>
    <col min="6" max="6" width="13.5" customWidth="1"/>
    <col min="7" max="7" width="19" customWidth="1"/>
    <col min="8" max="8" width="9.33203125" customWidth="1"/>
    <col min="9" max="11" width="7.6640625" customWidth="1"/>
    <col min="12" max="12" width="40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8.6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213</v>
      </c>
      <c r="B2" s="18">
        <v>3.6458333333333336E-2</v>
      </c>
      <c r="C2" s="19" t="s">
        <v>225</v>
      </c>
      <c r="D2" s="19" t="s">
        <v>247</v>
      </c>
      <c r="E2" s="19" t="s">
        <v>1873</v>
      </c>
      <c r="F2" s="19" t="s">
        <v>286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1890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213</v>
      </c>
      <c r="B3" s="18">
        <v>0.13111111111111112</v>
      </c>
      <c r="C3" s="19" t="s">
        <v>247</v>
      </c>
      <c r="D3" s="19" t="s">
        <v>1891</v>
      </c>
      <c r="E3" s="19" t="s">
        <v>223</v>
      </c>
      <c r="F3" s="19" t="s">
        <v>266</v>
      </c>
      <c r="G3" s="59" t="s">
        <v>1892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9.5" customWidth="1"/>
    <col min="4" max="4" width="24" customWidth="1"/>
    <col min="5" max="5" width="13.83203125" customWidth="1"/>
    <col min="6" max="6" width="13.5" customWidth="1"/>
    <col min="7" max="7" width="27.5" customWidth="1"/>
    <col min="8" max="8" width="9.33203125" customWidth="1"/>
    <col min="9" max="11" width="7.6640625" customWidth="1"/>
    <col min="12" max="12" width="40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8.6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214</v>
      </c>
      <c r="B2" s="18">
        <v>4.4120370370370372E-2</v>
      </c>
      <c r="C2" s="19" t="s">
        <v>230</v>
      </c>
      <c r="D2" s="19" t="s">
        <v>247</v>
      </c>
      <c r="E2" s="19" t="s">
        <v>223</v>
      </c>
      <c r="F2" s="19" t="s">
        <v>255</v>
      </c>
      <c r="G2" s="59" t="s">
        <v>1893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1893</v>
      </c>
      <c r="M2" s="62" t="s">
        <v>247</v>
      </c>
      <c r="N2" s="62" t="s">
        <v>247</v>
      </c>
      <c r="O2" s="62" t="s">
        <v>247</v>
      </c>
      <c r="P2" s="62" t="s">
        <v>247</v>
      </c>
      <c r="Q2" s="19" t="s">
        <v>1894</v>
      </c>
    </row>
    <row r="3" spans="1:17" ht="15.75" customHeight="1" x14ac:dyDescent="0.15">
      <c r="A3" s="19" t="s">
        <v>214</v>
      </c>
      <c r="B3" s="18">
        <v>4.4120370370370372E-2</v>
      </c>
      <c r="C3" s="19" t="s">
        <v>230</v>
      </c>
      <c r="D3" s="19" t="s">
        <v>247</v>
      </c>
      <c r="E3" s="19" t="s">
        <v>225</v>
      </c>
      <c r="F3" s="19" t="s">
        <v>255</v>
      </c>
      <c r="G3" s="59" t="s">
        <v>1895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1895</v>
      </c>
      <c r="M3" s="62" t="s">
        <v>247</v>
      </c>
      <c r="N3" s="62" t="s">
        <v>247</v>
      </c>
      <c r="O3" s="62" t="s">
        <v>247</v>
      </c>
      <c r="P3" s="62" t="s">
        <v>247</v>
      </c>
      <c r="Q3" s="19" t="s">
        <v>1894</v>
      </c>
    </row>
    <row r="4" spans="1:17" ht="15.75" customHeight="1" x14ac:dyDescent="0.15">
      <c r="A4" s="19" t="s">
        <v>214</v>
      </c>
      <c r="B4" s="18">
        <v>4.4803240740740741E-2</v>
      </c>
      <c r="C4" s="19" t="s">
        <v>223</v>
      </c>
      <c r="D4" s="19" t="s">
        <v>247</v>
      </c>
      <c r="E4" s="19" t="s">
        <v>247</v>
      </c>
      <c r="F4" s="19" t="s">
        <v>297</v>
      </c>
      <c r="G4" s="59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1849</v>
      </c>
      <c r="M4" s="62" t="s">
        <v>247</v>
      </c>
      <c r="N4" s="62" t="s">
        <v>247</v>
      </c>
      <c r="O4" s="62" t="s">
        <v>247</v>
      </c>
      <c r="P4" s="62" t="s">
        <v>247</v>
      </c>
      <c r="Q4" s="19" t="s">
        <v>1896</v>
      </c>
    </row>
    <row r="5" spans="1:17" ht="15.75" customHeight="1" x14ac:dyDescent="0.15">
      <c r="A5" s="19" t="s">
        <v>214</v>
      </c>
      <c r="B5" s="18">
        <v>4.5057870370370373E-2</v>
      </c>
      <c r="C5" s="19" t="s">
        <v>225</v>
      </c>
      <c r="D5" s="19" t="s">
        <v>247</v>
      </c>
      <c r="E5" s="19" t="s">
        <v>247</v>
      </c>
      <c r="F5" s="19" t="s">
        <v>297</v>
      </c>
      <c r="G5" s="59" t="s">
        <v>247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1897</v>
      </c>
      <c r="M5" s="62" t="s">
        <v>247</v>
      </c>
      <c r="N5" s="62" t="s">
        <v>247</v>
      </c>
      <c r="O5" s="62" t="s">
        <v>247</v>
      </c>
      <c r="P5" s="62" t="s">
        <v>247</v>
      </c>
      <c r="Q5" s="19" t="s">
        <v>1896</v>
      </c>
    </row>
    <row r="6" spans="1:17" ht="15.75" customHeight="1" x14ac:dyDescent="0.15">
      <c r="A6" s="19" t="s">
        <v>214</v>
      </c>
      <c r="B6" s="18">
        <v>6.0798611111111109E-2</v>
      </c>
      <c r="C6" s="19" t="s">
        <v>247</v>
      </c>
      <c r="D6" s="19" t="s">
        <v>1888</v>
      </c>
      <c r="E6" s="19" t="s">
        <v>223</v>
      </c>
      <c r="F6" s="19" t="s">
        <v>266</v>
      </c>
      <c r="G6" s="59" t="s">
        <v>1635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214</v>
      </c>
      <c r="B7" s="18">
        <v>6.1874999999999999E-2</v>
      </c>
      <c r="C7" s="19" t="s">
        <v>221</v>
      </c>
      <c r="D7" s="19" t="s">
        <v>247</v>
      </c>
      <c r="E7" s="19" t="s">
        <v>247</v>
      </c>
      <c r="F7" s="19" t="s">
        <v>297</v>
      </c>
      <c r="G7" s="59" t="s">
        <v>247</v>
      </c>
      <c r="H7" s="60" t="s">
        <v>247</v>
      </c>
      <c r="I7" s="60" t="s">
        <v>247</v>
      </c>
      <c r="J7" s="60" t="s">
        <v>247</v>
      </c>
      <c r="K7" s="60" t="s">
        <v>247</v>
      </c>
      <c r="L7" s="73" t="s">
        <v>317</v>
      </c>
      <c r="M7" s="62" t="s">
        <v>247</v>
      </c>
      <c r="N7" s="62" t="s">
        <v>247</v>
      </c>
      <c r="O7" s="62" t="s">
        <v>247</v>
      </c>
      <c r="P7" s="62" t="s">
        <v>247</v>
      </c>
      <c r="Q7" s="19" t="s">
        <v>441</v>
      </c>
    </row>
    <row r="8" spans="1:17" ht="15.75" customHeight="1" x14ac:dyDescent="0.15">
      <c r="A8" s="19" t="s">
        <v>214</v>
      </c>
      <c r="B8" s="18">
        <v>7.424768518518518E-2</v>
      </c>
      <c r="C8" s="19" t="s">
        <v>223</v>
      </c>
      <c r="D8" s="19" t="s">
        <v>247</v>
      </c>
      <c r="E8" s="19" t="s">
        <v>247</v>
      </c>
      <c r="F8" s="19" t="s">
        <v>297</v>
      </c>
      <c r="G8" s="59" t="s">
        <v>247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1849</v>
      </c>
      <c r="M8" s="62" t="s">
        <v>247</v>
      </c>
      <c r="N8" s="62" t="s">
        <v>247</v>
      </c>
      <c r="O8" s="62" t="s">
        <v>247</v>
      </c>
      <c r="P8" s="62" t="s">
        <v>247</v>
      </c>
      <c r="Q8" s="19" t="s">
        <v>1898</v>
      </c>
    </row>
    <row r="9" spans="1:17" ht="15.75" customHeight="1" x14ac:dyDescent="0.15">
      <c r="A9" s="19" t="s">
        <v>214</v>
      </c>
      <c r="B9" s="18">
        <v>7.5393518518518512E-2</v>
      </c>
      <c r="C9" s="19" t="s">
        <v>223</v>
      </c>
      <c r="D9" s="19" t="s">
        <v>247</v>
      </c>
      <c r="E9" s="19" t="s">
        <v>1873</v>
      </c>
      <c r="F9" s="19" t="s">
        <v>286</v>
      </c>
      <c r="G9" s="59" t="s">
        <v>247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1899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9" t="s">
        <v>214</v>
      </c>
      <c r="B10" s="18">
        <v>7.5393518518518512E-2</v>
      </c>
      <c r="C10" s="19" t="s">
        <v>225</v>
      </c>
      <c r="D10" s="19" t="s">
        <v>247</v>
      </c>
      <c r="E10" s="19" t="s">
        <v>1873</v>
      </c>
      <c r="F10" s="19" t="s">
        <v>286</v>
      </c>
      <c r="G10" s="59" t="s">
        <v>247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1900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214</v>
      </c>
      <c r="B11" s="18">
        <v>9.3668981481481478E-2</v>
      </c>
      <c r="C11" s="19" t="s">
        <v>221</v>
      </c>
      <c r="D11" s="19" t="s">
        <v>247</v>
      </c>
      <c r="E11" s="19" t="s">
        <v>247</v>
      </c>
      <c r="F11" s="19" t="s">
        <v>297</v>
      </c>
      <c r="G11" s="59" t="s">
        <v>247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1851</v>
      </c>
      <c r="M11" s="62" t="s">
        <v>247</v>
      </c>
      <c r="N11" s="62" t="s">
        <v>247</v>
      </c>
      <c r="O11" s="62" t="s">
        <v>247</v>
      </c>
      <c r="P11" s="62" t="s">
        <v>247</v>
      </c>
      <c r="Q11" s="19" t="s">
        <v>1901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3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1" customWidth="1"/>
    <col min="4" max="4" width="15.5" customWidth="1"/>
    <col min="5" max="5" width="13.83203125" customWidth="1"/>
    <col min="6" max="6" width="13.5" customWidth="1"/>
    <col min="7" max="7" width="44.6640625" customWidth="1"/>
    <col min="8" max="8" width="9.33203125" customWidth="1"/>
    <col min="9" max="11" width="7.6640625" customWidth="1"/>
    <col min="12" max="12" width="40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8.6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215</v>
      </c>
      <c r="B2" s="18">
        <v>1.2650462962962962E-2</v>
      </c>
      <c r="C2" s="19" t="s">
        <v>1873</v>
      </c>
      <c r="D2" s="19" t="s">
        <v>247</v>
      </c>
      <c r="E2" s="19" t="s">
        <v>220</v>
      </c>
      <c r="F2" s="19" t="s">
        <v>266</v>
      </c>
      <c r="G2" s="71" t="s">
        <v>1902</v>
      </c>
      <c r="H2" s="60" t="s">
        <v>247</v>
      </c>
      <c r="I2" s="60" t="s">
        <v>247</v>
      </c>
      <c r="J2" s="60" t="s">
        <v>247</v>
      </c>
      <c r="K2" s="60" t="s">
        <v>247</v>
      </c>
      <c r="L2" s="73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215</v>
      </c>
      <c r="B3" s="18">
        <v>1.3252314814814814E-2</v>
      </c>
      <c r="C3" s="19" t="s">
        <v>1873</v>
      </c>
      <c r="D3" s="19" t="s">
        <v>247</v>
      </c>
      <c r="E3" s="19" t="s">
        <v>230</v>
      </c>
      <c r="F3" s="19" t="s">
        <v>266</v>
      </c>
      <c r="G3" s="71" t="s">
        <v>1903</v>
      </c>
      <c r="H3" s="60" t="s">
        <v>247</v>
      </c>
      <c r="I3" s="60" t="s">
        <v>247</v>
      </c>
      <c r="J3" s="60" t="s">
        <v>247</v>
      </c>
      <c r="K3" s="60" t="s">
        <v>247</v>
      </c>
      <c r="L3" s="73"/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215</v>
      </c>
      <c r="B4" s="18">
        <v>1.5983796296296298E-2</v>
      </c>
      <c r="C4" s="19" t="s">
        <v>1873</v>
      </c>
      <c r="D4" s="19" t="s">
        <v>247</v>
      </c>
      <c r="E4" s="19" t="s">
        <v>230</v>
      </c>
      <c r="F4" s="19" t="s">
        <v>266</v>
      </c>
      <c r="G4" s="71" t="s">
        <v>1904</v>
      </c>
      <c r="H4" s="60" t="s">
        <v>247</v>
      </c>
      <c r="I4" s="60" t="s">
        <v>247</v>
      </c>
      <c r="J4" s="60" t="s">
        <v>247</v>
      </c>
      <c r="K4" s="60" t="s">
        <v>247</v>
      </c>
      <c r="L4" s="73"/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215</v>
      </c>
      <c r="B5" s="85">
        <v>1.7349537037037038E-2</v>
      </c>
      <c r="C5" s="19" t="s">
        <v>1873</v>
      </c>
      <c r="D5" s="19" t="s">
        <v>247</v>
      </c>
      <c r="E5" s="19" t="s">
        <v>230</v>
      </c>
      <c r="F5" s="19" t="s">
        <v>266</v>
      </c>
      <c r="G5" s="71" t="s">
        <v>1905</v>
      </c>
      <c r="H5" s="60" t="s">
        <v>247</v>
      </c>
      <c r="I5" s="60" t="s">
        <v>247</v>
      </c>
      <c r="J5" s="60" t="s">
        <v>247</v>
      </c>
      <c r="K5" s="60" t="s">
        <v>247</v>
      </c>
      <c r="L5" s="73"/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215</v>
      </c>
      <c r="B6" s="18">
        <v>1.7546296296296296E-2</v>
      </c>
      <c r="C6" s="19" t="s">
        <v>1873</v>
      </c>
      <c r="D6" s="19" t="s">
        <v>247</v>
      </c>
      <c r="E6" s="19" t="s">
        <v>220</v>
      </c>
      <c r="F6" s="19" t="s">
        <v>266</v>
      </c>
      <c r="G6" s="71" t="s">
        <v>1906</v>
      </c>
      <c r="H6" s="60" t="s">
        <v>247</v>
      </c>
      <c r="I6" s="60" t="s">
        <v>247</v>
      </c>
      <c r="J6" s="60" t="s">
        <v>247</v>
      </c>
      <c r="K6" s="60" t="s">
        <v>247</v>
      </c>
      <c r="L6" s="73"/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215</v>
      </c>
      <c r="B7" s="18">
        <v>2.0659722222222222E-2</v>
      </c>
      <c r="C7" s="19" t="s">
        <v>1873</v>
      </c>
      <c r="D7" s="19" t="s">
        <v>247</v>
      </c>
      <c r="E7" s="19" t="s">
        <v>230</v>
      </c>
      <c r="F7" s="19" t="s">
        <v>266</v>
      </c>
      <c r="G7" s="71" t="s">
        <v>1907</v>
      </c>
      <c r="H7" s="60" t="s">
        <v>247</v>
      </c>
      <c r="I7" s="60" t="s">
        <v>247</v>
      </c>
      <c r="J7" s="60" t="s">
        <v>247</v>
      </c>
      <c r="K7" s="60" t="s">
        <v>247</v>
      </c>
      <c r="L7" s="62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215</v>
      </c>
      <c r="B8" s="18">
        <v>2.361111111111111E-2</v>
      </c>
      <c r="C8" s="19" t="s">
        <v>1873</v>
      </c>
      <c r="D8" s="19" t="s">
        <v>247</v>
      </c>
      <c r="E8" s="19" t="s">
        <v>230</v>
      </c>
      <c r="F8" s="19" t="s">
        <v>266</v>
      </c>
      <c r="G8" s="71" t="s">
        <v>1507</v>
      </c>
      <c r="H8" s="60" t="s">
        <v>247</v>
      </c>
      <c r="I8" s="60" t="s">
        <v>247</v>
      </c>
      <c r="J8" s="60" t="s">
        <v>247</v>
      </c>
      <c r="K8" s="60" t="s">
        <v>247</v>
      </c>
      <c r="L8" s="62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215</v>
      </c>
      <c r="B9" s="18">
        <v>2.375E-2</v>
      </c>
      <c r="C9" s="19" t="s">
        <v>1873</v>
      </c>
      <c r="D9" s="19" t="s">
        <v>247</v>
      </c>
      <c r="E9" s="19" t="s">
        <v>226</v>
      </c>
      <c r="F9" s="19" t="s">
        <v>266</v>
      </c>
      <c r="G9" s="71" t="s">
        <v>1908</v>
      </c>
      <c r="H9" s="60" t="s">
        <v>247</v>
      </c>
      <c r="I9" s="60" t="s">
        <v>247</v>
      </c>
      <c r="J9" s="60" t="s">
        <v>247</v>
      </c>
      <c r="K9" s="60" t="s">
        <v>247</v>
      </c>
      <c r="L9" s="62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9" t="s">
        <v>215</v>
      </c>
      <c r="B10" s="18">
        <v>3.1759259259259258E-2</v>
      </c>
      <c r="C10" s="19" t="s">
        <v>221</v>
      </c>
      <c r="D10" s="19" t="s">
        <v>247</v>
      </c>
      <c r="E10" s="19" t="s">
        <v>247</v>
      </c>
      <c r="F10" s="19" t="s">
        <v>863</v>
      </c>
      <c r="G10" s="71" t="s">
        <v>1909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73" t="s">
        <v>1909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215</v>
      </c>
      <c r="B11" s="18">
        <v>4.0300925925925928E-2</v>
      </c>
      <c r="C11" s="19" t="s">
        <v>223</v>
      </c>
      <c r="D11" s="19" t="s">
        <v>247</v>
      </c>
      <c r="E11" s="19" t="s">
        <v>247</v>
      </c>
      <c r="F11" s="19" t="s">
        <v>1093</v>
      </c>
      <c r="G11" s="71" t="s">
        <v>247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73" t="s">
        <v>1910</v>
      </c>
      <c r="M11" s="62" t="s">
        <v>247</v>
      </c>
      <c r="N11" s="62" t="s">
        <v>247</v>
      </c>
      <c r="O11" s="62" t="s">
        <v>247</v>
      </c>
      <c r="P11" s="62" t="s">
        <v>247</v>
      </c>
    </row>
    <row r="12" spans="1:17" ht="15.75" customHeight="1" x14ac:dyDescent="0.15">
      <c r="A12" s="19" t="s">
        <v>215</v>
      </c>
      <c r="B12" s="18">
        <v>6.3344907407407405E-2</v>
      </c>
      <c r="C12" s="19" t="s">
        <v>1873</v>
      </c>
      <c r="D12" s="19" t="s">
        <v>247</v>
      </c>
      <c r="E12" s="19" t="s">
        <v>225</v>
      </c>
      <c r="F12" s="19" t="s">
        <v>266</v>
      </c>
      <c r="G12" s="71" t="s">
        <v>1911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2" t="s">
        <v>247</v>
      </c>
      <c r="M12" s="62"/>
      <c r="N12" s="62"/>
      <c r="O12" s="62"/>
      <c r="P12" s="62"/>
    </row>
    <row r="13" spans="1:17" ht="15.75" customHeight="1" x14ac:dyDescent="0.15">
      <c r="A13" s="19" t="s">
        <v>215</v>
      </c>
      <c r="B13" s="18">
        <v>6.3344907407407405E-2</v>
      </c>
      <c r="C13" s="19" t="s">
        <v>1873</v>
      </c>
      <c r="D13" s="19" t="s">
        <v>247</v>
      </c>
      <c r="E13" s="19" t="s">
        <v>223</v>
      </c>
      <c r="F13" s="19" t="s">
        <v>266</v>
      </c>
      <c r="G13" s="71" t="s">
        <v>1912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2" t="s">
        <v>247</v>
      </c>
      <c r="M13" s="62"/>
      <c r="N13" s="62"/>
      <c r="O13" s="62"/>
      <c r="P13" s="62"/>
    </row>
    <row r="14" spans="1:17" ht="15.75" customHeight="1" x14ac:dyDescent="0.15">
      <c r="A14" s="19" t="s">
        <v>215</v>
      </c>
      <c r="B14" s="18">
        <v>7.9282407407407413E-2</v>
      </c>
      <c r="C14" s="19" t="s">
        <v>220</v>
      </c>
      <c r="D14" s="19" t="s">
        <v>247</v>
      </c>
      <c r="E14" s="19" t="s">
        <v>221</v>
      </c>
      <c r="F14" s="19" t="s">
        <v>326</v>
      </c>
      <c r="G14" s="71" t="s">
        <v>1902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73" t="s">
        <v>1902</v>
      </c>
      <c r="M14" s="62"/>
      <c r="N14" s="62"/>
      <c r="O14" s="62"/>
      <c r="P14" s="62"/>
    </row>
    <row r="15" spans="1:17" ht="15.75" customHeight="1" x14ac:dyDescent="0.15">
      <c r="A15" s="19" t="s">
        <v>215</v>
      </c>
      <c r="B15" s="18">
        <v>9.0972222222222218E-2</v>
      </c>
      <c r="C15" s="19" t="s">
        <v>1873</v>
      </c>
      <c r="D15" s="19" t="s">
        <v>247</v>
      </c>
      <c r="E15" s="19" t="s">
        <v>225</v>
      </c>
      <c r="F15" s="19" t="s">
        <v>266</v>
      </c>
      <c r="G15" s="71" t="s">
        <v>1913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2" t="s">
        <v>247</v>
      </c>
      <c r="M15" s="62" t="s">
        <v>247</v>
      </c>
      <c r="N15" s="62" t="s">
        <v>247</v>
      </c>
      <c r="O15" s="62" t="s">
        <v>247</v>
      </c>
      <c r="P15" s="62" t="s">
        <v>247</v>
      </c>
    </row>
    <row r="16" spans="1:17" ht="15.75" customHeight="1" x14ac:dyDescent="0.15">
      <c r="A16" s="19" t="s">
        <v>215</v>
      </c>
      <c r="B16" s="18">
        <v>9.2141203703703697E-2</v>
      </c>
      <c r="C16" s="19" t="s">
        <v>1873</v>
      </c>
      <c r="D16" s="19" t="s">
        <v>247</v>
      </c>
      <c r="E16" s="19" t="s">
        <v>223</v>
      </c>
      <c r="F16" s="19" t="s">
        <v>266</v>
      </c>
      <c r="G16" s="71" t="s">
        <v>1914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2" t="s">
        <v>247</v>
      </c>
      <c r="M16" s="62" t="s">
        <v>247</v>
      </c>
      <c r="N16" s="62" t="s">
        <v>247</v>
      </c>
      <c r="O16" s="62" t="s">
        <v>247</v>
      </c>
      <c r="P16" s="62" t="s">
        <v>247</v>
      </c>
    </row>
    <row r="17" spans="1:16" ht="15.75" customHeight="1" x14ac:dyDescent="0.15">
      <c r="A17" s="19" t="s">
        <v>215</v>
      </c>
      <c r="B17" s="18">
        <v>9.2708333333333337E-2</v>
      </c>
      <c r="C17" s="19" t="s">
        <v>1873</v>
      </c>
      <c r="D17" s="19" t="s">
        <v>247</v>
      </c>
      <c r="E17" s="19" t="s">
        <v>268</v>
      </c>
      <c r="F17" s="19" t="s">
        <v>266</v>
      </c>
      <c r="G17" s="71" t="s">
        <v>1915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2" t="s">
        <v>247</v>
      </c>
      <c r="M17" s="62" t="s">
        <v>247</v>
      </c>
      <c r="N17" s="62" t="s">
        <v>247</v>
      </c>
      <c r="O17" s="62" t="s">
        <v>247</v>
      </c>
      <c r="P17" s="62" t="s">
        <v>247</v>
      </c>
    </row>
    <row r="18" spans="1:16" ht="15.75" customHeight="1" x14ac:dyDescent="0.15">
      <c r="A18" s="19" t="s">
        <v>215</v>
      </c>
      <c r="B18" s="18">
        <v>9.3124999999999999E-2</v>
      </c>
      <c r="C18" s="19" t="s">
        <v>1873</v>
      </c>
      <c r="D18" s="19" t="s">
        <v>247</v>
      </c>
      <c r="E18" s="19" t="s">
        <v>268</v>
      </c>
      <c r="F18" s="19" t="s">
        <v>266</v>
      </c>
      <c r="G18" s="71" t="s">
        <v>247</v>
      </c>
      <c r="H18" s="60">
        <v>1305</v>
      </c>
      <c r="I18" s="60">
        <v>20144</v>
      </c>
      <c r="J18" s="60">
        <v>5661</v>
      </c>
      <c r="K18" s="60">
        <v>651</v>
      </c>
      <c r="L18" s="62" t="s">
        <v>247</v>
      </c>
      <c r="M18" s="62" t="s">
        <v>247</v>
      </c>
      <c r="N18" s="62" t="s">
        <v>247</v>
      </c>
      <c r="O18" s="62" t="s">
        <v>247</v>
      </c>
      <c r="P18" s="62" t="s">
        <v>247</v>
      </c>
    </row>
    <row r="19" spans="1:16" ht="15.75" customHeight="1" x14ac:dyDescent="0.15">
      <c r="A19" s="19" t="s">
        <v>215</v>
      </c>
      <c r="B19" s="18">
        <v>9.4016203703703699E-2</v>
      </c>
      <c r="C19" s="19" t="s">
        <v>230</v>
      </c>
      <c r="D19" s="19" t="s">
        <v>247</v>
      </c>
      <c r="E19" s="19" t="s">
        <v>221</v>
      </c>
      <c r="F19" s="19" t="s">
        <v>255</v>
      </c>
      <c r="G19" s="71" t="s">
        <v>1883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73" t="s">
        <v>1883</v>
      </c>
      <c r="M19" s="62" t="s">
        <v>247</v>
      </c>
      <c r="N19" s="62" t="s">
        <v>247</v>
      </c>
      <c r="O19" s="62" t="s">
        <v>247</v>
      </c>
      <c r="P19" s="62" t="s">
        <v>247</v>
      </c>
    </row>
    <row r="20" spans="1:16" ht="15.75" customHeight="1" x14ac:dyDescent="0.15">
      <c r="A20" s="19" t="s">
        <v>215</v>
      </c>
      <c r="B20" s="18">
        <v>9.4467592592592589E-2</v>
      </c>
      <c r="C20" s="19" t="s">
        <v>230</v>
      </c>
      <c r="D20" s="19" t="s">
        <v>247</v>
      </c>
      <c r="E20" s="19" t="s">
        <v>220</v>
      </c>
      <c r="F20" s="19" t="s">
        <v>255</v>
      </c>
      <c r="G20" s="71" t="s">
        <v>1429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73" t="s">
        <v>1429</v>
      </c>
      <c r="M20" s="62" t="s">
        <v>247</v>
      </c>
      <c r="N20" s="62" t="s">
        <v>247</v>
      </c>
      <c r="O20" s="62" t="s">
        <v>247</v>
      </c>
      <c r="P20" s="62" t="s">
        <v>247</v>
      </c>
    </row>
    <row r="21" spans="1:16" ht="15.75" customHeight="1" x14ac:dyDescent="0.15">
      <c r="A21" s="19" t="s">
        <v>215</v>
      </c>
      <c r="B21" s="18">
        <v>9.5358796296296303E-2</v>
      </c>
      <c r="C21" s="19" t="s">
        <v>230</v>
      </c>
      <c r="D21" s="19" t="s">
        <v>247</v>
      </c>
      <c r="E21" s="19" t="s">
        <v>220</v>
      </c>
      <c r="F21" s="19" t="s">
        <v>255</v>
      </c>
      <c r="G21" s="71" t="s">
        <v>623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73" t="s">
        <v>623</v>
      </c>
      <c r="M21" s="62" t="s">
        <v>247</v>
      </c>
      <c r="N21" s="62" t="s">
        <v>247</v>
      </c>
      <c r="O21" s="62" t="s">
        <v>247</v>
      </c>
      <c r="P21" s="62" t="s">
        <v>247</v>
      </c>
    </row>
    <row r="22" spans="1:16" ht="15.75" customHeight="1" x14ac:dyDescent="0.15">
      <c r="A22" s="19" t="s">
        <v>215</v>
      </c>
      <c r="B22" s="18">
        <v>9.6689814814814812E-2</v>
      </c>
      <c r="C22" s="19" t="s">
        <v>221</v>
      </c>
      <c r="D22" s="19" t="s">
        <v>247</v>
      </c>
      <c r="E22" s="19" t="s">
        <v>230</v>
      </c>
      <c r="F22" s="19" t="s">
        <v>255</v>
      </c>
      <c r="G22" s="188" t="s">
        <v>1916</v>
      </c>
      <c r="H22" s="60" t="s">
        <v>247</v>
      </c>
      <c r="I22" s="60" t="s">
        <v>247</v>
      </c>
      <c r="J22" s="60" t="s">
        <v>247</v>
      </c>
      <c r="K22" s="60" t="s">
        <v>247</v>
      </c>
      <c r="L22" s="73" t="s">
        <v>1916</v>
      </c>
      <c r="M22" s="62" t="s">
        <v>247</v>
      </c>
      <c r="N22" s="62" t="s">
        <v>247</v>
      </c>
      <c r="O22" s="62" t="s">
        <v>247</v>
      </c>
      <c r="P22" s="62" t="s">
        <v>247</v>
      </c>
    </row>
    <row r="23" spans="1:16" ht="15.75" customHeight="1" x14ac:dyDescent="0.15">
      <c r="A23" s="19" t="s">
        <v>215</v>
      </c>
      <c r="B23" s="18">
        <v>9.8726851851851857E-2</v>
      </c>
      <c r="C23" s="19" t="s">
        <v>221</v>
      </c>
      <c r="D23" s="19" t="s">
        <v>247</v>
      </c>
      <c r="E23" s="19" t="s">
        <v>220</v>
      </c>
      <c r="F23" s="19" t="s">
        <v>255</v>
      </c>
      <c r="G23" s="188" t="s">
        <v>1917</v>
      </c>
      <c r="H23" s="60" t="s">
        <v>247</v>
      </c>
      <c r="I23" s="60" t="s">
        <v>247</v>
      </c>
      <c r="J23" s="60" t="s">
        <v>247</v>
      </c>
      <c r="K23" s="60" t="s">
        <v>247</v>
      </c>
      <c r="L23" s="73" t="s">
        <v>1917</v>
      </c>
      <c r="M23" s="62" t="s">
        <v>247</v>
      </c>
      <c r="N23" s="62" t="s">
        <v>247</v>
      </c>
      <c r="O23" s="62" t="s">
        <v>247</v>
      </c>
      <c r="P23" s="62" t="s">
        <v>247</v>
      </c>
    </row>
    <row r="24" spans="1:16" ht="15.75" customHeight="1" x14ac:dyDescent="0.15">
      <c r="A24" s="19" t="s">
        <v>215</v>
      </c>
      <c r="B24" s="18">
        <v>0.10106481481481482</v>
      </c>
      <c r="C24" s="19" t="s">
        <v>268</v>
      </c>
      <c r="D24" s="19" t="s">
        <v>247</v>
      </c>
      <c r="E24" s="19" t="s">
        <v>220</v>
      </c>
      <c r="F24" s="19" t="s">
        <v>374</v>
      </c>
      <c r="G24" s="71" t="s">
        <v>247</v>
      </c>
      <c r="H24" s="60">
        <v>163</v>
      </c>
      <c r="I24" s="60">
        <v>2518</v>
      </c>
      <c r="J24" s="60">
        <v>707</v>
      </c>
      <c r="K24" s="60">
        <v>81</v>
      </c>
      <c r="L24" s="73" t="s">
        <v>247</v>
      </c>
      <c r="M24" s="62">
        <v>163</v>
      </c>
      <c r="N24" s="62">
        <v>2518</v>
      </c>
      <c r="O24" s="62">
        <v>707</v>
      </c>
      <c r="P24" s="62">
        <v>81</v>
      </c>
    </row>
    <row r="25" spans="1:16" ht="15.75" customHeight="1" x14ac:dyDescent="0.15">
      <c r="A25" s="19" t="s">
        <v>215</v>
      </c>
      <c r="B25" s="18">
        <v>0.10106481481481482</v>
      </c>
      <c r="C25" s="19" t="s">
        <v>268</v>
      </c>
      <c r="D25" s="19" t="s">
        <v>247</v>
      </c>
      <c r="E25" s="19" t="s">
        <v>225</v>
      </c>
      <c r="F25" s="19" t="s">
        <v>374</v>
      </c>
      <c r="G25" s="71" t="s">
        <v>247</v>
      </c>
      <c r="H25" s="60">
        <v>163</v>
      </c>
      <c r="I25" s="60">
        <v>2518</v>
      </c>
      <c r="J25" s="60">
        <v>707</v>
      </c>
      <c r="K25" s="60">
        <v>81</v>
      </c>
      <c r="L25" s="73" t="s">
        <v>247</v>
      </c>
      <c r="M25" s="62">
        <v>163</v>
      </c>
      <c r="N25" s="62">
        <v>2518</v>
      </c>
      <c r="O25" s="62">
        <v>707</v>
      </c>
      <c r="P25" s="62">
        <v>81</v>
      </c>
    </row>
    <row r="26" spans="1:16" ht="15.75" customHeight="1" x14ac:dyDescent="0.15">
      <c r="A26" s="19" t="s">
        <v>215</v>
      </c>
      <c r="B26" s="18">
        <v>0.10106481481481482</v>
      </c>
      <c r="C26" s="19" t="s">
        <v>268</v>
      </c>
      <c r="D26" s="19" t="s">
        <v>247</v>
      </c>
      <c r="E26" s="19" t="s">
        <v>221</v>
      </c>
      <c r="F26" s="19" t="s">
        <v>374</v>
      </c>
      <c r="G26" s="71" t="s">
        <v>247</v>
      </c>
      <c r="H26" s="60">
        <v>163</v>
      </c>
      <c r="I26" s="60">
        <v>2518</v>
      </c>
      <c r="J26" s="60">
        <v>707</v>
      </c>
      <c r="K26" s="60">
        <v>81</v>
      </c>
      <c r="L26" s="73" t="s">
        <v>247</v>
      </c>
      <c r="M26" s="62">
        <v>163</v>
      </c>
      <c r="N26" s="62">
        <v>2518</v>
      </c>
      <c r="O26" s="62">
        <v>707</v>
      </c>
      <c r="P26" s="62">
        <v>81</v>
      </c>
    </row>
    <row r="27" spans="1:16" ht="15.75" customHeight="1" x14ac:dyDescent="0.15">
      <c r="A27" s="19" t="s">
        <v>215</v>
      </c>
      <c r="B27" s="18">
        <v>0.10106481481481482</v>
      </c>
      <c r="C27" s="19" t="s">
        <v>268</v>
      </c>
      <c r="D27" s="19" t="s">
        <v>247</v>
      </c>
      <c r="E27" s="19" t="s">
        <v>219</v>
      </c>
      <c r="F27" s="19" t="s">
        <v>374</v>
      </c>
      <c r="G27" s="71" t="s">
        <v>247</v>
      </c>
      <c r="H27" s="60">
        <v>163</v>
      </c>
      <c r="I27" s="60">
        <v>2518</v>
      </c>
      <c r="J27" s="60">
        <v>707</v>
      </c>
      <c r="K27" s="60">
        <v>81</v>
      </c>
      <c r="L27" s="73" t="s">
        <v>247</v>
      </c>
      <c r="M27" s="62">
        <v>163</v>
      </c>
      <c r="N27" s="62">
        <v>2518</v>
      </c>
      <c r="O27" s="62">
        <v>707</v>
      </c>
      <c r="P27" s="62">
        <v>81</v>
      </c>
    </row>
    <row r="28" spans="1:16" ht="15.75" customHeight="1" x14ac:dyDescent="0.15">
      <c r="A28" s="19" t="s">
        <v>215</v>
      </c>
      <c r="B28" s="18">
        <v>0.10106481481481482</v>
      </c>
      <c r="C28" s="19" t="s">
        <v>268</v>
      </c>
      <c r="D28" s="19" t="s">
        <v>247</v>
      </c>
      <c r="E28" s="19" t="s">
        <v>223</v>
      </c>
      <c r="F28" s="19" t="s">
        <v>374</v>
      </c>
      <c r="G28" s="71" t="s">
        <v>247</v>
      </c>
      <c r="H28" s="60">
        <v>163</v>
      </c>
      <c r="I28" s="60">
        <v>2518</v>
      </c>
      <c r="J28" s="60">
        <v>707</v>
      </c>
      <c r="K28" s="60">
        <v>81</v>
      </c>
      <c r="L28" s="73" t="s">
        <v>247</v>
      </c>
      <c r="M28" s="62">
        <v>163</v>
      </c>
      <c r="N28" s="62">
        <v>2518</v>
      </c>
      <c r="O28" s="62">
        <v>707</v>
      </c>
      <c r="P28" s="62">
        <v>81</v>
      </c>
    </row>
    <row r="29" spans="1:16" ht="15.75" customHeight="1" x14ac:dyDescent="0.15">
      <c r="A29" s="19" t="s">
        <v>215</v>
      </c>
      <c r="B29" s="18">
        <v>0.10106481481481482</v>
      </c>
      <c r="C29" s="19" t="s">
        <v>268</v>
      </c>
      <c r="D29" s="19" t="s">
        <v>247</v>
      </c>
      <c r="E29" s="19" t="s">
        <v>230</v>
      </c>
      <c r="F29" s="19" t="s">
        <v>374</v>
      </c>
      <c r="G29" s="71" t="s">
        <v>247</v>
      </c>
      <c r="H29" s="60">
        <v>163</v>
      </c>
      <c r="I29" s="60">
        <v>2518</v>
      </c>
      <c r="J29" s="60">
        <v>707</v>
      </c>
      <c r="K29" s="60">
        <v>81</v>
      </c>
      <c r="L29" s="73" t="s">
        <v>247</v>
      </c>
      <c r="M29" s="62">
        <v>163</v>
      </c>
      <c r="N29" s="62">
        <v>2518</v>
      </c>
      <c r="O29" s="62">
        <v>707</v>
      </c>
      <c r="P29" s="62">
        <v>81</v>
      </c>
    </row>
    <row r="30" spans="1:16" ht="15.75" customHeight="1" x14ac:dyDescent="0.15">
      <c r="A30" s="19" t="s">
        <v>215</v>
      </c>
      <c r="B30" s="18">
        <v>0.10106481481481482</v>
      </c>
      <c r="C30" s="19" t="s">
        <v>268</v>
      </c>
      <c r="D30" s="19" t="s">
        <v>247</v>
      </c>
      <c r="E30" s="19" t="s">
        <v>226</v>
      </c>
      <c r="F30" s="19" t="s">
        <v>374</v>
      </c>
      <c r="G30" s="71" t="s">
        <v>247</v>
      </c>
      <c r="H30" s="60">
        <v>163</v>
      </c>
      <c r="I30" s="60">
        <v>2518</v>
      </c>
      <c r="J30" s="60">
        <v>707</v>
      </c>
      <c r="K30" s="60">
        <v>81</v>
      </c>
      <c r="L30" s="73" t="s">
        <v>247</v>
      </c>
      <c r="M30" s="62">
        <v>163</v>
      </c>
      <c r="N30" s="62">
        <v>2518</v>
      </c>
      <c r="O30" s="62">
        <v>707</v>
      </c>
      <c r="P30" s="62">
        <v>81</v>
      </c>
    </row>
    <row r="31" spans="1:16" ht="15.75" customHeight="1" x14ac:dyDescent="0.15">
      <c r="A31" s="19" t="s">
        <v>215</v>
      </c>
      <c r="B31" s="18">
        <v>0.11336805555555556</v>
      </c>
      <c r="C31" s="19" t="s">
        <v>230</v>
      </c>
      <c r="D31" s="19" t="s">
        <v>247</v>
      </c>
      <c r="E31" s="19" t="s">
        <v>226</v>
      </c>
      <c r="F31" s="19" t="s">
        <v>255</v>
      </c>
      <c r="G31" s="71" t="s">
        <v>1439</v>
      </c>
      <c r="H31" s="60" t="s">
        <v>247</v>
      </c>
      <c r="I31" s="60" t="s">
        <v>247</v>
      </c>
      <c r="J31" s="60" t="s">
        <v>247</v>
      </c>
      <c r="K31" s="60" t="s">
        <v>247</v>
      </c>
      <c r="L31" s="73" t="s">
        <v>1439</v>
      </c>
      <c r="M31" s="62" t="s">
        <v>247</v>
      </c>
      <c r="N31" s="62" t="s">
        <v>247</v>
      </c>
      <c r="O31" s="62" t="s">
        <v>247</v>
      </c>
      <c r="P31" s="62" t="s">
        <v>247</v>
      </c>
    </row>
    <row r="32" spans="1:16" ht="15.75" customHeight="1" x14ac:dyDescent="0.15">
      <c r="A32" s="19" t="s">
        <v>215</v>
      </c>
      <c r="B32" s="18">
        <v>0.11662037037037037</v>
      </c>
      <c r="C32" s="19" t="s">
        <v>223</v>
      </c>
      <c r="D32" s="19" t="s">
        <v>247</v>
      </c>
      <c r="E32" s="19" t="s">
        <v>221</v>
      </c>
      <c r="F32" s="19" t="s">
        <v>255</v>
      </c>
      <c r="G32" s="71" t="s">
        <v>1918</v>
      </c>
      <c r="H32" s="60" t="s">
        <v>247</v>
      </c>
      <c r="I32" s="60" t="s">
        <v>247</v>
      </c>
      <c r="J32" s="60" t="s">
        <v>247</v>
      </c>
      <c r="K32" s="60" t="s">
        <v>247</v>
      </c>
      <c r="L32" s="73" t="s">
        <v>1918</v>
      </c>
      <c r="M32" s="62" t="s">
        <v>247</v>
      </c>
      <c r="N32" s="62" t="s">
        <v>247</v>
      </c>
      <c r="O32" s="62" t="s">
        <v>247</v>
      </c>
      <c r="P32" s="62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10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16.33203125" customWidth="1"/>
    <col min="2" max="16" width="9.1640625" customWidth="1"/>
  </cols>
  <sheetData>
    <row r="1" spans="1:16" ht="39" x14ac:dyDescent="0.15">
      <c r="A1" s="33" t="s">
        <v>226</v>
      </c>
      <c r="B1" s="27" t="s">
        <v>95</v>
      </c>
      <c r="C1" s="28" t="s">
        <v>96</v>
      </c>
      <c r="D1" s="28" t="s">
        <v>97</v>
      </c>
      <c r="E1" s="28" t="s">
        <v>98</v>
      </c>
      <c r="F1" s="29" t="s">
        <v>99</v>
      </c>
      <c r="G1" s="30" t="s">
        <v>100</v>
      </c>
      <c r="H1" s="31" t="s">
        <v>101</v>
      </c>
      <c r="I1" s="31" t="s">
        <v>102</v>
      </c>
      <c r="J1" s="31" t="s">
        <v>103</v>
      </c>
      <c r="K1" s="32" t="s">
        <v>104</v>
      </c>
      <c r="L1" s="33" t="s">
        <v>105</v>
      </c>
      <c r="M1" s="34" t="s">
        <v>106</v>
      </c>
      <c r="N1" s="34" t="s">
        <v>107</v>
      </c>
      <c r="O1" s="34" t="s">
        <v>108</v>
      </c>
      <c r="P1" s="35" t="s">
        <v>109</v>
      </c>
    </row>
    <row r="2" spans="1:16" ht="13" x14ac:dyDescent="0.15">
      <c r="A2" s="1" t="s">
        <v>110</v>
      </c>
      <c r="B2" s="36">
        <f t="shared" ref="B2:B107" ca="1" si="0">SUMIF(INDIRECT("'"&amp;$A2&amp;"'!E:E"), $A$1, INDIRECT("'"&amp;$A2&amp;"'!H:H"))</f>
        <v>0</v>
      </c>
      <c r="C2">
        <f t="shared" ref="C2:C107" ca="1" si="1">SUMIF(INDIRECT("'"&amp;$A2&amp;"'!E:E"), $A$1, INDIRECT("'"&amp;$A2&amp;"'!I:I"))</f>
        <v>0</v>
      </c>
      <c r="D2">
        <f t="shared" ref="D2:D107" ca="1" si="2">SUMIF(INDIRECT("'"&amp;$A2&amp;"'!E:E"), $A$1, INDIRECT("'"&amp;$A2&amp;"'!J:J"))</f>
        <v>0</v>
      </c>
      <c r="E2">
        <f t="shared" ref="E2:E107" ca="1" si="3">SUMIF(INDIRECT("'"&amp;$A2&amp;"'!E:E"), $A$1, INDIRECT("'"&amp;$A2&amp;"'!K:K"))</f>
        <v>0</v>
      </c>
      <c r="F2" s="37">
        <f t="shared" ref="F2:F107" ca="1" si="4">(B2*10)+C2+(D2/10)+(E2/100)</f>
        <v>0</v>
      </c>
      <c r="G2" s="36">
        <f t="shared" ref="G2:G107" ca="1" si="5">-SUMIF(INDIRECT("'"&amp;$A2&amp;"'!C:C"), $A$1, INDIRECT("'"&amp;$A2&amp;"'!M:M"))</f>
        <v>0</v>
      </c>
      <c r="H2">
        <f t="shared" ref="H2:H107" ca="1" si="6">-SUMIF(INDIRECT("'"&amp;$A2&amp;"'!C:C"), $A$1, INDIRECT("'"&amp;$A2&amp;"'!N:N"))</f>
        <v>0</v>
      </c>
      <c r="I2">
        <f t="shared" ref="I2:I107" ca="1" si="7">-SUMIF(INDIRECT("'"&amp;$A2&amp;"'!C:C"), $A$1, INDIRECT("'"&amp;$A2&amp;"'!O:O"))</f>
        <v>0</v>
      </c>
      <c r="J2">
        <f t="shared" ref="J2:J107" ca="1" si="8">-SUMIF(INDIRECT("'"&amp;$A2&amp;"'!C:C"), $A$1, INDIRECT("'"&amp;$A2&amp;"'!P:P"))</f>
        <v>0</v>
      </c>
      <c r="K2" s="38">
        <f t="shared" ref="K2:K107" ca="1" si="9">(G2*10) + H2 + (I2/10) + (J2/100)</f>
        <v>0</v>
      </c>
      <c r="L2" s="39">
        <f t="shared" ref="L2:P2" ca="1" si="10">B2+G2</f>
        <v>0</v>
      </c>
      <c r="M2" s="19">
        <f t="shared" ca="1" si="10"/>
        <v>0</v>
      </c>
      <c r="N2" s="19">
        <f t="shared" ca="1" si="10"/>
        <v>0</v>
      </c>
      <c r="O2" s="19">
        <f t="shared" ca="1" si="10"/>
        <v>0</v>
      </c>
      <c r="P2" s="37">
        <f t="shared" ca="1" si="10"/>
        <v>0</v>
      </c>
    </row>
    <row r="3" spans="1:16" ht="13" x14ac:dyDescent="0.15">
      <c r="A3" s="1" t="s">
        <v>111</v>
      </c>
      <c r="B3" s="36">
        <f t="shared" ca="1" si="0"/>
        <v>0</v>
      </c>
      <c r="C3">
        <f t="shared" ca="1" si="1"/>
        <v>0</v>
      </c>
      <c r="D3">
        <f t="shared" ca="1" si="2"/>
        <v>0</v>
      </c>
      <c r="E3">
        <f t="shared" ca="1" si="3"/>
        <v>0</v>
      </c>
      <c r="F3" s="37">
        <f t="shared" ca="1" si="4"/>
        <v>0</v>
      </c>
      <c r="G3" s="36">
        <f t="shared" ca="1" si="5"/>
        <v>0</v>
      </c>
      <c r="H3">
        <f t="shared" ca="1" si="6"/>
        <v>0</v>
      </c>
      <c r="I3">
        <f t="shared" ca="1" si="7"/>
        <v>0</v>
      </c>
      <c r="J3">
        <f t="shared" ca="1" si="8"/>
        <v>0</v>
      </c>
      <c r="K3" s="38">
        <f t="shared" ca="1" si="9"/>
        <v>0</v>
      </c>
      <c r="L3" s="39">
        <f t="shared" ref="L3:P3" ca="1" si="11">B3+G3</f>
        <v>0</v>
      </c>
      <c r="M3" s="19">
        <f t="shared" ca="1" si="11"/>
        <v>0</v>
      </c>
      <c r="N3" s="19">
        <f t="shared" ca="1" si="11"/>
        <v>0</v>
      </c>
      <c r="O3" s="19">
        <f t="shared" ca="1" si="11"/>
        <v>0</v>
      </c>
      <c r="P3" s="37">
        <f t="shared" ca="1" si="11"/>
        <v>0</v>
      </c>
    </row>
    <row r="4" spans="1:16" ht="13" x14ac:dyDescent="0.15">
      <c r="A4" s="1" t="s">
        <v>112</v>
      </c>
      <c r="B4" s="36">
        <f t="shared" ca="1" si="0"/>
        <v>0</v>
      </c>
      <c r="C4">
        <f t="shared" ca="1" si="1"/>
        <v>0</v>
      </c>
      <c r="D4">
        <f t="shared" ca="1" si="2"/>
        <v>0</v>
      </c>
      <c r="E4">
        <f t="shared" ca="1" si="3"/>
        <v>0</v>
      </c>
      <c r="F4" s="37">
        <f t="shared" ca="1" si="4"/>
        <v>0</v>
      </c>
      <c r="G4" s="36">
        <f t="shared" ca="1" si="5"/>
        <v>0</v>
      </c>
      <c r="H4">
        <f t="shared" ca="1" si="6"/>
        <v>0</v>
      </c>
      <c r="I4">
        <f t="shared" ca="1" si="7"/>
        <v>0</v>
      </c>
      <c r="J4">
        <f t="shared" ca="1" si="8"/>
        <v>0</v>
      </c>
      <c r="K4" s="38">
        <f t="shared" ca="1" si="9"/>
        <v>0</v>
      </c>
      <c r="L4" s="39">
        <f t="shared" ref="L4:P4" ca="1" si="12">B4+G4</f>
        <v>0</v>
      </c>
      <c r="M4" s="19">
        <f t="shared" ca="1" si="12"/>
        <v>0</v>
      </c>
      <c r="N4" s="19">
        <f t="shared" ca="1" si="12"/>
        <v>0</v>
      </c>
      <c r="O4" s="19">
        <f t="shared" ca="1" si="12"/>
        <v>0</v>
      </c>
      <c r="P4" s="37">
        <f t="shared" ca="1" si="12"/>
        <v>0</v>
      </c>
    </row>
    <row r="5" spans="1:16" ht="13" x14ac:dyDescent="0.15">
      <c r="A5" s="1" t="s">
        <v>113</v>
      </c>
      <c r="B5" s="36">
        <f t="shared" ca="1" si="0"/>
        <v>0</v>
      </c>
      <c r="C5">
        <f t="shared" ca="1" si="1"/>
        <v>0</v>
      </c>
      <c r="D5">
        <f t="shared" ca="1" si="2"/>
        <v>0</v>
      </c>
      <c r="E5">
        <f t="shared" ca="1" si="3"/>
        <v>0</v>
      </c>
      <c r="F5" s="37">
        <f t="shared" ca="1" si="4"/>
        <v>0</v>
      </c>
      <c r="G5" s="36">
        <f t="shared" ca="1" si="5"/>
        <v>0</v>
      </c>
      <c r="H5">
        <f t="shared" ca="1" si="6"/>
        <v>-1</v>
      </c>
      <c r="I5">
        <f t="shared" ca="1" si="7"/>
        <v>0</v>
      </c>
      <c r="J5">
        <f t="shared" ca="1" si="8"/>
        <v>0</v>
      </c>
      <c r="K5" s="38">
        <f t="shared" ca="1" si="9"/>
        <v>-1</v>
      </c>
      <c r="L5" s="39">
        <f t="shared" ref="L5:P5" ca="1" si="13">B5+G5</f>
        <v>0</v>
      </c>
      <c r="M5" s="19">
        <f t="shared" ca="1" si="13"/>
        <v>-1</v>
      </c>
      <c r="N5" s="19">
        <f t="shared" ca="1" si="13"/>
        <v>0</v>
      </c>
      <c r="O5" s="19">
        <f t="shared" ca="1" si="13"/>
        <v>0</v>
      </c>
      <c r="P5" s="37">
        <f t="shared" ca="1" si="13"/>
        <v>-1</v>
      </c>
    </row>
    <row r="6" spans="1:16" ht="13" x14ac:dyDescent="0.15">
      <c r="A6" s="1" t="s">
        <v>114</v>
      </c>
      <c r="B6" s="36">
        <f t="shared" ca="1" si="0"/>
        <v>0</v>
      </c>
      <c r="C6">
        <f t="shared" ca="1" si="1"/>
        <v>0</v>
      </c>
      <c r="D6">
        <f t="shared" ca="1" si="2"/>
        <v>0</v>
      </c>
      <c r="E6">
        <f t="shared" ca="1" si="3"/>
        <v>0</v>
      </c>
      <c r="F6" s="37">
        <f t="shared" ca="1" si="4"/>
        <v>0</v>
      </c>
      <c r="G6" s="36">
        <f t="shared" ca="1" si="5"/>
        <v>0</v>
      </c>
      <c r="H6">
        <f t="shared" ca="1" si="6"/>
        <v>0</v>
      </c>
      <c r="I6">
        <f t="shared" ca="1" si="7"/>
        <v>0</v>
      </c>
      <c r="J6">
        <f t="shared" ca="1" si="8"/>
        <v>0</v>
      </c>
      <c r="K6" s="38">
        <f t="shared" ca="1" si="9"/>
        <v>0</v>
      </c>
      <c r="L6" s="39">
        <f t="shared" ref="L6:P6" ca="1" si="14">B6+G6</f>
        <v>0</v>
      </c>
      <c r="M6" s="19">
        <f t="shared" ca="1" si="14"/>
        <v>0</v>
      </c>
      <c r="N6" s="19">
        <f t="shared" ca="1" si="14"/>
        <v>0</v>
      </c>
      <c r="O6" s="19">
        <f t="shared" ca="1" si="14"/>
        <v>0</v>
      </c>
      <c r="P6" s="37">
        <f t="shared" ca="1" si="14"/>
        <v>0</v>
      </c>
    </row>
    <row r="7" spans="1:16" ht="13" x14ac:dyDescent="0.15">
      <c r="A7" s="1" t="s">
        <v>115</v>
      </c>
      <c r="B7" s="36">
        <f t="shared" ca="1" si="0"/>
        <v>0</v>
      </c>
      <c r="C7">
        <f t="shared" ca="1" si="1"/>
        <v>0</v>
      </c>
      <c r="D7">
        <f t="shared" ca="1" si="2"/>
        <v>0</v>
      </c>
      <c r="E7">
        <f t="shared" ca="1" si="3"/>
        <v>0</v>
      </c>
      <c r="F7" s="37">
        <f t="shared" ca="1" si="4"/>
        <v>0</v>
      </c>
      <c r="G7" s="36">
        <f t="shared" ca="1" si="5"/>
        <v>0</v>
      </c>
      <c r="H7">
        <f t="shared" ca="1" si="6"/>
        <v>0</v>
      </c>
      <c r="I7">
        <f t="shared" ca="1" si="7"/>
        <v>0</v>
      </c>
      <c r="J7">
        <f t="shared" ca="1" si="8"/>
        <v>0</v>
      </c>
      <c r="K7" s="38">
        <f t="shared" ca="1" si="9"/>
        <v>0</v>
      </c>
      <c r="L7" s="39">
        <f t="shared" ref="L7:P7" ca="1" si="15">B7+G7</f>
        <v>0</v>
      </c>
      <c r="M7" s="19">
        <f t="shared" ca="1" si="15"/>
        <v>0</v>
      </c>
      <c r="N7" s="19">
        <f t="shared" ca="1" si="15"/>
        <v>0</v>
      </c>
      <c r="O7" s="19">
        <f t="shared" ca="1" si="15"/>
        <v>0</v>
      </c>
      <c r="P7" s="37">
        <f t="shared" ca="1" si="15"/>
        <v>0</v>
      </c>
    </row>
    <row r="8" spans="1:16" ht="13" x14ac:dyDescent="0.15">
      <c r="A8" s="1" t="s">
        <v>116</v>
      </c>
      <c r="B8" s="36">
        <f t="shared" ca="1" si="0"/>
        <v>0</v>
      </c>
      <c r="C8">
        <f t="shared" ca="1" si="1"/>
        <v>0</v>
      </c>
      <c r="D8">
        <f t="shared" ca="1" si="2"/>
        <v>0</v>
      </c>
      <c r="E8">
        <f t="shared" ca="1" si="3"/>
        <v>0</v>
      </c>
      <c r="F8" s="37">
        <f t="shared" ca="1" si="4"/>
        <v>0</v>
      </c>
      <c r="G8" s="36">
        <f t="shared" ca="1" si="5"/>
        <v>0</v>
      </c>
      <c r="H8">
        <f t="shared" ca="1" si="6"/>
        <v>0</v>
      </c>
      <c r="I8">
        <f t="shared" ca="1" si="7"/>
        <v>0</v>
      </c>
      <c r="J8">
        <f t="shared" ca="1" si="8"/>
        <v>0</v>
      </c>
      <c r="K8" s="38">
        <f t="shared" ca="1" si="9"/>
        <v>0</v>
      </c>
      <c r="L8" s="39">
        <f t="shared" ref="L8:P8" ca="1" si="16">B8+G8</f>
        <v>0</v>
      </c>
      <c r="M8" s="19">
        <f t="shared" ca="1" si="16"/>
        <v>0</v>
      </c>
      <c r="N8" s="19">
        <f t="shared" ca="1" si="16"/>
        <v>0</v>
      </c>
      <c r="O8" s="19">
        <f t="shared" ca="1" si="16"/>
        <v>0</v>
      </c>
      <c r="P8" s="37">
        <f t="shared" ca="1" si="16"/>
        <v>0</v>
      </c>
    </row>
    <row r="9" spans="1:16" ht="13" x14ac:dyDescent="0.15">
      <c r="A9" s="1" t="s">
        <v>117</v>
      </c>
      <c r="B9" s="36">
        <f t="shared" ca="1" si="0"/>
        <v>0</v>
      </c>
      <c r="C9">
        <f t="shared" ca="1" si="1"/>
        <v>0</v>
      </c>
      <c r="D9">
        <f t="shared" ca="1" si="2"/>
        <v>0</v>
      </c>
      <c r="E9">
        <f t="shared" ca="1" si="3"/>
        <v>0</v>
      </c>
      <c r="F9" s="37">
        <f t="shared" ca="1" si="4"/>
        <v>0</v>
      </c>
      <c r="G9" s="36">
        <f t="shared" ca="1" si="5"/>
        <v>0</v>
      </c>
      <c r="H9">
        <f t="shared" ca="1" si="6"/>
        <v>0</v>
      </c>
      <c r="I9">
        <f t="shared" ca="1" si="7"/>
        <v>0</v>
      </c>
      <c r="J9">
        <f t="shared" ca="1" si="8"/>
        <v>0</v>
      </c>
      <c r="K9" s="38">
        <f t="shared" ca="1" si="9"/>
        <v>0</v>
      </c>
      <c r="L9" s="39">
        <f t="shared" ref="L9:P9" ca="1" si="17">B9+G9</f>
        <v>0</v>
      </c>
      <c r="M9" s="19">
        <f t="shared" ca="1" si="17"/>
        <v>0</v>
      </c>
      <c r="N9" s="19">
        <f t="shared" ca="1" si="17"/>
        <v>0</v>
      </c>
      <c r="O9" s="19">
        <f t="shared" ca="1" si="17"/>
        <v>0</v>
      </c>
      <c r="P9" s="37">
        <f t="shared" ca="1" si="17"/>
        <v>0</v>
      </c>
    </row>
    <row r="10" spans="1:16" ht="13" x14ac:dyDescent="0.15">
      <c r="A10" s="1" t="s">
        <v>118</v>
      </c>
      <c r="B10" s="36">
        <f t="shared" ca="1" si="0"/>
        <v>0</v>
      </c>
      <c r="C10">
        <f t="shared" ca="1" si="1"/>
        <v>0</v>
      </c>
      <c r="D10">
        <f t="shared" ca="1" si="2"/>
        <v>0</v>
      </c>
      <c r="E10">
        <f t="shared" ca="1" si="3"/>
        <v>0</v>
      </c>
      <c r="F10" s="37">
        <f t="shared" ca="1" si="4"/>
        <v>0</v>
      </c>
      <c r="G10" s="36">
        <f t="shared" ca="1" si="5"/>
        <v>0</v>
      </c>
      <c r="H10">
        <f t="shared" ca="1" si="6"/>
        <v>0</v>
      </c>
      <c r="I10">
        <f t="shared" ca="1" si="7"/>
        <v>0</v>
      </c>
      <c r="J10">
        <f t="shared" ca="1" si="8"/>
        <v>0</v>
      </c>
      <c r="K10" s="38">
        <f t="shared" ca="1" si="9"/>
        <v>0</v>
      </c>
      <c r="L10" s="39">
        <f t="shared" ref="L10:P10" ca="1" si="18">B10+G10</f>
        <v>0</v>
      </c>
      <c r="M10" s="19">
        <f t="shared" ca="1" si="18"/>
        <v>0</v>
      </c>
      <c r="N10" s="19">
        <f t="shared" ca="1" si="18"/>
        <v>0</v>
      </c>
      <c r="O10" s="19">
        <f t="shared" ca="1" si="18"/>
        <v>0</v>
      </c>
      <c r="P10" s="37">
        <f t="shared" ca="1" si="18"/>
        <v>0</v>
      </c>
    </row>
    <row r="11" spans="1:16" ht="13" x14ac:dyDescent="0.15">
      <c r="A11" s="1" t="s">
        <v>119</v>
      </c>
      <c r="B11" s="36">
        <f t="shared" ca="1" si="0"/>
        <v>0</v>
      </c>
      <c r="C11">
        <f t="shared" ca="1" si="1"/>
        <v>115</v>
      </c>
      <c r="D11">
        <f t="shared" ca="1" si="2"/>
        <v>60</v>
      </c>
      <c r="E11">
        <f t="shared" ca="1" si="3"/>
        <v>20</v>
      </c>
      <c r="F11" s="37">
        <f t="shared" ca="1" si="4"/>
        <v>121.2</v>
      </c>
      <c r="G11" s="36">
        <f t="shared" ca="1" si="5"/>
        <v>0</v>
      </c>
      <c r="H11">
        <f t="shared" ca="1" si="6"/>
        <v>0</v>
      </c>
      <c r="I11">
        <f t="shared" ca="1" si="7"/>
        <v>0</v>
      </c>
      <c r="J11">
        <f t="shared" ca="1" si="8"/>
        <v>0</v>
      </c>
      <c r="K11" s="38">
        <f t="shared" ca="1" si="9"/>
        <v>0</v>
      </c>
      <c r="L11" s="39">
        <f t="shared" ref="L11:P11" ca="1" si="19">B11+G11</f>
        <v>0</v>
      </c>
      <c r="M11" s="19">
        <f t="shared" ca="1" si="19"/>
        <v>115</v>
      </c>
      <c r="N11" s="19">
        <f t="shared" ca="1" si="19"/>
        <v>60</v>
      </c>
      <c r="O11" s="19">
        <f t="shared" ca="1" si="19"/>
        <v>20</v>
      </c>
      <c r="P11" s="37">
        <f t="shared" ca="1" si="19"/>
        <v>121.2</v>
      </c>
    </row>
    <row r="12" spans="1:16" ht="13" x14ac:dyDescent="0.15">
      <c r="A12" s="1" t="s">
        <v>120</v>
      </c>
      <c r="B12" s="36">
        <f t="shared" ca="1" si="0"/>
        <v>0</v>
      </c>
      <c r="C12">
        <f t="shared" ca="1" si="1"/>
        <v>0</v>
      </c>
      <c r="D12">
        <f t="shared" ca="1" si="2"/>
        <v>0</v>
      </c>
      <c r="E12">
        <f t="shared" ca="1" si="3"/>
        <v>0</v>
      </c>
      <c r="F12" s="37">
        <f t="shared" ca="1" si="4"/>
        <v>0</v>
      </c>
      <c r="G12" s="36">
        <f t="shared" ca="1" si="5"/>
        <v>0</v>
      </c>
      <c r="H12">
        <f t="shared" ca="1" si="6"/>
        <v>0</v>
      </c>
      <c r="I12">
        <f t="shared" ca="1" si="7"/>
        <v>0</v>
      </c>
      <c r="J12">
        <f t="shared" ca="1" si="8"/>
        <v>0</v>
      </c>
      <c r="K12" s="38">
        <f t="shared" ca="1" si="9"/>
        <v>0</v>
      </c>
      <c r="L12" s="39">
        <f t="shared" ref="L12:P12" ca="1" si="20">B12+G12</f>
        <v>0</v>
      </c>
      <c r="M12" s="19">
        <f t="shared" ca="1" si="20"/>
        <v>0</v>
      </c>
      <c r="N12" s="19">
        <f t="shared" ca="1" si="20"/>
        <v>0</v>
      </c>
      <c r="O12" s="19">
        <f t="shared" ca="1" si="20"/>
        <v>0</v>
      </c>
      <c r="P12" s="37">
        <f t="shared" ca="1" si="20"/>
        <v>0</v>
      </c>
    </row>
    <row r="13" spans="1:16" ht="13" x14ac:dyDescent="0.15">
      <c r="A13" s="1" t="s">
        <v>121</v>
      </c>
      <c r="B13" s="36">
        <f t="shared" ca="1" si="0"/>
        <v>0</v>
      </c>
      <c r="C13">
        <f t="shared" ca="1" si="1"/>
        <v>0</v>
      </c>
      <c r="D13">
        <f t="shared" ca="1" si="2"/>
        <v>0</v>
      </c>
      <c r="E13">
        <f t="shared" ca="1" si="3"/>
        <v>0</v>
      </c>
      <c r="F13" s="37">
        <f t="shared" ca="1" si="4"/>
        <v>0</v>
      </c>
      <c r="G13" s="36">
        <f t="shared" ca="1" si="5"/>
        <v>0</v>
      </c>
      <c r="H13">
        <f t="shared" ca="1" si="6"/>
        <v>0</v>
      </c>
      <c r="I13">
        <f t="shared" ca="1" si="7"/>
        <v>0</v>
      </c>
      <c r="J13">
        <f t="shared" ca="1" si="8"/>
        <v>0</v>
      </c>
      <c r="K13" s="38">
        <f t="shared" ca="1" si="9"/>
        <v>0</v>
      </c>
      <c r="L13" s="39">
        <f t="shared" ref="L13:P13" ca="1" si="21">B13+G13</f>
        <v>0</v>
      </c>
      <c r="M13" s="19">
        <f t="shared" ca="1" si="21"/>
        <v>0</v>
      </c>
      <c r="N13" s="19">
        <f t="shared" ca="1" si="21"/>
        <v>0</v>
      </c>
      <c r="O13" s="19">
        <f t="shared" ca="1" si="21"/>
        <v>0</v>
      </c>
      <c r="P13" s="37">
        <f t="shared" ca="1" si="21"/>
        <v>0</v>
      </c>
    </row>
    <row r="14" spans="1:16" ht="13" x14ac:dyDescent="0.15">
      <c r="A14" s="1" t="s">
        <v>122</v>
      </c>
      <c r="B14" s="36">
        <f t="shared" ca="1" si="0"/>
        <v>0</v>
      </c>
      <c r="C14">
        <f t="shared" ca="1" si="1"/>
        <v>0</v>
      </c>
      <c r="D14">
        <f t="shared" ca="1" si="2"/>
        <v>0</v>
      </c>
      <c r="E14">
        <f t="shared" ca="1" si="3"/>
        <v>0</v>
      </c>
      <c r="F14" s="37">
        <f t="shared" ca="1" si="4"/>
        <v>0</v>
      </c>
      <c r="G14" s="36">
        <f t="shared" ca="1" si="5"/>
        <v>0</v>
      </c>
      <c r="H14">
        <f t="shared" ca="1" si="6"/>
        <v>0</v>
      </c>
      <c r="I14">
        <f t="shared" ca="1" si="7"/>
        <v>0</v>
      </c>
      <c r="J14">
        <f t="shared" ca="1" si="8"/>
        <v>0</v>
      </c>
      <c r="K14" s="38">
        <f t="shared" ca="1" si="9"/>
        <v>0</v>
      </c>
      <c r="L14" s="39">
        <f t="shared" ref="L14:P14" ca="1" si="22">B14+G14</f>
        <v>0</v>
      </c>
      <c r="M14" s="19">
        <f t="shared" ca="1" si="22"/>
        <v>0</v>
      </c>
      <c r="N14" s="19">
        <f t="shared" ca="1" si="22"/>
        <v>0</v>
      </c>
      <c r="O14" s="19">
        <f t="shared" ca="1" si="22"/>
        <v>0</v>
      </c>
      <c r="P14" s="37">
        <f t="shared" ca="1" si="22"/>
        <v>0</v>
      </c>
    </row>
    <row r="15" spans="1:16" ht="13" x14ac:dyDescent="0.15">
      <c r="A15" s="1" t="s">
        <v>123</v>
      </c>
      <c r="B15" s="36">
        <f t="shared" ca="1" si="0"/>
        <v>0</v>
      </c>
      <c r="C15">
        <f t="shared" ca="1" si="1"/>
        <v>104</v>
      </c>
      <c r="D15">
        <f t="shared" ca="1" si="2"/>
        <v>3</v>
      </c>
      <c r="E15">
        <f t="shared" ca="1" si="3"/>
        <v>0</v>
      </c>
      <c r="F15" s="37">
        <f t="shared" ca="1" si="4"/>
        <v>104.3</v>
      </c>
      <c r="G15" s="36">
        <f t="shared" ca="1" si="5"/>
        <v>0</v>
      </c>
      <c r="H15">
        <f t="shared" ca="1" si="6"/>
        <v>-80</v>
      </c>
      <c r="I15">
        <f t="shared" ca="1" si="7"/>
        <v>0</v>
      </c>
      <c r="J15">
        <f t="shared" ca="1" si="8"/>
        <v>0</v>
      </c>
      <c r="K15" s="38">
        <f t="shared" ca="1" si="9"/>
        <v>-80</v>
      </c>
      <c r="L15" s="39">
        <f t="shared" ref="L15:P15" ca="1" si="23">B15+G15</f>
        <v>0</v>
      </c>
      <c r="M15" s="19">
        <f t="shared" ca="1" si="23"/>
        <v>24</v>
      </c>
      <c r="N15" s="19">
        <f t="shared" ca="1" si="23"/>
        <v>3</v>
      </c>
      <c r="O15" s="19">
        <f t="shared" ca="1" si="23"/>
        <v>0</v>
      </c>
      <c r="P15" s="37">
        <f t="shared" ca="1" si="23"/>
        <v>24.299999999999997</v>
      </c>
    </row>
    <row r="16" spans="1:16" ht="13" x14ac:dyDescent="0.15">
      <c r="A16" s="1" t="s">
        <v>124</v>
      </c>
      <c r="B16" s="36">
        <f t="shared" ca="1" si="0"/>
        <v>0</v>
      </c>
      <c r="C16">
        <f t="shared" ca="1" si="1"/>
        <v>0</v>
      </c>
      <c r="D16">
        <f t="shared" ca="1" si="2"/>
        <v>0</v>
      </c>
      <c r="E16">
        <f t="shared" ca="1" si="3"/>
        <v>0</v>
      </c>
      <c r="F16" s="37">
        <f t="shared" ca="1" si="4"/>
        <v>0</v>
      </c>
      <c r="G16" s="36">
        <f t="shared" ca="1" si="5"/>
        <v>0</v>
      </c>
      <c r="H16">
        <f t="shared" ca="1" si="6"/>
        <v>0</v>
      </c>
      <c r="I16">
        <f t="shared" ca="1" si="7"/>
        <v>0</v>
      </c>
      <c r="J16">
        <f t="shared" ca="1" si="8"/>
        <v>0</v>
      </c>
      <c r="K16" s="38">
        <f t="shared" ca="1" si="9"/>
        <v>0</v>
      </c>
      <c r="L16" s="39">
        <f t="shared" ref="L16:P16" ca="1" si="24">B16+G16</f>
        <v>0</v>
      </c>
      <c r="M16" s="19">
        <f t="shared" ca="1" si="24"/>
        <v>0</v>
      </c>
      <c r="N16" s="19">
        <f t="shared" ca="1" si="24"/>
        <v>0</v>
      </c>
      <c r="O16" s="19">
        <f t="shared" ca="1" si="24"/>
        <v>0</v>
      </c>
      <c r="P16" s="37">
        <f t="shared" ca="1" si="24"/>
        <v>0</v>
      </c>
    </row>
    <row r="17" spans="1:16" ht="13" x14ac:dyDescent="0.15">
      <c r="A17" s="1" t="s">
        <v>125</v>
      </c>
      <c r="B17" s="36">
        <f t="shared" ca="1" si="0"/>
        <v>0</v>
      </c>
      <c r="C17">
        <f t="shared" ca="1" si="1"/>
        <v>40</v>
      </c>
      <c r="D17">
        <f t="shared" ca="1" si="2"/>
        <v>0</v>
      </c>
      <c r="E17">
        <f t="shared" ca="1" si="3"/>
        <v>0</v>
      </c>
      <c r="F17" s="37">
        <f t="shared" ca="1" si="4"/>
        <v>40</v>
      </c>
      <c r="G17" s="36">
        <f t="shared" ca="1" si="5"/>
        <v>0</v>
      </c>
      <c r="H17">
        <f t="shared" ca="1" si="6"/>
        <v>-40</v>
      </c>
      <c r="I17">
        <f t="shared" ca="1" si="7"/>
        <v>0</v>
      </c>
      <c r="J17">
        <f t="shared" ca="1" si="8"/>
        <v>0</v>
      </c>
      <c r="K17" s="38">
        <f t="shared" ca="1" si="9"/>
        <v>-40</v>
      </c>
      <c r="L17" s="39">
        <f t="shared" ref="L17:P17" ca="1" si="25">B17+G17</f>
        <v>0</v>
      </c>
      <c r="M17" s="19">
        <f t="shared" ca="1" si="25"/>
        <v>0</v>
      </c>
      <c r="N17" s="19">
        <f t="shared" ca="1" si="25"/>
        <v>0</v>
      </c>
      <c r="O17" s="19">
        <f t="shared" ca="1" si="25"/>
        <v>0</v>
      </c>
      <c r="P17" s="37">
        <f t="shared" ca="1" si="25"/>
        <v>0</v>
      </c>
    </row>
    <row r="18" spans="1:16" ht="13" x14ac:dyDescent="0.15">
      <c r="A18" s="1" t="s">
        <v>126</v>
      </c>
      <c r="B18" s="36">
        <f t="shared" ca="1" si="0"/>
        <v>0</v>
      </c>
      <c r="C18">
        <f t="shared" ca="1" si="1"/>
        <v>44</v>
      </c>
      <c r="D18">
        <f t="shared" ca="1" si="2"/>
        <v>0</v>
      </c>
      <c r="E18">
        <f t="shared" ca="1" si="3"/>
        <v>0</v>
      </c>
      <c r="F18" s="37">
        <f t="shared" ca="1" si="4"/>
        <v>44</v>
      </c>
      <c r="G18" s="36">
        <f t="shared" ca="1" si="5"/>
        <v>0</v>
      </c>
      <c r="H18">
        <f t="shared" ca="1" si="6"/>
        <v>-20</v>
      </c>
      <c r="I18">
        <f t="shared" ca="1" si="7"/>
        <v>-10</v>
      </c>
      <c r="J18">
        <f t="shared" ca="1" si="8"/>
        <v>0</v>
      </c>
      <c r="K18" s="38">
        <f t="shared" ca="1" si="9"/>
        <v>-21</v>
      </c>
      <c r="L18" s="39">
        <f t="shared" ref="L18:P18" ca="1" si="26">B18+G18</f>
        <v>0</v>
      </c>
      <c r="M18" s="19">
        <f t="shared" ca="1" si="26"/>
        <v>24</v>
      </c>
      <c r="N18" s="19">
        <f t="shared" ca="1" si="26"/>
        <v>-10</v>
      </c>
      <c r="O18" s="19">
        <f t="shared" ca="1" si="26"/>
        <v>0</v>
      </c>
      <c r="P18" s="37">
        <f t="shared" ca="1" si="26"/>
        <v>23</v>
      </c>
    </row>
    <row r="19" spans="1:16" ht="13" x14ac:dyDescent="0.15">
      <c r="A19" s="1" t="s">
        <v>127</v>
      </c>
      <c r="B19" s="36">
        <f t="shared" ca="1" si="0"/>
        <v>0</v>
      </c>
      <c r="C19">
        <f t="shared" ca="1" si="1"/>
        <v>0</v>
      </c>
      <c r="D19">
        <f t="shared" ca="1" si="2"/>
        <v>0</v>
      </c>
      <c r="E19">
        <f t="shared" ca="1" si="3"/>
        <v>0</v>
      </c>
      <c r="F19" s="37">
        <f t="shared" ca="1" si="4"/>
        <v>0</v>
      </c>
      <c r="G19" s="36">
        <f t="shared" ca="1" si="5"/>
        <v>0</v>
      </c>
      <c r="H19">
        <f t="shared" ca="1" si="6"/>
        <v>0</v>
      </c>
      <c r="I19">
        <f t="shared" ca="1" si="7"/>
        <v>0</v>
      </c>
      <c r="J19">
        <f t="shared" ca="1" si="8"/>
        <v>0</v>
      </c>
      <c r="K19" s="38">
        <f t="shared" ca="1" si="9"/>
        <v>0</v>
      </c>
      <c r="L19" s="39">
        <f t="shared" ref="L19:P19" ca="1" si="27">B19+G19</f>
        <v>0</v>
      </c>
      <c r="M19" s="19">
        <f t="shared" ca="1" si="27"/>
        <v>0</v>
      </c>
      <c r="N19" s="19">
        <f t="shared" ca="1" si="27"/>
        <v>0</v>
      </c>
      <c r="O19" s="19">
        <f t="shared" ca="1" si="27"/>
        <v>0</v>
      </c>
      <c r="P19" s="37">
        <f t="shared" ca="1" si="27"/>
        <v>0</v>
      </c>
    </row>
    <row r="20" spans="1:16" ht="13" x14ac:dyDescent="0.15">
      <c r="A20" s="1" t="s">
        <v>128</v>
      </c>
      <c r="B20" s="36">
        <f t="shared" ca="1" si="0"/>
        <v>0</v>
      </c>
      <c r="C20">
        <f t="shared" ca="1" si="1"/>
        <v>0</v>
      </c>
      <c r="D20">
        <f t="shared" ca="1" si="2"/>
        <v>0</v>
      </c>
      <c r="E20">
        <f t="shared" ca="1" si="3"/>
        <v>0</v>
      </c>
      <c r="F20" s="37">
        <f t="shared" ca="1" si="4"/>
        <v>0</v>
      </c>
      <c r="G20" s="36">
        <f t="shared" ca="1" si="5"/>
        <v>0</v>
      </c>
      <c r="H20">
        <f t="shared" ca="1" si="6"/>
        <v>0</v>
      </c>
      <c r="I20">
        <f t="shared" ca="1" si="7"/>
        <v>0</v>
      </c>
      <c r="J20">
        <f t="shared" ca="1" si="8"/>
        <v>0</v>
      </c>
      <c r="K20" s="38">
        <f t="shared" ca="1" si="9"/>
        <v>0</v>
      </c>
      <c r="L20" s="39">
        <f t="shared" ref="L20:P20" ca="1" si="28">B20+G20</f>
        <v>0</v>
      </c>
      <c r="M20" s="19">
        <f t="shared" ca="1" si="28"/>
        <v>0</v>
      </c>
      <c r="N20" s="19">
        <f t="shared" ca="1" si="28"/>
        <v>0</v>
      </c>
      <c r="O20" s="19">
        <f t="shared" ca="1" si="28"/>
        <v>0</v>
      </c>
      <c r="P20" s="37">
        <f t="shared" ca="1" si="28"/>
        <v>0</v>
      </c>
    </row>
    <row r="21" spans="1:16" ht="13" x14ac:dyDescent="0.15">
      <c r="A21" s="1" t="s">
        <v>129</v>
      </c>
      <c r="B21" s="36">
        <f t="shared" ca="1" si="0"/>
        <v>0</v>
      </c>
      <c r="C21">
        <f t="shared" ca="1" si="1"/>
        <v>0</v>
      </c>
      <c r="D21">
        <f t="shared" ca="1" si="2"/>
        <v>0</v>
      </c>
      <c r="E21">
        <f t="shared" ca="1" si="3"/>
        <v>0</v>
      </c>
      <c r="F21" s="37">
        <f t="shared" ca="1" si="4"/>
        <v>0</v>
      </c>
      <c r="G21" s="36">
        <f t="shared" ca="1" si="5"/>
        <v>0</v>
      </c>
      <c r="H21">
        <f t="shared" ca="1" si="6"/>
        <v>-10</v>
      </c>
      <c r="I21">
        <f t="shared" ca="1" si="7"/>
        <v>0</v>
      </c>
      <c r="J21">
        <f t="shared" ca="1" si="8"/>
        <v>0</v>
      </c>
      <c r="K21" s="38">
        <f t="shared" ca="1" si="9"/>
        <v>-10</v>
      </c>
      <c r="L21" s="39">
        <f t="shared" ref="L21:P21" ca="1" si="29">B21+G21</f>
        <v>0</v>
      </c>
      <c r="M21" s="19">
        <f t="shared" ca="1" si="29"/>
        <v>-10</v>
      </c>
      <c r="N21" s="19">
        <f t="shared" ca="1" si="29"/>
        <v>0</v>
      </c>
      <c r="O21" s="19">
        <f t="shared" ca="1" si="29"/>
        <v>0</v>
      </c>
      <c r="P21" s="37">
        <f t="shared" ca="1" si="29"/>
        <v>-10</v>
      </c>
    </row>
    <row r="22" spans="1:16" ht="13" x14ac:dyDescent="0.15">
      <c r="A22" s="1" t="s">
        <v>130</v>
      </c>
      <c r="B22" s="36">
        <f t="shared" ca="1" si="0"/>
        <v>0</v>
      </c>
      <c r="C22">
        <f t="shared" ca="1" si="1"/>
        <v>26</v>
      </c>
      <c r="D22">
        <f t="shared" ca="1" si="2"/>
        <v>34</v>
      </c>
      <c r="E22">
        <f t="shared" ca="1" si="3"/>
        <v>9</v>
      </c>
      <c r="F22" s="37">
        <f t="shared" ca="1" si="4"/>
        <v>29.49</v>
      </c>
      <c r="G22" s="36">
        <f t="shared" ca="1" si="5"/>
        <v>0</v>
      </c>
      <c r="H22">
        <f t="shared" ca="1" si="6"/>
        <v>0</v>
      </c>
      <c r="I22">
        <f t="shared" ca="1" si="7"/>
        <v>0</v>
      </c>
      <c r="J22">
        <f t="shared" ca="1" si="8"/>
        <v>0</v>
      </c>
      <c r="K22" s="38">
        <f t="shared" ca="1" si="9"/>
        <v>0</v>
      </c>
      <c r="L22" s="39">
        <f t="shared" ref="L22:P22" ca="1" si="30">B22+G22</f>
        <v>0</v>
      </c>
      <c r="M22" s="19">
        <f t="shared" ca="1" si="30"/>
        <v>26</v>
      </c>
      <c r="N22" s="19">
        <f t="shared" ca="1" si="30"/>
        <v>34</v>
      </c>
      <c r="O22" s="19">
        <f t="shared" ca="1" si="30"/>
        <v>9</v>
      </c>
      <c r="P22" s="37">
        <f t="shared" ca="1" si="30"/>
        <v>29.49</v>
      </c>
    </row>
    <row r="23" spans="1:16" ht="13" x14ac:dyDescent="0.15">
      <c r="A23" s="1" t="s">
        <v>131</v>
      </c>
      <c r="B23" s="36">
        <f t="shared" ca="1" si="0"/>
        <v>0</v>
      </c>
      <c r="C23">
        <f t="shared" ca="1" si="1"/>
        <v>0</v>
      </c>
      <c r="D23">
        <f t="shared" ca="1" si="2"/>
        <v>0</v>
      </c>
      <c r="E23">
        <f t="shared" ca="1" si="3"/>
        <v>0</v>
      </c>
      <c r="F23" s="37">
        <f t="shared" ca="1" si="4"/>
        <v>0</v>
      </c>
      <c r="G23" s="36">
        <f t="shared" ca="1" si="5"/>
        <v>0</v>
      </c>
      <c r="H23">
        <f t="shared" ca="1" si="6"/>
        <v>0</v>
      </c>
      <c r="I23">
        <f t="shared" ca="1" si="7"/>
        <v>0</v>
      </c>
      <c r="J23">
        <f t="shared" ca="1" si="8"/>
        <v>0</v>
      </c>
      <c r="K23" s="38">
        <f t="shared" ca="1" si="9"/>
        <v>0</v>
      </c>
      <c r="L23" s="39">
        <f t="shared" ref="L23:P23" ca="1" si="31">B23+G23</f>
        <v>0</v>
      </c>
      <c r="M23" s="19">
        <f t="shared" ca="1" si="31"/>
        <v>0</v>
      </c>
      <c r="N23" s="19">
        <f t="shared" ca="1" si="31"/>
        <v>0</v>
      </c>
      <c r="O23" s="19">
        <f t="shared" ca="1" si="31"/>
        <v>0</v>
      </c>
      <c r="P23" s="37">
        <f t="shared" ca="1" si="31"/>
        <v>0</v>
      </c>
    </row>
    <row r="24" spans="1:16" ht="13" x14ac:dyDescent="0.15">
      <c r="A24" s="1" t="s">
        <v>132</v>
      </c>
      <c r="B24" s="36">
        <f t="shared" ca="1" si="0"/>
        <v>0</v>
      </c>
      <c r="C24">
        <f t="shared" ca="1" si="1"/>
        <v>0</v>
      </c>
      <c r="D24">
        <f t="shared" ca="1" si="2"/>
        <v>0</v>
      </c>
      <c r="E24">
        <f t="shared" ca="1" si="3"/>
        <v>0</v>
      </c>
      <c r="F24" s="37">
        <f t="shared" ca="1" si="4"/>
        <v>0</v>
      </c>
      <c r="G24" s="36">
        <f t="shared" ca="1" si="5"/>
        <v>0</v>
      </c>
      <c r="H24">
        <f t="shared" ca="1" si="6"/>
        <v>0</v>
      </c>
      <c r="I24">
        <f t="shared" ca="1" si="7"/>
        <v>0</v>
      </c>
      <c r="J24">
        <f t="shared" ca="1" si="8"/>
        <v>0</v>
      </c>
      <c r="K24" s="38">
        <f t="shared" ca="1" si="9"/>
        <v>0</v>
      </c>
      <c r="L24" s="39">
        <f t="shared" ref="L24:P24" ca="1" si="32">B24+G24</f>
        <v>0</v>
      </c>
      <c r="M24" s="19">
        <f t="shared" ca="1" si="32"/>
        <v>0</v>
      </c>
      <c r="N24" s="19">
        <f t="shared" ca="1" si="32"/>
        <v>0</v>
      </c>
      <c r="O24" s="19">
        <f t="shared" ca="1" si="32"/>
        <v>0</v>
      </c>
      <c r="P24" s="37">
        <f t="shared" ca="1" si="32"/>
        <v>0</v>
      </c>
    </row>
    <row r="25" spans="1:16" ht="13" x14ac:dyDescent="0.15">
      <c r="A25" s="1" t="s">
        <v>133</v>
      </c>
      <c r="B25" s="36">
        <f t="shared" ca="1" si="0"/>
        <v>0</v>
      </c>
      <c r="C25">
        <f t="shared" ca="1" si="1"/>
        <v>0</v>
      </c>
      <c r="D25">
        <f t="shared" ca="1" si="2"/>
        <v>0</v>
      </c>
      <c r="E25">
        <f t="shared" ca="1" si="3"/>
        <v>0</v>
      </c>
      <c r="F25" s="37">
        <f t="shared" ca="1" si="4"/>
        <v>0</v>
      </c>
      <c r="G25" s="36">
        <f t="shared" ca="1" si="5"/>
        <v>0</v>
      </c>
      <c r="H25">
        <f t="shared" ca="1" si="6"/>
        <v>0</v>
      </c>
      <c r="I25">
        <f t="shared" ca="1" si="7"/>
        <v>0</v>
      </c>
      <c r="J25">
        <f t="shared" ca="1" si="8"/>
        <v>0</v>
      </c>
      <c r="K25" s="38">
        <f t="shared" ca="1" si="9"/>
        <v>0</v>
      </c>
      <c r="L25" s="39">
        <f t="shared" ref="L25:P25" ca="1" si="33">B25+G25</f>
        <v>0</v>
      </c>
      <c r="M25" s="19">
        <f t="shared" ca="1" si="33"/>
        <v>0</v>
      </c>
      <c r="N25" s="19">
        <f t="shared" ca="1" si="33"/>
        <v>0</v>
      </c>
      <c r="O25" s="19">
        <f t="shared" ca="1" si="33"/>
        <v>0</v>
      </c>
      <c r="P25" s="37">
        <f t="shared" ca="1" si="33"/>
        <v>0</v>
      </c>
    </row>
    <row r="26" spans="1:16" ht="13" x14ac:dyDescent="0.15">
      <c r="A26" s="1" t="s">
        <v>134</v>
      </c>
      <c r="B26" s="36">
        <f t="shared" ca="1" si="0"/>
        <v>0</v>
      </c>
      <c r="C26">
        <f t="shared" ca="1" si="1"/>
        <v>0</v>
      </c>
      <c r="D26">
        <f t="shared" ca="1" si="2"/>
        <v>0</v>
      </c>
      <c r="E26">
        <f t="shared" ca="1" si="3"/>
        <v>0</v>
      </c>
      <c r="F26" s="37">
        <f t="shared" ca="1" si="4"/>
        <v>0</v>
      </c>
      <c r="G26" s="36">
        <f t="shared" ca="1" si="5"/>
        <v>0</v>
      </c>
      <c r="H26">
        <f t="shared" ca="1" si="6"/>
        <v>0</v>
      </c>
      <c r="I26">
        <f t="shared" ca="1" si="7"/>
        <v>0</v>
      </c>
      <c r="J26">
        <f t="shared" ca="1" si="8"/>
        <v>0</v>
      </c>
      <c r="K26" s="38">
        <f t="shared" ca="1" si="9"/>
        <v>0</v>
      </c>
      <c r="L26" s="39">
        <f t="shared" ref="L26:P26" ca="1" si="34">B26+G26</f>
        <v>0</v>
      </c>
      <c r="M26" s="19">
        <f t="shared" ca="1" si="34"/>
        <v>0</v>
      </c>
      <c r="N26" s="19">
        <f t="shared" ca="1" si="34"/>
        <v>0</v>
      </c>
      <c r="O26" s="19">
        <f t="shared" ca="1" si="34"/>
        <v>0</v>
      </c>
      <c r="P26" s="37">
        <f t="shared" ca="1" si="34"/>
        <v>0</v>
      </c>
    </row>
    <row r="27" spans="1:16" ht="13" x14ac:dyDescent="0.15">
      <c r="A27" s="1" t="s">
        <v>135</v>
      </c>
      <c r="B27" s="36">
        <f t="shared" ca="1" si="0"/>
        <v>0</v>
      </c>
      <c r="C27">
        <f t="shared" ca="1" si="1"/>
        <v>0</v>
      </c>
      <c r="D27">
        <f t="shared" ca="1" si="2"/>
        <v>0</v>
      </c>
      <c r="E27">
        <f t="shared" ca="1" si="3"/>
        <v>0</v>
      </c>
      <c r="F27" s="37">
        <f t="shared" ca="1" si="4"/>
        <v>0</v>
      </c>
      <c r="G27" s="36">
        <f t="shared" ca="1" si="5"/>
        <v>0</v>
      </c>
      <c r="H27">
        <f t="shared" ca="1" si="6"/>
        <v>0</v>
      </c>
      <c r="I27">
        <f t="shared" ca="1" si="7"/>
        <v>0</v>
      </c>
      <c r="J27">
        <f t="shared" ca="1" si="8"/>
        <v>0</v>
      </c>
      <c r="K27" s="38">
        <f t="shared" ca="1" si="9"/>
        <v>0</v>
      </c>
      <c r="L27" s="39">
        <f t="shared" ref="L27:P27" ca="1" si="35">B27+G27</f>
        <v>0</v>
      </c>
      <c r="M27" s="19">
        <f t="shared" ca="1" si="35"/>
        <v>0</v>
      </c>
      <c r="N27" s="19">
        <f t="shared" ca="1" si="35"/>
        <v>0</v>
      </c>
      <c r="O27" s="19">
        <f t="shared" ca="1" si="35"/>
        <v>0</v>
      </c>
      <c r="P27" s="37">
        <f t="shared" ca="1" si="35"/>
        <v>0</v>
      </c>
    </row>
    <row r="28" spans="1:16" ht="13" x14ac:dyDescent="0.15">
      <c r="A28" s="1" t="s">
        <v>136</v>
      </c>
      <c r="B28" s="36">
        <f t="shared" ca="1" si="0"/>
        <v>0</v>
      </c>
      <c r="C28">
        <f t="shared" ca="1" si="1"/>
        <v>0</v>
      </c>
      <c r="D28">
        <f t="shared" ca="1" si="2"/>
        <v>0</v>
      </c>
      <c r="E28">
        <f t="shared" ca="1" si="3"/>
        <v>0</v>
      </c>
      <c r="F28" s="37">
        <f t="shared" ca="1" si="4"/>
        <v>0</v>
      </c>
      <c r="G28" s="36">
        <f t="shared" ca="1" si="5"/>
        <v>0</v>
      </c>
      <c r="H28">
        <f t="shared" ca="1" si="6"/>
        <v>0</v>
      </c>
      <c r="I28">
        <f t="shared" ca="1" si="7"/>
        <v>0</v>
      </c>
      <c r="J28">
        <f t="shared" ca="1" si="8"/>
        <v>0</v>
      </c>
      <c r="K28" s="38">
        <f t="shared" ca="1" si="9"/>
        <v>0</v>
      </c>
      <c r="L28" s="39">
        <f t="shared" ref="L28:P28" ca="1" si="36">B28+G28</f>
        <v>0</v>
      </c>
      <c r="M28" s="19">
        <f t="shared" ca="1" si="36"/>
        <v>0</v>
      </c>
      <c r="N28" s="19">
        <f t="shared" ca="1" si="36"/>
        <v>0</v>
      </c>
      <c r="O28" s="19">
        <f t="shared" ca="1" si="36"/>
        <v>0</v>
      </c>
      <c r="P28" s="37">
        <f t="shared" ca="1" si="36"/>
        <v>0</v>
      </c>
    </row>
    <row r="29" spans="1:16" ht="13" x14ac:dyDescent="0.15">
      <c r="A29" s="1" t="s">
        <v>137</v>
      </c>
      <c r="B29" s="36">
        <f t="shared" ca="1" si="0"/>
        <v>0</v>
      </c>
      <c r="C29">
        <f t="shared" ca="1" si="1"/>
        <v>0</v>
      </c>
      <c r="D29">
        <f t="shared" ca="1" si="2"/>
        <v>0</v>
      </c>
      <c r="E29">
        <f t="shared" ca="1" si="3"/>
        <v>0</v>
      </c>
      <c r="F29" s="37">
        <f t="shared" ca="1" si="4"/>
        <v>0</v>
      </c>
      <c r="G29" s="36">
        <f t="shared" ca="1" si="5"/>
        <v>0</v>
      </c>
      <c r="H29">
        <f t="shared" ca="1" si="6"/>
        <v>0</v>
      </c>
      <c r="I29">
        <f t="shared" ca="1" si="7"/>
        <v>0</v>
      </c>
      <c r="J29">
        <f t="shared" ca="1" si="8"/>
        <v>0</v>
      </c>
      <c r="K29" s="38">
        <f t="shared" ca="1" si="9"/>
        <v>0</v>
      </c>
      <c r="L29" s="39">
        <f t="shared" ref="L29:P29" ca="1" si="37">B29+G29</f>
        <v>0</v>
      </c>
      <c r="M29" s="19">
        <f t="shared" ca="1" si="37"/>
        <v>0</v>
      </c>
      <c r="N29" s="19">
        <f t="shared" ca="1" si="37"/>
        <v>0</v>
      </c>
      <c r="O29" s="19">
        <f t="shared" ca="1" si="37"/>
        <v>0</v>
      </c>
      <c r="P29" s="37">
        <f t="shared" ca="1" si="37"/>
        <v>0</v>
      </c>
    </row>
    <row r="30" spans="1:16" ht="13" x14ac:dyDescent="0.15">
      <c r="A30" s="1" t="s">
        <v>138</v>
      </c>
      <c r="B30" s="36">
        <f t="shared" ca="1" si="0"/>
        <v>0</v>
      </c>
      <c r="C30">
        <f t="shared" ca="1" si="1"/>
        <v>0</v>
      </c>
      <c r="D30">
        <f t="shared" ca="1" si="2"/>
        <v>0</v>
      </c>
      <c r="E30">
        <f t="shared" ca="1" si="3"/>
        <v>0</v>
      </c>
      <c r="F30" s="37">
        <f t="shared" ca="1" si="4"/>
        <v>0</v>
      </c>
      <c r="G30" s="36">
        <f t="shared" ca="1" si="5"/>
        <v>0</v>
      </c>
      <c r="H30">
        <f t="shared" ca="1" si="6"/>
        <v>0</v>
      </c>
      <c r="I30">
        <f t="shared" ca="1" si="7"/>
        <v>0</v>
      </c>
      <c r="J30">
        <f t="shared" ca="1" si="8"/>
        <v>0</v>
      </c>
      <c r="K30" s="38">
        <f t="shared" ca="1" si="9"/>
        <v>0</v>
      </c>
      <c r="L30" s="39">
        <f t="shared" ref="L30:P30" ca="1" si="38">B30+G30</f>
        <v>0</v>
      </c>
      <c r="M30" s="19">
        <f t="shared" ca="1" si="38"/>
        <v>0</v>
      </c>
      <c r="N30" s="19">
        <f t="shared" ca="1" si="38"/>
        <v>0</v>
      </c>
      <c r="O30" s="19">
        <f t="shared" ca="1" si="38"/>
        <v>0</v>
      </c>
      <c r="P30" s="37">
        <f t="shared" ca="1" si="38"/>
        <v>0</v>
      </c>
    </row>
    <row r="31" spans="1:16" ht="13" x14ac:dyDescent="0.15">
      <c r="A31" s="1" t="s">
        <v>139</v>
      </c>
      <c r="B31" s="36">
        <f t="shared" ca="1" si="0"/>
        <v>0</v>
      </c>
      <c r="C31">
        <f t="shared" ca="1" si="1"/>
        <v>0</v>
      </c>
      <c r="D31">
        <f t="shared" ca="1" si="2"/>
        <v>0</v>
      </c>
      <c r="E31">
        <f t="shared" ca="1" si="3"/>
        <v>0</v>
      </c>
      <c r="F31" s="37">
        <f t="shared" ca="1" si="4"/>
        <v>0</v>
      </c>
      <c r="G31" s="36">
        <f t="shared" ca="1" si="5"/>
        <v>0</v>
      </c>
      <c r="H31">
        <f t="shared" ca="1" si="6"/>
        <v>0</v>
      </c>
      <c r="I31">
        <f t="shared" ca="1" si="7"/>
        <v>0</v>
      </c>
      <c r="J31">
        <f t="shared" ca="1" si="8"/>
        <v>0</v>
      </c>
      <c r="K31" s="38">
        <f t="shared" ca="1" si="9"/>
        <v>0</v>
      </c>
      <c r="L31" s="39">
        <f t="shared" ref="L31:P31" ca="1" si="39">B31+G31</f>
        <v>0</v>
      </c>
      <c r="M31" s="19">
        <f t="shared" ca="1" si="39"/>
        <v>0</v>
      </c>
      <c r="N31" s="19">
        <f t="shared" ca="1" si="39"/>
        <v>0</v>
      </c>
      <c r="O31" s="19">
        <f t="shared" ca="1" si="39"/>
        <v>0</v>
      </c>
      <c r="P31" s="37">
        <f t="shared" ca="1" si="39"/>
        <v>0</v>
      </c>
    </row>
    <row r="32" spans="1:16" ht="13" x14ac:dyDescent="0.15">
      <c r="A32" s="1" t="s">
        <v>140</v>
      </c>
      <c r="B32" s="36">
        <f t="shared" ca="1" si="0"/>
        <v>0</v>
      </c>
      <c r="C32">
        <f t="shared" ca="1" si="1"/>
        <v>0</v>
      </c>
      <c r="D32">
        <f t="shared" ca="1" si="2"/>
        <v>0</v>
      </c>
      <c r="E32">
        <f t="shared" ca="1" si="3"/>
        <v>0</v>
      </c>
      <c r="F32" s="37">
        <f t="shared" ca="1" si="4"/>
        <v>0</v>
      </c>
      <c r="G32" s="36">
        <f t="shared" ca="1" si="5"/>
        <v>0</v>
      </c>
      <c r="H32">
        <f t="shared" ca="1" si="6"/>
        <v>0</v>
      </c>
      <c r="I32">
        <f t="shared" ca="1" si="7"/>
        <v>0</v>
      </c>
      <c r="J32">
        <f t="shared" ca="1" si="8"/>
        <v>0</v>
      </c>
      <c r="K32" s="38">
        <f t="shared" ca="1" si="9"/>
        <v>0</v>
      </c>
      <c r="L32" s="39">
        <f t="shared" ref="L32:P32" ca="1" si="40">B32+G32</f>
        <v>0</v>
      </c>
      <c r="M32" s="19">
        <f t="shared" ca="1" si="40"/>
        <v>0</v>
      </c>
      <c r="N32" s="19">
        <f t="shared" ca="1" si="40"/>
        <v>0</v>
      </c>
      <c r="O32" s="19">
        <f t="shared" ca="1" si="40"/>
        <v>0</v>
      </c>
      <c r="P32" s="37">
        <f t="shared" ca="1" si="40"/>
        <v>0</v>
      </c>
    </row>
    <row r="33" spans="1:16" ht="13" x14ac:dyDescent="0.15">
      <c r="A33" s="1" t="s">
        <v>141</v>
      </c>
      <c r="B33" s="36">
        <f t="shared" ca="1" si="0"/>
        <v>0</v>
      </c>
      <c r="C33">
        <f t="shared" ca="1" si="1"/>
        <v>0</v>
      </c>
      <c r="D33">
        <f t="shared" ca="1" si="2"/>
        <v>0</v>
      </c>
      <c r="E33">
        <f t="shared" ca="1" si="3"/>
        <v>0</v>
      </c>
      <c r="F33" s="37">
        <f t="shared" ca="1" si="4"/>
        <v>0</v>
      </c>
      <c r="G33" s="36">
        <f t="shared" ca="1" si="5"/>
        <v>0</v>
      </c>
      <c r="H33">
        <f t="shared" ca="1" si="6"/>
        <v>0</v>
      </c>
      <c r="I33">
        <f t="shared" ca="1" si="7"/>
        <v>0</v>
      </c>
      <c r="J33">
        <f t="shared" ca="1" si="8"/>
        <v>0</v>
      </c>
      <c r="K33" s="38">
        <f t="shared" ca="1" si="9"/>
        <v>0</v>
      </c>
      <c r="L33" s="39">
        <f t="shared" ref="L33:P33" ca="1" si="41">B33+G33</f>
        <v>0</v>
      </c>
      <c r="M33" s="19">
        <f t="shared" ca="1" si="41"/>
        <v>0</v>
      </c>
      <c r="N33" s="19">
        <f t="shared" ca="1" si="41"/>
        <v>0</v>
      </c>
      <c r="O33" s="19">
        <f t="shared" ca="1" si="41"/>
        <v>0</v>
      </c>
      <c r="P33" s="37">
        <f t="shared" ca="1" si="41"/>
        <v>0</v>
      </c>
    </row>
    <row r="34" spans="1:16" ht="13" x14ac:dyDescent="0.15">
      <c r="A34" s="1" t="s">
        <v>142</v>
      </c>
      <c r="B34" s="36">
        <f t="shared" ca="1" si="0"/>
        <v>0</v>
      </c>
      <c r="C34">
        <f t="shared" ca="1" si="1"/>
        <v>0</v>
      </c>
      <c r="D34">
        <f t="shared" ca="1" si="2"/>
        <v>0</v>
      </c>
      <c r="E34">
        <f t="shared" ca="1" si="3"/>
        <v>0</v>
      </c>
      <c r="F34" s="37">
        <f t="shared" ca="1" si="4"/>
        <v>0</v>
      </c>
      <c r="G34" s="36">
        <f t="shared" ca="1" si="5"/>
        <v>0</v>
      </c>
      <c r="H34">
        <f t="shared" ca="1" si="6"/>
        <v>0</v>
      </c>
      <c r="I34">
        <f t="shared" ca="1" si="7"/>
        <v>0</v>
      </c>
      <c r="J34">
        <f t="shared" ca="1" si="8"/>
        <v>0</v>
      </c>
      <c r="K34" s="38">
        <f t="shared" ca="1" si="9"/>
        <v>0</v>
      </c>
      <c r="L34" s="39">
        <f t="shared" ref="L34:P34" ca="1" si="42">B34+G34</f>
        <v>0</v>
      </c>
      <c r="M34" s="19">
        <f t="shared" ca="1" si="42"/>
        <v>0</v>
      </c>
      <c r="N34" s="19">
        <f t="shared" ca="1" si="42"/>
        <v>0</v>
      </c>
      <c r="O34" s="19">
        <f t="shared" ca="1" si="42"/>
        <v>0</v>
      </c>
      <c r="P34" s="37">
        <f t="shared" ca="1" si="42"/>
        <v>0</v>
      </c>
    </row>
    <row r="35" spans="1:16" ht="13" x14ac:dyDescent="0.15">
      <c r="A35" s="1" t="s">
        <v>143</v>
      </c>
      <c r="B35" s="36">
        <f t="shared" ca="1" si="0"/>
        <v>0</v>
      </c>
      <c r="C35">
        <f t="shared" ca="1" si="1"/>
        <v>0</v>
      </c>
      <c r="D35">
        <f t="shared" ca="1" si="2"/>
        <v>0</v>
      </c>
      <c r="E35">
        <f t="shared" ca="1" si="3"/>
        <v>0</v>
      </c>
      <c r="F35" s="37">
        <f t="shared" ca="1" si="4"/>
        <v>0</v>
      </c>
      <c r="G35" s="36">
        <f t="shared" ca="1" si="5"/>
        <v>0</v>
      </c>
      <c r="H35">
        <f t="shared" ca="1" si="6"/>
        <v>0</v>
      </c>
      <c r="I35">
        <f t="shared" ca="1" si="7"/>
        <v>0</v>
      </c>
      <c r="J35">
        <f t="shared" ca="1" si="8"/>
        <v>0</v>
      </c>
      <c r="K35" s="38">
        <f t="shared" ca="1" si="9"/>
        <v>0</v>
      </c>
      <c r="L35" s="39">
        <f t="shared" ref="L35:P35" ca="1" si="43">B35+G35</f>
        <v>0</v>
      </c>
      <c r="M35" s="19">
        <f t="shared" ca="1" si="43"/>
        <v>0</v>
      </c>
      <c r="N35" s="19">
        <f t="shared" ca="1" si="43"/>
        <v>0</v>
      </c>
      <c r="O35" s="19">
        <f t="shared" ca="1" si="43"/>
        <v>0</v>
      </c>
      <c r="P35" s="37">
        <f t="shared" ca="1" si="43"/>
        <v>0</v>
      </c>
    </row>
    <row r="36" spans="1:16" ht="13" x14ac:dyDescent="0.15">
      <c r="A36" s="1" t="s">
        <v>144</v>
      </c>
      <c r="B36" s="36">
        <f t="shared" ca="1" si="0"/>
        <v>0</v>
      </c>
      <c r="C36">
        <f t="shared" ca="1" si="1"/>
        <v>0</v>
      </c>
      <c r="D36">
        <f t="shared" ca="1" si="2"/>
        <v>0</v>
      </c>
      <c r="E36">
        <f t="shared" ca="1" si="3"/>
        <v>0</v>
      </c>
      <c r="F36" s="37">
        <f t="shared" ca="1" si="4"/>
        <v>0</v>
      </c>
      <c r="G36" s="36">
        <f t="shared" ca="1" si="5"/>
        <v>0</v>
      </c>
      <c r="H36">
        <f t="shared" ca="1" si="6"/>
        <v>0</v>
      </c>
      <c r="I36">
        <f t="shared" ca="1" si="7"/>
        <v>0</v>
      </c>
      <c r="J36">
        <f t="shared" ca="1" si="8"/>
        <v>0</v>
      </c>
      <c r="K36" s="38">
        <f t="shared" ca="1" si="9"/>
        <v>0</v>
      </c>
      <c r="L36" s="39">
        <f t="shared" ref="L36:P36" ca="1" si="44">B36+G36</f>
        <v>0</v>
      </c>
      <c r="M36" s="19">
        <f t="shared" ca="1" si="44"/>
        <v>0</v>
      </c>
      <c r="N36" s="19">
        <f t="shared" ca="1" si="44"/>
        <v>0</v>
      </c>
      <c r="O36" s="19">
        <f t="shared" ca="1" si="44"/>
        <v>0</v>
      </c>
      <c r="P36" s="37">
        <f t="shared" ca="1" si="44"/>
        <v>0</v>
      </c>
    </row>
    <row r="37" spans="1:16" ht="13" x14ac:dyDescent="0.15">
      <c r="A37" s="1" t="s">
        <v>145</v>
      </c>
      <c r="B37" s="36">
        <f t="shared" ca="1" si="0"/>
        <v>0</v>
      </c>
      <c r="C37">
        <f t="shared" ca="1" si="1"/>
        <v>0</v>
      </c>
      <c r="D37">
        <f t="shared" ca="1" si="2"/>
        <v>0</v>
      </c>
      <c r="E37">
        <f t="shared" ca="1" si="3"/>
        <v>0</v>
      </c>
      <c r="F37" s="37">
        <f t="shared" ca="1" si="4"/>
        <v>0</v>
      </c>
      <c r="G37" s="36">
        <f t="shared" ca="1" si="5"/>
        <v>0</v>
      </c>
      <c r="H37">
        <f t="shared" ca="1" si="6"/>
        <v>0</v>
      </c>
      <c r="I37">
        <f t="shared" ca="1" si="7"/>
        <v>0</v>
      </c>
      <c r="J37">
        <f t="shared" ca="1" si="8"/>
        <v>0</v>
      </c>
      <c r="K37" s="38">
        <f t="shared" ca="1" si="9"/>
        <v>0</v>
      </c>
      <c r="L37" s="39">
        <f t="shared" ref="L37:P37" ca="1" si="45">B37+G37</f>
        <v>0</v>
      </c>
      <c r="M37" s="19">
        <f t="shared" ca="1" si="45"/>
        <v>0</v>
      </c>
      <c r="N37" s="19">
        <f t="shared" ca="1" si="45"/>
        <v>0</v>
      </c>
      <c r="O37" s="19">
        <f t="shared" ca="1" si="45"/>
        <v>0</v>
      </c>
      <c r="P37" s="37">
        <f t="shared" ca="1" si="45"/>
        <v>0</v>
      </c>
    </row>
    <row r="38" spans="1:16" ht="13" x14ac:dyDescent="0.15">
      <c r="A38" s="1" t="s">
        <v>146</v>
      </c>
      <c r="B38" s="36">
        <f t="shared" ca="1" si="0"/>
        <v>0</v>
      </c>
      <c r="C38">
        <f t="shared" ca="1" si="1"/>
        <v>0</v>
      </c>
      <c r="D38">
        <f t="shared" ca="1" si="2"/>
        <v>0</v>
      </c>
      <c r="E38">
        <f t="shared" ca="1" si="3"/>
        <v>0</v>
      </c>
      <c r="F38" s="37">
        <f t="shared" ca="1" si="4"/>
        <v>0</v>
      </c>
      <c r="G38" s="36">
        <f t="shared" ca="1" si="5"/>
        <v>0</v>
      </c>
      <c r="H38">
        <f t="shared" ca="1" si="6"/>
        <v>0</v>
      </c>
      <c r="I38">
        <f t="shared" ca="1" si="7"/>
        <v>0</v>
      </c>
      <c r="J38">
        <f t="shared" ca="1" si="8"/>
        <v>0</v>
      </c>
      <c r="K38" s="38">
        <f t="shared" ca="1" si="9"/>
        <v>0</v>
      </c>
      <c r="L38" s="39">
        <f t="shared" ref="L38:P38" ca="1" si="46">B38+G38</f>
        <v>0</v>
      </c>
      <c r="M38" s="19">
        <f t="shared" ca="1" si="46"/>
        <v>0</v>
      </c>
      <c r="N38" s="19">
        <f t="shared" ca="1" si="46"/>
        <v>0</v>
      </c>
      <c r="O38" s="19">
        <f t="shared" ca="1" si="46"/>
        <v>0</v>
      </c>
      <c r="P38" s="37">
        <f t="shared" ca="1" si="46"/>
        <v>0</v>
      </c>
    </row>
    <row r="39" spans="1:16" ht="13" x14ac:dyDescent="0.15">
      <c r="A39" s="1" t="s">
        <v>147</v>
      </c>
      <c r="B39" s="36">
        <f t="shared" ca="1" si="0"/>
        <v>0</v>
      </c>
      <c r="C39">
        <f t="shared" ca="1" si="1"/>
        <v>0</v>
      </c>
      <c r="D39">
        <f t="shared" ca="1" si="2"/>
        <v>0</v>
      </c>
      <c r="E39">
        <f t="shared" ca="1" si="3"/>
        <v>0</v>
      </c>
      <c r="F39" s="37">
        <f t="shared" ca="1" si="4"/>
        <v>0</v>
      </c>
      <c r="G39" s="36">
        <f t="shared" ca="1" si="5"/>
        <v>0</v>
      </c>
      <c r="H39">
        <f t="shared" ca="1" si="6"/>
        <v>0</v>
      </c>
      <c r="I39">
        <f t="shared" ca="1" si="7"/>
        <v>0</v>
      </c>
      <c r="J39">
        <f t="shared" ca="1" si="8"/>
        <v>0</v>
      </c>
      <c r="K39" s="38">
        <f t="shared" ca="1" si="9"/>
        <v>0</v>
      </c>
      <c r="L39" s="39">
        <f t="shared" ref="L39:P39" ca="1" si="47">B39+G39</f>
        <v>0</v>
      </c>
      <c r="M39" s="19">
        <f t="shared" ca="1" si="47"/>
        <v>0</v>
      </c>
      <c r="N39" s="19">
        <f t="shared" ca="1" si="47"/>
        <v>0</v>
      </c>
      <c r="O39" s="19">
        <f t="shared" ca="1" si="47"/>
        <v>0</v>
      </c>
      <c r="P39" s="37">
        <f t="shared" ca="1" si="47"/>
        <v>0</v>
      </c>
    </row>
    <row r="40" spans="1:16" ht="13" x14ac:dyDescent="0.15">
      <c r="A40" s="1" t="s">
        <v>148</v>
      </c>
      <c r="B40" s="36">
        <f t="shared" ca="1" si="0"/>
        <v>0</v>
      </c>
      <c r="C40">
        <f t="shared" ca="1" si="1"/>
        <v>0</v>
      </c>
      <c r="D40">
        <f t="shared" ca="1" si="2"/>
        <v>0</v>
      </c>
      <c r="E40">
        <f t="shared" ca="1" si="3"/>
        <v>0</v>
      </c>
      <c r="F40" s="37">
        <f t="shared" ca="1" si="4"/>
        <v>0</v>
      </c>
      <c r="G40" s="36">
        <f t="shared" ca="1" si="5"/>
        <v>0</v>
      </c>
      <c r="H40">
        <f t="shared" ca="1" si="6"/>
        <v>0</v>
      </c>
      <c r="I40">
        <f t="shared" ca="1" si="7"/>
        <v>0</v>
      </c>
      <c r="J40">
        <f t="shared" ca="1" si="8"/>
        <v>0</v>
      </c>
      <c r="K40" s="38">
        <f t="shared" ca="1" si="9"/>
        <v>0</v>
      </c>
      <c r="L40" s="39">
        <f t="shared" ref="L40:P40" ca="1" si="48">B40+G40</f>
        <v>0</v>
      </c>
      <c r="M40" s="19">
        <f t="shared" ca="1" si="48"/>
        <v>0</v>
      </c>
      <c r="N40" s="19">
        <f t="shared" ca="1" si="48"/>
        <v>0</v>
      </c>
      <c r="O40" s="19">
        <f t="shared" ca="1" si="48"/>
        <v>0</v>
      </c>
      <c r="P40" s="37">
        <f t="shared" ca="1" si="48"/>
        <v>0</v>
      </c>
    </row>
    <row r="41" spans="1:16" ht="13" x14ac:dyDescent="0.15">
      <c r="A41" s="1" t="s">
        <v>149</v>
      </c>
      <c r="B41" s="36">
        <f t="shared" ca="1" si="0"/>
        <v>0</v>
      </c>
      <c r="C41">
        <f t="shared" ca="1" si="1"/>
        <v>0</v>
      </c>
      <c r="D41">
        <f t="shared" ca="1" si="2"/>
        <v>0</v>
      </c>
      <c r="E41">
        <f t="shared" ca="1" si="3"/>
        <v>0</v>
      </c>
      <c r="F41" s="37">
        <f t="shared" ca="1" si="4"/>
        <v>0</v>
      </c>
      <c r="G41" s="36">
        <f t="shared" ca="1" si="5"/>
        <v>0</v>
      </c>
      <c r="H41">
        <f t="shared" ca="1" si="6"/>
        <v>0</v>
      </c>
      <c r="I41">
        <f t="shared" ca="1" si="7"/>
        <v>0</v>
      </c>
      <c r="J41">
        <f t="shared" ca="1" si="8"/>
        <v>0</v>
      </c>
      <c r="K41" s="38">
        <f t="shared" ca="1" si="9"/>
        <v>0</v>
      </c>
      <c r="L41" s="39">
        <f t="shared" ref="L41:P41" ca="1" si="49">B41+G41</f>
        <v>0</v>
      </c>
      <c r="M41" s="19">
        <f t="shared" ca="1" si="49"/>
        <v>0</v>
      </c>
      <c r="N41" s="19">
        <f t="shared" ca="1" si="49"/>
        <v>0</v>
      </c>
      <c r="O41" s="19">
        <f t="shared" ca="1" si="49"/>
        <v>0</v>
      </c>
      <c r="P41" s="37">
        <f t="shared" ca="1" si="49"/>
        <v>0</v>
      </c>
    </row>
    <row r="42" spans="1:16" ht="13" x14ac:dyDescent="0.15">
      <c r="A42" s="1" t="s">
        <v>150</v>
      </c>
      <c r="B42" s="36">
        <f t="shared" ca="1" si="0"/>
        <v>0</v>
      </c>
      <c r="C42">
        <f t="shared" ca="1" si="1"/>
        <v>0</v>
      </c>
      <c r="D42">
        <f t="shared" ca="1" si="2"/>
        <v>0</v>
      </c>
      <c r="E42">
        <f t="shared" ca="1" si="3"/>
        <v>0</v>
      </c>
      <c r="F42" s="37">
        <f t="shared" ca="1" si="4"/>
        <v>0</v>
      </c>
      <c r="G42" s="36">
        <f t="shared" ca="1" si="5"/>
        <v>0</v>
      </c>
      <c r="H42">
        <f t="shared" ca="1" si="6"/>
        <v>0</v>
      </c>
      <c r="I42">
        <f t="shared" ca="1" si="7"/>
        <v>0</v>
      </c>
      <c r="J42">
        <f t="shared" ca="1" si="8"/>
        <v>0</v>
      </c>
      <c r="K42" s="38">
        <f t="shared" ca="1" si="9"/>
        <v>0</v>
      </c>
      <c r="L42" s="39">
        <f t="shared" ref="L42:P42" ca="1" si="50">B42+G42</f>
        <v>0</v>
      </c>
      <c r="M42" s="19">
        <f t="shared" ca="1" si="50"/>
        <v>0</v>
      </c>
      <c r="N42" s="19">
        <f t="shared" ca="1" si="50"/>
        <v>0</v>
      </c>
      <c r="O42" s="19">
        <f t="shared" ca="1" si="50"/>
        <v>0</v>
      </c>
      <c r="P42" s="37">
        <f t="shared" ca="1" si="50"/>
        <v>0</v>
      </c>
    </row>
    <row r="43" spans="1:16" ht="13" x14ac:dyDescent="0.15">
      <c r="A43" s="1" t="s">
        <v>151</v>
      </c>
      <c r="B43" s="36">
        <f t="shared" ca="1" si="0"/>
        <v>0</v>
      </c>
      <c r="C43">
        <f t="shared" ca="1" si="1"/>
        <v>0</v>
      </c>
      <c r="D43">
        <f t="shared" ca="1" si="2"/>
        <v>0</v>
      </c>
      <c r="E43">
        <f t="shared" ca="1" si="3"/>
        <v>0</v>
      </c>
      <c r="F43" s="37">
        <f t="shared" ca="1" si="4"/>
        <v>0</v>
      </c>
      <c r="G43" s="36">
        <f t="shared" ca="1" si="5"/>
        <v>0</v>
      </c>
      <c r="H43">
        <f t="shared" ca="1" si="6"/>
        <v>0</v>
      </c>
      <c r="I43">
        <f t="shared" ca="1" si="7"/>
        <v>0</v>
      </c>
      <c r="J43">
        <f t="shared" ca="1" si="8"/>
        <v>0</v>
      </c>
      <c r="K43" s="38">
        <f t="shared" ca="1" si="9"/>
        <v>0</v>
      </c>
      <c r="L43" s="39">
        <f t="shared" ref="L43:P43" ca="1" si="51">B43+G43</f>
        <v>0</v>
      </c>
      <c r="M43" s="19">
        <f t="shared" ca="1" si="51"/>
        <v>0</v>
      </c>
      <c r="N43" s="19">
        <f t="shared" ca="1" si="51"/>
        <v>0</v>
      </c>
      <c r="O43" s="19">
        <f t="shared" ca="1" si="51"/>
        <v>0</v>
      </c>
      <c r="P43" s="37">
        <f t="shared" ca="1" si="51"/>
        <v>0</v>
      </c>
    </row>
    <row r="44" spans="1:16" ht="13" x14ac:dyDescent="0.15">
      <c r="A44" s="1" t="s">
        <v>152</v>
      </c>
      <c r="B44" s="36">
        <f t="shared" ca="1" si="0"/>
        <v>0</v>
      </c>
      <c r="C44">
        <f t="shared" ca="1" si="1"/>
        <v>0</v>
      </c>
      <c r="D44">
        <f t="shared" ca="1" si="2"/>
        <v>0</v>
      </c>
      <c r="E44">
        <f t="shared" ca="1" si="3"/>
        <v>0</v>
      </c>
      <c r="F44" s="37">
        <f t="shared" ca="1" si="4"/>
        <v>0</v>
      </c>
      <c r="G44" s="36">
        <f t="shared" ca="1" si="5"/>
        <v>0</v>
      </c>
      <c r="H44">
        <f t="shared" ca="1" si="6"/>
        <v>0</v>
      </c>
      <c r="I44">
        <f t="shared" ca="1" si="7"/>
        <v>0</v>
      </c>
      <c r="J44">
        <f t="shared" ca="1" si="8"/>
        <v>0</v>
      </c>
      <c r="K44" s="38">
        <f t="shared" ca="1" si="9"/>
        <v>0</v>
      </c>
      <c r="L44" s="39">
        <f t="shared" ref="L44:P44" ca="1" si="52">B44+G44</f>
        <v>0</v>
      </c>
      <c r="M44" s="19">
        <f t="shared" ca="1" si="52"/>
        <v>0</v>
      </c>
      <c r="N44" s="19">
        <f t="shared" ca="1" si="52"/>
        <v>0</v>
      </c>
      <c r="O44" s="19">
        <f t="shared" ca="1" si="52"/>
        <v>0</v>
      </c>
      <c r="P44" s="37">
        <f t="shared" ca="1" si="52"/>
        <v>0</v>
      </c>
    </row>
    <row r="45" spans="1:16" ht="13" x14ac:dyDescent="0.15">
      <c r="A45" s="1" t="s">
        <v>153</v>
      </c>
      <c r="B45" s="36">
        <f t="shared" ca="1" si="0"/>
        <v>0</v>
      </c>
      <c r="C45">
        <f t="shared" ca="1" si="1"/>
        <v>0</v>
      </c>
      <c r="D45">
        <f t="shared" ca="1" si="2"/>
        <v>0</v>
      </c>
      <c r="E45">
        <f t="shared" ca="1" si="3"/>
        <v>0</v>
      </c>
      <c r="F45" s="37">
        <f t="shared" ca="1" si="4"/>
        <v>0</v>
      </c>
      <c r="G45" s="36">
        <f t="shared" ca="1" si="5"/>
        <v>0</v>
      </c>
      <c r="H45">
        <f t="shared" ca="1" si="6"/>
        <v>0</v>
      </c>
      <c r="I45">
        <f t="shared" ca="1" si="7"/>
        <v>0</v>
      </c>
      <c r="J45">
        <f t="shared" ca="1" si="8"/>
        <v>0</v>
      </c>
      <c r="K45" s="38">
        <f t="shared" ca="1" si="9"/>
        <v>0</v>
      </c>
      <c r="L45" s="39">
        <f t="shared" ref="L45:P45" ca="1" si="53">B45+G45</f>
        <v>0</v>
      </c>
      <c r="M45" s="19">
        <f t="shared" ca="1" si="53"/>
        <v>0</v>
      </c>
      <c r="N45" s="19">
        <f t="shared" ca="1" si="53"/>
        <v>0</v>
      </c>
      <c r="O45" s="19">
        <f t="shared" ca="1" si="53"/>
        <v>0</v>
      </c>
      <c r="P45" s="37">
        <f t="shared" ca="1" si="53"/>
        <v>0</v>
      </c>
    </row>
    <row r="46" spans="1:16" ht="13" x14ac:dyDescent="0.15">
      <c r="A46" s="1" t="s">
        <v>154</v>
      </c>
      <c r="B46" s="36">
        <f t="shared" ca="1" si="0"/>
        <v>0</v>
      </c>
      <c r="C46">
        <f t="shared" ca="1" si="1"/>
        <v>0</v>
      </c>
      <c r="D46">
        <f t="shared" ca="1" si="2"/>
        <v>0</v>
      </c>
      <c r="E46">
        <f t="shared" ca="1" si="3"/>
        <v>0</v>
      </c>
      <c r="F46" s="37">
        <f t="shared" ca="1" si="4"/>
        <v>0</v>
      </c>
      <c r="G46" s="36">
        <f t="shared" ca="1" si="5"/>
        <v>0</v>
      </c>
      <c r="H46">
        <f t="shared" ca="1" si="6"/>
        <v>0</v>
      </c>
      <c r="I46">
        <f t="shared" ca="1" si="7"/>
        <v>0</v>
      </c>
      <c r="J46">
        <f t="shared" ca="1" si="8"/>
        <v>0</v>
      </c>
      <c r="K46" s="38">
        <f t="shared" ca="1" si="9"/>
        <v>0</v>
      </c>
      <c r="L46" s="39">
        <f t="shared" ref="L46:P46" ca="1" si="54">B46+G46</f>
        <v>0</v>
      </c>
      <c r="M46" s="19">
        <f t="shared" ca="1" si="54"/>
        <v>0</v>
      </c>
      <c r="N46" s="19">
        <f t="shared" ca="1" si="54"/>
        <v>0</v>
      </c>
      <c r="O46" s="19">
        <f t="shared" ca="1" si="54"/>
        <v>0</v>
      </c>
      <c r="P46" s="37">
        <f t="shared" ca="1" si="54"/>
        <v>0</v>
      </c>
    </row>
    <row r="47" spans="1:16" ht="13" x14ac:dyDescent="0.15">
      <c r="A47" s="1" t="s">
        <v>155</v>
      </c>
      <c r="B47" s="36">
        <f t="shared" ca="1" si="0"/>
        <v>0</v>
      </c>
      <c r="C47">
        <f t="shared" ca="1" si="1"/>
        <v>0</v>
      </c>
      <c r="D47">
        <f t="shared" ca="1" si="2"/>
        <v>0</v>
      </c>
      <c r="E47">
        <f t="shared" ca="1" si="3"/>
        <v>0</v>
      </c>
      <c r="F47" s="37">
        <f t="shared" ca="1" si="4"/>
        <v>0</v>
      </c>
      <c r="G47" s="36">
        <f t="shared" ca="1" si="5"/>
        <v>0</v>
      </c>
      <c r="H47">
        <f t="shared" ca="1" si="6"/>
        <v>0</v>
      </c>
      <c r="I47">
        <f t="shared" ca="1" si="7"/>
        <v>0</v>
      </c>
      <c r="J47">
        <f t="shared" ca="1" si="8"/>
        <v>0</v>
      </c>
      <c r="K47" s="38">
        <f t="shared" ca="1" si="9"/>
        <v>0</v>
      </c>
      <c r="L47" s="39">
        <f t="shared" ref="L47:P47" ca="1" si="55">B47+G47</f>
        <v>0</v>
      </c>
      <c r="M47" s="19">
        <f t="shared" ca="1" si="55"/>
        <v>0</v>
      </c>
      <c r="N47" s="19">
        <f t="shared" ca="1" si="55"/>
        <v>0</v>
      </c>
      <c r="O47" s="19">
        <f t="shared" ca="1" si="55"/>
        <v>0</v>
      </c>
      <c r="P47" s="37">
        <f t="shared" ca="1" si="55"/>
        <v>0</v>
      </c>
    </row>
    <row r="48" spans="1:16" ht="13" x14ac:dyDescent="0.15">
      <c r="A48" s="1" t="s">
        <v>156</v>
      </c>
      <c r="B48" s="36">
        <f t="shared" ca="1" si="0"/>
        <v>2</v>
      </c>
      <c r="C48">
        <f t="shared" ca="1" si="1"/>
        <v>46</v>
      </c>
      <c r="D48">
        <f t="shared" ca="1" si="2"/>
        <v>4</v>
      </c>
      <c r="E48">
        <f t="shared" ca="1" si="3"/>
        <v>7</v>
      </c>
      <c r="F48" s="37">
        <f t="shared" ca="1" si="4"/>
        <v>66.47</v>
      </c>
      <c r="G48" s="36">
        <f t="shared" ca="1" si="5"/>
        <v>0</v>
      </c>
      <c r="H48">
        <f t="shared" ca="1" si="6"/>
        <v>0</v>
      </c>
      <c r="I48">
        <f t="shared" ca="1" si="7"/>
        <v>0</v>
      </c>
      <c r="J48">
        <f t="shared" ca="1" si="8"/>
        <v>0</v>
      </c>
      <c r="K48" s="38">
        <f t="shared" ca="1" si="9"/>
        <v>0</v>
      </c>
      <c r="L48" s="39">
        <f t="shared" ref="L48:P48" ca="1" si="56">B48+G48</f>
        <v>2</v>
      </c>
      <c r="M48" s="19">
        <f t="shared" ca="1" si="56"/>
        <v>46</v>
      </c>
      <c r="N48" s="19">
        <f t="shared" ca="1" si="56"/>
        <v>4</v>
      </c>
      <c r="O48" s="19">
        <f t="shared" ca="1" si="56"/>
        <v>7</v>
      </c>
      <c r="P48" s="37">
        <f t="shared" ca="1" si="56"/>
        <v>66.47</v>
      </c>
    </row>
    <row r="49" spans="1:16" ht="13" x14ac:dyDescent="0.15">
      <c r="A49" s="1" t="s">
        <v>157</v>
      </c>
      <c r="B49" s="36">
        <f t="shared" ca="1" si="0"/>
        <v>0</v>
      </c>
      <c r="C49">
        <f t="shared" ca="1" si="1"/>
        <v>0</v>
      </c>
      <c r="D49">
        <f t="shared" ca="1" si="2"/>
        <v>0</v>
      </c>
      <c r="E49">
        <f t="shared" ca="1" si="3"/>
        <v>0</v>
      </c>
      <c r="F49" s="37">
        <f t="shared" ca="1" si="4"/>
        <v>0</v>
      </c>
      <c r="G49" s="36">
        <f t="shared" ca="1" si="5"/>
        <v>0</v>
      </c>
      <c r="H49">
        <f t="shared" ca="1" si="6"/>
        <v>0</v>
      </c>
      <c r="I49">
        <f t="shared" ca="1" si="7"/>
        <v>0</v>
      </c>
      <c r="J49">
        <f t="shared" ca="1" si="8"/>
        <v>0</v>
      </c>
      <c r="K49" s="38">
        <f t="shared" ca="1" si="9"/>
        <v>0</v>
      </c>
      <c r="L49" s="39">
        <f t="shared" ref="L49:P49" ca="1" si="57">B49+G49</f>
        <v>0</v>
      </c>
      <c r="M49" s="19">
        <f t="shared" ca="1" si="57"/>
        <v>0</v>
      </c>
      <c r="N49" s="19">
        <f t="shared" ca="1" si="57"/>
        <v>0</v>
      </c>
      <c r="O49" s="19">
        <f t="shared" ca="1" si="57"/>
        <v>0</v>
      </c>
      <c r="P49" s="37">
        <f t="shared" ca="1" si="57"/>
        <v>0</v>
      </c>
    </row>
    <row r="50" spans="1:16" ht="13" x14ac:dyDescent="0.15">
      <c r="A50" s="1" t="s">
        <v>158</v>
      </c>
      <c r="B50" s="36">
        <f t="shared" ca="1" si="0"/>
        <v>0</v>
      </c>
      <c r="C50">
        <f t="shared" ca="1" si="1"/>
        <v>0</v>
      </c>
      <c r="D50">
        <f t="shared" ca="1" si="2"/>
        <v>0</v>
      </c>
      <c r="E50">
        <f t="shared" ca="1" si="3"/>
        <v>0</v>
      </c>
      <c r="F50" s="37">
        <f t="shared" ca="1" si="4"/>
        <v>0</v>
      </c>
      <c r="G50" s="36">
        <f t="shared" ca="1" si="5"/>
        <v>0</v>
      </c>
      <c r="H50">
        <f t="shared" ca="1" si="6"/>
        <v>0</v>
      </c>
      <c r="I50">
        <f t="shared" ca="1" si="7"/>
        <v>0</v>
      </c>
      <c r="J50">
        <f t="shared" ca="1" si="8"/>
        <v>0</v>
      </c>
      <c r="K50" s="38">
        <f t="shared" ca="1" si="9"/>
        <v>0</v>
      </c>
      <c r="L50" s="39">
        <f t="shared" ref="L50:P50" ca="1" si="58">B50+G50</f>
        <v>0</v>
      </c>
      <c r="M50" s="19">
        <f t="shared" ca="1" si="58"/>
        <v>0</v>
      </c>
      <c r="N50" s="19">
        <f t="shared" ca="1" si="58"/>
        <v>0</v>
      </c>
      <c r="O50" s="19">
        <f t="shared" ca="1" si="58"/>
        <v>0</v>
      </c>
      <c r="P50" s="37">
        <f t="shared" ca="1" si="58"/>
        <v>0</v>
      </c>
    </row>
    <row r="51" spans="1:16" ht="13" x14ac:dyDescent="0.15">
      <c r="A51" s="1" t="s">
        <v>159</v>
      </c>
      <c r="B51" s="36">
        <f t="shared" ca="1" si="0"/>
        <v>0</v>
      </c>
      <c r="C51">
        <f t="shared" ca="1" si="1"/>
        <v>0</v>
      </c>
      <c r="D51">
        <f t="shared" ca="1" si="2"/>
        <v>0</v>
      </c>
      <c r="E51">
        <f t="shared" ca="1" si="3"/>
        <v>0</v>
      </c>
      <c r="F51" s="37">
        <f t="shared" ca="1" si="4"/>
        <v>0</v>
      </c>
      <c r="G51" s="36">
        <f t="shared" ca="1" si="5"/>
        <v>0</v>
      </c>
      <c r="H51">
        <f t="shared" ca="1" si="6"/>
        <v>0</v>
      </c>
      <c r="I51">
        <f t="shared" ca="1" si="7"/>
        <v>0</v>
      </c>
      <c r="J51">
        <f t="shared" ca="1" si="8"/>
        <v>0</v>
      </c>
      <c r="K51" s="38">
        <f t="shared" ca="1" si="9"/>
        <v>0</v>
      </c>
      <c r="L51" s="39">
        <f t="shared" ref="L51:P51" ca="1" si="59">B51+G51</f>
        <v>0</v>
      </c>
      <c r="M51" s="19">
        <f t="shared" ca="1" si="59"/>
        <v>0</v>
      </c>
      <c r="N51" s="19">
        <f t="shared" ca="1" si="59"/>
        <v>0</v>
      </c>
      <c r="O51" s="19">
        <f t="shared" ca="1" si="59"/>
        <v>0</v>
      </c>
      <c r="P51" s="37">
        <f t="shared" ca="1" si="59"/>
        <v>0</v>
      </c>
    </row>
    <row r="52" spans="1:16" ht="13" x14ac:dyDescent="0.15">
      <c r="A52" s="1" t="s">
        <v>160</v>
      </c>
      <c r="B52" s="36">
        <f t="shared" ca="1" si="0"/>
        <v>0</v>
      </c>
      <c r="C52">
        <f t="shared" ca="1" si="1"/>
        <v>0</v>
      </c>
      <c r="D52">
        <f t="shared" ca="1" si="2"/>
        <v>0</v>
      </c>
      <c r="E52">
        <f t="shared" ca="1" si="3"/>
        <v>0</v>
      </c>
      <c r="F52" s="37">
        <f t="shared" ca="1" si="4"/>
        <v>0</v>
      </c>
      <c r="G52" s="36">
        <f t="shared" ca="1" si="5"/>
        <v>0</v>
      </c>
      <c r="H52">
        <f t="shared" ca="1" si="6"/>
        <v>0</v>
      </c>
      <c r="I52">
        <f t="shared" ca="1" si="7"/>
        <v>0</v>
      </c>
      <c r="J52">
        <f t="shared" ca="1" si="8"/>
        <v>0</v>
      </c>
      <c r="K52" s="38">
        <f t="shared" ca="1" si="9"/>
        <v>0</v>
      </c>
      <c r="L52" s="39">
        <f t="shared" ref="L52:P52" ca="1" si="60">B52+G52</f>
        <v>0</v>
      </c>
      <c r="M52" s="19">
        <f t="shared" ca="1" si="60"/>
        <v>0</v>
      </c>
      <c r="N52" s="19">
        <f t="shared" ca="1" si="60"/>
        <v>0</v>
      </c>
      <c r="O52" s="19">
        <f t="shared" ca="1" si="60"/>
        <v>0</v>
      </c>
      <c r="P52" s="37">
        <f t="shared" ca="1" si="60"/>
        <v>0</v>
      </c>
    </row>
    <row r="53" spans="1:16" ht="13" x14ac:dyDescent="0.15">
      <c r="A53" s="1" t="s">
        <v>161</v>
      </c>
      <c r="B53" s="36">
        <f t="shared" ca="1" si="0"/>
        <v>0</v>
      </c>
      <c r="C53">
        <f t="shared" ca="1" si="1"/>
        <v>0</v>
      </c>
      <c r="D53">
        <f t="shared" ca="1" si="2"/>
        <v>0</v>
      </c>
      <c r="E53">
        <f t="shared" ca="1" si="3"/>
        <v>0</v>
      </c>
      <c r="F53" s="37">
        <f t="shared" ca="1" si="4"/>
        <v>0</v>
      </c>
      <c r="G53" s="36">
        <f t="shared" ca="1" si="5"/>
        <v>0</v>
      </c>
      <c r="H53">
        <f t="shared" ca="1" si="6"/>
        <v>0</v>
      </c>
      <c r="I53">
        <f t="shared" ca="1" si="7"/>
        <v>0</v>
      </c>
      <c r="J53">
        <f t="shared" ca="1" si="8"/>
        <v>0</v>
      </c>
      <c r="K53" s="38">
        <f t="shared" ca="1" si="9"/>
        <v>0</v>
      </c>
      <c r="L53" s="39">
        <f t="shared" ref="L53:P53" ca="1" si="61">B53+G53</f>
        <v>0</v>
      </c>
      <c r="M53" s="19">
        <f t="shared" ca="1" si="61"/>
        <v>0</v>
      </c>
      <c r="N53" s="19">
        <f t="shared" ca="1" si="61"/>
        <v>0</v>
      </c>
      <c r="O53" s="19">
        <f t="shared" ca="1" si="61"/>
        <v>0</v>
      </c>
      <c r="P53" s="37">
        <f t="shared" ca="1" si="61"/>
        <v>0</v>
      </c>
    </row>
    <row r="54" spans="1:16" ht="13" x14ac:dyDescent="0.15">
      <c r="A54" s="1" t="s">
        <v>162</v>
      </c>
      <c r="B54" s="36">
        <f t="shared" ca="1" si="0"/>
        <v>0</v>
      </c>
      <c r="C54">
        <f t="shared" ca="1" si="1"/>
        <v>0</v>
      </c>
      <c r="D54">
        <f t="shared" ca="1" si="2"/>
        <v>0</v>
      </c>
      <c r="E54">
        <f t="shared" ca="1" si="3"/>
        <v>0</v>
      </c>
      <c r="F54" s="37">
        <f t="shared" ca="1" si="4"/>
        <v>0</v>
      </c>
      <c r="G54" s="36">
        <f t="shared" ca="1" si="5"/>
        <v>0</v>
      </c>
      <c r="H54">
        <f t="shared" ca="1" si="6"/>
        <v>0</v>
      </c>
      <c r="I54">
        <f t="shared" ca="1" si="7"/>
        <v>0</v>
      </c>
      <c r="J54">
        <f t="shared" ca="1" si="8"/>
        <v>0</v>
      </c>
      <c r="K54" s="38">
        <f t="shared" ca="1" si="9"/>
        <v>0</v>
      </c>
      <c r="L54" s="39">
        <f t="shared" ref="L54:P54" ca="1" si="62">B54+G54</f>
        <v>0</v>
      </c>
      <c r="M54" s="19">
        <f t="shared" ca="1" si="62"/>
        <v>0</v>
      </c>
      <c r="N54" s="19">
        <f t="shared" ca="1" si="62"/>
        <v>0</v>
      </c>
      <c r="O54" s="19">
        <f t="shared" ca="1" si="62"/>
        <v>0</v>
      </c>
      <c r="P54" s="37">
        <f t="shared" ca="1" si="62"/>
        <v>0</v>
      </c>
    </row>
    <row r="55" spans="1:16" ht="13" x14ac:dyDescent="0.15">
      <c r="A55" s="1" t="s">
        <v>163</v>
      </c>
      <c r="B55" s="36">
        <f t="shared" ca="1" si="0"/>
        <v>0</v>
      </c>
      <c r="C55">
        <f t="shared" ca="1" si="1"/>
        <v>0</v>
      </c>
      <c r="D55">
        <f t="shared" ca="1" si="2"/>
        <v>0</v>
      </c>
      <c r="E55">
        <f t="shared" ca="1" si="3"/>
        <v>0</v>
      </c>
      <c r="F55" s="37">
        <f t="shared" ca="1" si="4"/>
        <v>0</v>
      </c>
      <c r="G55" s="36">
        <f t="shared" ca="1" si="5"/>
        <v>0</v>
      </c>
      <c r="H55">
        <f t="shared" ca="1" si="6"/>
        <v>0</v>
      </c>
      <c r="I55">
        <f t="shared" ca="1" si="7"/>
        <v>0</v>
      </c>
      <c r="J55">
        <f t="shared" ca="1" si="8"/>
        <v>0</v>
      </c>
      <c r="K55" s="38">
        <f t="shared" ca="1" si="9"/>
        <v>0</v>
      </c>
      <c r="L55" s="39">
        <f t="shared" ref="L55:P55" ca="1" si="63">B55+G55</f>
        <v>0</v>
      </c>
      <c r="M55" s="19">
        <f t="shared" ca="1" si="63"/>
        <v>0</v>
      </c>
      <c r="N55" s="19">
        <f t="shared" ca="1" si="63"/>
        <v>0</v>
      </c>
      <c r="O55" s="19">
        <f t="shared" ca="1" si="63"/>
        <v>0</v>
      </c>
      <c r="P55" s="37">
        <f t="shared" ca="1" si="63"/>
        <v>0</v>
      </c>
    </row>
    <row r="56" spans="1:16" ht="13" x14ac:dyDescent="0.15">
      <c r="A56" s="1" t="s">
        <v>164</v>
      </c>
      <c r="B56" s="36">
        <f t="shared" ca="1" si="0"/>
        <v>0</v>
      </c>
      <c r="C56">
        <f t="shared" ca="1" si="1"/>
        <v>0</v>
      </c>
      <c r="D56">
        <f t="shared" ca="1" si="2"/>
        <v>0</v>
      </c>
      <c r="E56">
        <f t="shared" ca="1" si="3"/>
        <v>0</v>
      </c>
      <c r="F56" s="37">
        <f t="shared" ca="1" si="4"/>
        <v>0</v>
      </c>
      <c r="G56" s="36">
        <f t="shared" ca="1" si="5"/>
        <v>0</v>
      </c>
      <c r="H56">
        <f t="shared" ca="1" si="6"/>
        <v>0</v>
      </c>
      <c r="I56">
        <f t="shared" ca="1" si="7"/>
        <v>0</v>
      </c>
      <c r="J56">
        <f t="shared" ca="1" si="8"/>
        <v>0</v>
      </c>
      <c r="K56" s="38">
        <f t="shared" ca="1" si="9"/>
        <v>0</v>
      </c>
      <c r="L56" s="39">
        <f t="shared" ref="L56:P56" ca="1" si="64">B56+G56</f>
        <v>0</v>
      </c>
      <c r="M56" s="19">
        <f t="shared" ca="1" si="64"/>
        <v>0</v>
      </c>
      <c r="N56" s="19">
        <f t="shared" ca="1" si="64"/>
        <v>0</v>
      </c>
      <c r="O56" s="19">
        <f t="shared" ca="1" si="64"/>
        <v>0</v>
      </c>
      <c r="P56" s="37">
        <f t="shared" ca="1" si="64"/>
        <v>0</v>
      </c>
    </row>
    <row r="57" spans="1:16" ht="13" x14ac:dyDescent="0.15">
      <c r="A57" s="1" t="s">
        <v>165</v>
      </c>
      <c r="B57" s="36">
        <f t="shared" ca="1" si="0"/>
        <v>0</v>
      </c>
      <c r="C57">
        <f t="shared" ca="1" si="1"/>
        <v>0</v>
      </c>
      <c r="D57">
        <f t="shared" ca="1" si="2"/>
        <v>0</v>
      </c>
      <c r="E57">
        <f t="shared" ca="1" si="3"/>
        <v>0</v>
      </c>
      <c r="F57" s="37">
        <f t="shared" ca="1" si="4"/>
        <v>0</v>
      </c>
      <c r="G57" s="36">
        <f t="shared" ca="1" si="5"/>
        <v>0</v>
      </c>
      <c r="H57">
        <f t="shared" ca="1" si="6"/>
        <v>0</v>
      </c>
      <c r="I57">
        <f t="shared" ca="1" si="7"/>
        <v>0</v>
      </c>
      <c r="J57">
        <f t="shared" ca="1" si="8"/>
        <v>0</v>
      </c>
      <c r="K57" s="38">
        <f t="shared" ca="1" si="9"/>
        <v>0</v>
      </c>
      <c r="L57" s="39">
        <f t="shared" ref="L57:P57" ca="1" si="65">B57+G57</f>
        <v>0</v>
      </c>
      <c r="M57" s="19">
        <f t="shared" ca="1" si="65"/>
        <v>0</v>
      </c>
      <c r="N57" s="19">
        <f t="shared" ca="1" si="65"/>
        <v>0</v>
      </c>
      <c r="O57" s="19">
        <f t="shared" ca="1" si="65"/>
        <v>0</v>
      </c>
      <c r="P57" s="37">
        <f t="shared" ca="1" si="65"/>
        <v>0</v>
      </c>
    </row>
    <row r="58" spans="1:16" ht="13" x14ac:dyDescent="0.15">
      <c r="A58" s="1" t="s">
        <v>166</v>
      </c>
      <c r="B58" s="36">
        <f t="shared" ca="1" si="0"/>
        <v>0</v>
      </c>
      <c r="C58">
        <f t="shared" ca="1" si="1"/>
        <v>285</v>
      </c>
      <c r="D58">
        <f t="shared" ca="1" si="2"/>
        <v>0</v>
      </c>
      <c r="E58">
        <f t="shared" ca="1" si="3"/>
        <v>0</v>
      </c>
      <c r="F58" s="37">
        <f t="shared" ca="1" si="4"/>
        <v>285</v>
      </c>
      <c r="G58" s="36">
        <f t="shared" ca="1" si="5"/>
        <v>0</v>
      </c>
      <c r="H58">
        <f t="shared" ca="1" si="6"/>
        <v>0</v>
      </c>
      <c r="I58">
        <f t="shared" ca="1" si="7"/>
        <v>0</v>
      </c>
      <c r="J58">
        <f t="shared" ca="1" si="8"/>
        <v>0</v>
      </c>
      <c r="K58" s="38">
        <f t="shared" ca="1" si="9"/>
        <v>0</v>
      </c>
      <c r="L58" s="39">
        <f t="shared" ref="L58:P58" ca="1" si="66">B58+G58</f>
        <v>0</v>
      </c>
      <c r="M58" s="19">
        <f t="shared" ca="1" si="66"/>
        <v>285</v>
      </c>
      <c r="N58" s="19">
        <f t="shared" ca="1" si="66"/>
        <v>0</v>
      </c>
      <c r="O58" s="19">
        <f t="shared" ca="1" si="66"/>
        <v>0</v>
      </c>
      <c r="P58" s="37">
        <f t="shared" ca="1" si="66"/>
        <v>285</v>
      </c>
    </row>
    <row r="59" spans="1:16" ht="13" x14ac:dyDescent="0.15">
      <c r="A59" s="1" t="s">
        <v>167</v>
      </c>
      <c r="B59" s="36">
        <f t="shared" ca="1" si="0"/>
        <v>0</v>
      </c>
      <c r="C59">
        <f t="shared" ca="1" si="1"/>
        <v>0</v>
      </c>
      <c r="D59">
        <f t="shared" ca="1" si="2"/>
        <v>0</v>
      </c>
      <c r="E59">
        <f t="shared" ca="1" si="3"/>
        <v>0</v>
      </c>
      <c r="F59" s="37">
        <f t="shared" ca="1" si="4"/>
        <v>0</v>
      </c>
      <c r="G59" s="36">
        <f t="shared" ca="1" si="5"/>
        <v>0</v>
      </c>
      <c r="H59">
        <f t="shared" ca="1" si="6"/>
        <v>-152</v>
      </c>
      <c r="I59">
        <f t="shared" ca="1" si="7"/>
        <v>0</v>
      </c>
      <c r="J59">
        <f t="shared" ca="1" si="8"/>
        <v>0</v>
      </c>
      <c r="K59" s="38">
        <f t="shared" ca="1" si="9"/>
        <v>-152</v>
      </c>
      <c r="L59" s="39">
        <f t="shared" ref="L59:P59" ca="1" si="67">B59+G59</f>
        <v>0</v>
      </c>
      <c r="M59" s="19">
        <f t="shared" ca="1" si="67"/>
        <v>-152</v>
      </c>
      <c r="N59" s="19">
        <f t="shared" ca="1" si="67"/>
        <v>0</v>
      </c>
      <c r="O59" s="19">
        <f t="shared" ca="1" si="67"/>
        <v>0</v>
      </c>
      <c r="P59" s="37">
        <f t="shared" ca="1" si="67"/>
        <v>-152</v>
      </c>
    </row>
    <row r="60" spans="1:16" ht="13" x14ac:dyDescent="0.15">
      <c r="A60" s="1" t="s">
        <v>168</v>
      </c>
      <c r="B60" s="36">
        <f t="shared" ca="1" si="0"/>
        <v>0</v>
      </c>
      <c r="C60">
        <f t="shared" ca="1" si="1"/>
        <v>0</v>
      </c>
      <c r="D60">
        <f t="shared" ca="1" si="2"/>
        <v>0</v>
      </c>
      <c r="E60">
        <f t="shared" ca="1" si="3"/>
        <v>0</v>
      </c>
      <c r="F60" s="37">
        <f t="shared" ca="1" si="4"/>
        <v>0</v>
      </c>
      <c r="G60" s="36">
        <f t="shared" ca="1" si="5"/>
        <v>0</v>
      </c>
      <c r="H60">
        <f t="shared" ca="1" si="6"/>
        <v>0</v>
      </c>
      <c r="I60">
        <f t="shared" ca="1" si="7"/>
        <v>0</v>
      </c>
      <c r="J60">
        <f t="shared" ca="1" si="8"/>
        <v>0</v>
      </c>
      <c r="K60" s="38">
        <f t="shared" ca="1" si="9"/>
        <v>0</v>
      </c>
      <c r="L60" s="39">
        <f t="shared" ref="L60:P60" ca="1" si="68">B60+G60</f>
        <v>0</v>
      </c>
      <c r="M60" s="19">
        <f t="shared" ca="1" si="68"/>
        <v>0</v>
      </c>
      <c r="N60" s="19">
        <f t="shared" ca="1" si="68"/>
        <v>0</v>
      </c>
      <c r="O60" s="19">
        <f t="shared" ca="1" si="68"/>
        <v>0</v>
      </c>
      <c r="P60" s="37">
        <f t="shared" ca="1" si="68"/>
        <v>0</v>
      </c>
    </row>
    <row r="61" spans="1:16" ht="13" x14ac:dyDescent="0.15">
      <c r="A61" s="1" t="s">
        <v>169</v>
      </c>
      <c r="B61" s="36">
        <f t="shared" ca="1" si="0"/>
        <v>0</v>
      </c>
      <c r="C61">
        <f t="shared" ca="1" si="1"/>
        <v>0</v>
      </c>
      <c r="D61">
        <f t="shared" ca="1" si="2"/>
        <v>0</v>
      </c>
      <c r="E61">
        <f t="shared" ca="1" si="3"/>
        <v>0</v>
      </c>
      <c r="F61" s="37">
        <f t="shared" ca="1" si="4"/>
        <v>0</v>
      </c>
      <c r="G61" s="36">
        <f t="shared" ca="1" si="5"/>
        <v>0</v>
      </c>
      <c r="H61">
        <f t="shared" ca="1" si="6"/>
        <v>0</v>
      </c>
      <c r="I61">
        <f t="shared" ca="1" si="7"/>
        <v>0</v>
      </c>
      <c r="J61">
        <f t="shared" ca="1" si="8"/>
        <v>0</v>
      </c>
      <c r="K61" s="38">
        <f t="shared" ca="1" si="9"/>
        <v>0</v>
      </c>
      <c r="L61" s="39">
        <f t="shared" ref="L61:P61" ca="1" si="69">B61+G61</f>
        <v>0</v>
      </c>
      <c r="M61" s="19">
        <f t="shared" ca="1" si="69"/>
        <v>0</v>
      </c>
      <c r="N61" s="19">
        <f t="shared" ca="1" si="69"/>
        <v>0</v>
      </c>
      <c r="O61" s="19">
        <f t="shared" ca="1" si="69"/>
        <v>0</v>
      </c>
      <c r="P61" s="37">
        <f t="shared" ca="1" si="69"/>
        <v>0</v>
      </c>
    </row>
    <row r="62" spans="1:16" ht="13" x14ac:dyDescent="0.15">
      <c r="A62" s="1" t="s">
        <v>170</v>
      </c>
      <c r="B62" s="36">
        <f t="shared" ca="1" si="0"/>
        <v>0</v>
      </c>
      <c r="C62">
        <f t="shared" ca="1" si="1"/>
        <v>0</v>
      </c>
      <c r="D62">
        <f t="shared" ca="1" si="2"/>
        <v>0</v>
      </c>
      <c r="E62">
        <f t="shared" ca="1" si="3"/>
        <v>0</v>
      </c>
      <c r="F62" s="37">
        <f t="shared" ca="1" si="4"/>
        <v>0</v>
      </c>
      <c r="G62" s="36">
        <f t="shared" ca="1" si="5"/>
        <v>0</v>
      </c>
      <c r="H62">
        <f t="shared" ca="1" si="6"/>
        <v>-11</v>
      </c>
      <c r="I62">
        <f t="shared" ca="1" si="7"/>
        <v>0</v>
      </c>
      <c r="J62">
        <f t="shared" ca="1" si="8"/>
        <v>0</v>
      </c>
      <c r="K62" s="38">
        <f t="shared" ca="1" si="9"/>
        <v>-11</v>
      </c>
      <c r="L62" s="39">
        <f t="shared" ref="L62:P62" ca="1" si="70">B62+G62</f>
        <v>0</v>
      </c>
      <c r="M62" s="19">
        <f t="shared" ca="1" si="70"/>
        <v>-11</v>
      </c>
      <c r="N62" s="19">
        <f t="shared" ca="1" si="70"/>
        <v>0</v>
      </c>
      <c r="O62" s="19">
        <f t="shared" ca="1" si="70"/>
        <v>0</v>
      </c>
      <c r="P62" s="37">
        <f t="shared" ca="1" si="70"/>
        <v>-11</v>
      </c>
    </row>
    <row r="63" spans="1:16" ht="13" x14ac:dyDescent="0.15">
      <c r="A63" s="1" t="s">
        <v>171</v>
      </c>
      <c r="B63" s="36">
        <f t="shared" ca="1" si="0"/>
        <v>0</v>
      </c>
      <c r="C63">
        <f t="shared" ca="1" si="1"/>
        <v>0</v>
      </c>
      <c r="D63">
        <f t="shared" ca="1" si="2"/>
        <v>0</v>
      </c>
      <c r="E63">
        <f t="shared" ca="1" si="3"/>
        <v>0</v>
      </c>
      <c r="F63" s="37">
        <f t="shared" ca="1" si="4"/>
        <v>0</v>
      </c>
      <c r="G63" s="36">
        <f t="shared" ca="1" si="5"/>
        <v>0</v>
      </c>
      <c r="H63">
        <f t="shared" ca="1" si="6"/>
        <v>-510</v>
      </c>
      <c r="I63">
        <f t="shared" ca="1" si="7"/>
        <v>0</v>
      </c>
      <c r="J63">
        <f t="shared" ca="1" si="8"/>
        <v>0</v>
      </c>
      <c r="K63" s="38">
        <f t="shared" ca="1" si="9"/>
        <v>-510</v>
      </c>
      <c r="L63" s="39">
        <f t="shared" ref="L63:P63" ca="1" si="71">B63+G63</f>
        <v>0</v>
      </c>
      <c r="M63" s="19">
        <f t="shared" ca="1" si="71"/>
        <v>-510</v>
      </c>
      <c r="N63" s="19">
        <f t="shared" ca="1" si="71"/>
        <v>0</v>
      </c>
      <c r="O63" s="19">
        <f t="shared" ca="1" si="71"/>
        <v>0</v>
      </c>
      <c r="P63" s="37">
        <f t="shared" ca="1" si="71"/>
        <v>-510</v>
      </c>
    </row>
    <row r="64" spans="1:16" ht="13" x14ac:dyDescent="0.15">
      <c r="A64" s="1" t="s">
        <v>172</v>
      </c>
      <c r="B64" s="36">
        <f t="shared" ca="1" si="0"/>
        <v>0</v>
      </c>
      <c r="C64">
        <f t="shared" ca="1" si="1"/>
        <v>2579</v>
      </c>
      <c r="D64">
        <f t="shared" ca="1" si="2"/>
        <v>12</v>
      </c>
      <c r="E64">
        <f t="shared" ca="1" si="3"/>
        <v>0</v>
      </c>
      <c r="F64" s="37">
        <f t="shared" ca="1" si="4"/>
        <v>2580.1999999999998</v>
      </c>
      <c r="G64" s="36">
        <f t="shared" ca="1" si="5"/>
        <v>0</v>
      </c>
      <c r="H64">
        <f t="shared" ca="1" si="6"/>
        <v>0</v>
      </c>
      <c r="I64">
        <f t="shared" ca="1" si="7"/>
        <v>0</v>
      </c>
      <c r="J64">
        <f t="shared" ca="1" si="8"/>
        <v>0</v>
      </c>
      <c r="K64" s="38">
        <f t="shared" ca="1" si="9"/>
        <v>0</v>
      </c>
      <c r="L64" s="39">
        <f t="shared" ref="L64:P64" ca="1" si="72">B64+G64</f>
        <v>0</v>
      </c>
      <c r="M64" s="19">
        <f t="shared" ca="1" si="72"/>
        <v>2579</v>
      </c>
      <c r="N64" s="19">
        <f t="shared" ca="1" si="72"/>
        <v>12</v>
      </c>
      <c r="O64" s="19">
        <f t="shared" ca="1" si="72"/>
        <v>0</v>
      </c>
      <c r="P64" s="37">
        <f t="shared" ca="1" si="72"/>
        <v>2580.1999999999998</v>
      </c>
    </row>
    <row r="65" spans="1:16" ht="13" x14ac:dyDescent="0.15">
      <c r="A65" s="1" t="s">
        <v>173</v>
      </c>
      <c r="B65" s="36">
        <f t="shared" ca="1" si="0"/>
        <v>5</v>
      </c>
      <c r="C65">
        <f t="shared" ca="1" si="1"/>
        <v>0</v>
      </c>
      <c r="D65">
        <f t="shared" ca="1" si="2"/>
        <v>0</v>
      </c>
      <c r="E65">
        <f t="shared" ca="1" si="3"/>
        <v>0</v>
      </c>
      <c r="F65" s="37">
        <f t="shared" ca="1" si="4"/>
        <v>50</v>
      </c>
      <c r="G65" s="36">
        <f t="shared" ca="1" si="5"/>
        <v>0</v>
      </c>
      <c r="H65">
        <f t="shared" ca="1" si="6"/>
        <v>0</v>
      </c>
      <c r="I65">
        <f t="shared" ca="1" si="7"/>
        <v>0</v>
      </c>
      <c r="J65">
        <f t="shared" ca="1" si="8"/>
        <v>0</v>
      </c>
      <c r="K65" s="38">
        <f t="shared" ca="1" si="9"/>
        <v>0</v>
      </c>
      <c r="L65" s="39">
        <f t="shared" ref="L65:P65" ca="1" si="73">B65+G65</f>
        <v>5</v>
      </c>
      <c r="M65" s="19">
        <f t="shared" ca="1" si="73"/>
        <v>0</v>
      </c>
      <c r="N65" s="19">
        <f t="shared" ca="1" si="73"/>
        <v>0</v>
      </c>
      <c r="O65" s="19">
        <f t="shared" ca="1" si="73"/>
        <v>0</v>
      </c>
      <c r="P65" s="37">
        <f t="shared" ca="1" si="73"/>
        <v>50</v>
      </c>
    </row>
    <row r="66" spans="1:16" ht="13" x14ac:dyDescent="0.15">
      <c r="A66" s="1" t="s">
        <v>174</v>
      </c>
      <c r="B66" s="36">
        <f t="shared" ca="1" si="0"/>
        <v>0</v>
      </c>
      <c r="C66">
        <f t="shared" ca="1" si="1"/>
        <v>0</v>
      </c>
      <c r="D66">
        <f t="shared" ca="1" si="2"/>
        <v>0</v>
      </c>
      <c r="E66">
        <f t="shared" ca="1" si="3"/>
        <v>0</v>
      </c>
      <c r="F66" s="37">
        <f t="shared" ca="1" si="4"/>
        <v>0</v>
      </c>
      <c r="G66" s="36">
        <f t="shared" ca="1" si="5"/>
        <v>0</v>
      </c>
      <c r="H66">
        <f t="shared" ca="1" si="6"/>
        <v>0</v>
      </c>
      <c r="I66">
        <f t="shared" ca="1" si="7"/>
        <v>0</v>
      </c>
      <c r="J66">
        <f t="shared" ca="1" si="8"/>
        <v>0</v>
      </c>
      <c r="K66" s="38">
        <f t="shared" ca="1" si="9"/>
        <v>0</v>
      </c>
      <c r="L66" s="39">
        <f t="shared" ref="L66:P66" ca="1" si="74">B66+G66</f>
        <v>0</v>
      </c>
      <c r="M66" s="19">
        <f t="shared" ca="1" si="74"/>
        <v>0</v>
      </c>
      <c r="N66" s="19">
        <f t="shared" ca="1" si="74"/>
        <v>0</v>
      </c>
      <c r="O66" s="19">
        <f t="shared" ca="1" si="74"/>
        <v>0</v>
      </c>
      <c r="P66" s="37">
        <f t="shared" ca="1" si="74"/>
        <v>0</v>
      </c>
    </row>
    <row r="67" spans="1:16" ht="13" x14ac:dyDescent="0.15">
      <c r="A67" s="1" t="s">
        <v>175</v>
      </c>
      <c r="B67" s="36">
        <f t="shared" ca="1" si="0"/>
        <v>0</v>
      </c>
      <c r="C67">
        <f t="shared" ca="1" si="1"/>
        <v>35</v>
      </c>
      <c r="D67">
        <f t="shared" ca="1" si="2"/>
        <v>0</v>
      </c>
      <c r="E67">
        <f t="shared" ca="1" si="3"/>
        <v>0</v>
      </c>
      <c r="F67" s="37">
        <f t="shared" ca="1" si="4"/>
        <v>35</v>
      </c>
      <c r="G67" s="36">
        <f t="shared" ca="1" si="5"/>
        <v>0</v>
      </c>
      <c r="H67">
        <f t="shared" ca="1" si="6"/>
        <v>0</v>
      </c>
      <c r="I67">
        <f t="shared" ca="1" si="7"/>
        <v>-12</v>
      </c>
      <c r="J67">
        <f t="shared" ca="1" si="8"/>
        <v>-5</v>
      </c>
      <c r="K67" s="38">
        <f t="shared" ca="1" si="9"/>
        <v>-1.25</v>
      </c>
      <c r="L67" s="39">
        <f t="shared" ref="L67:P67" ca="1" si="75">B67+G67</f>
        <v>0</v>
      </c>
      <c r="M67" s="19">
        <f t="shared" ca="1" si="75"/>
        <v>35</v>
      </c>
      <c r="N67" s="19">
        <f t="shared" ca="1" si="75"/>
        <v>-12</v>
      </c>
      <c r="O67" s="19">
        <f t="shared" ca="1" si="75"/>
        <v>-5</v>
      </c>
      <c r="P67" s="37">
        <f t="shared" ca="1" si="75"/>
        <v>33.75</v>
      </c>
    </row>
    <row r="68" spans="1:16" ht="13" x14ac:dyDescent="0.15">
      <c r="A68" s="1" t="s">
        <v>176</v>
      </c>
      <c r="B68" s="36">
        <f t="shared" ca="1" si="0"/>
        <v>0</v>
      </c>
      <c r="C68">
        <f t="shared" ca="1" si="1"/>
        <v>0</v>
      </c>
      <c r="D68">
        <f t="shared" ca="1" si="2"/>
        <v>0</v>
      </c>
      <c r="E68">
        <f t="shared" ca="1" si="3"/>
        <v>0</v>
      </c>
      <c r="F68" s="37">
        <f t="shared" ca="1" si="4"/>
        <v>0</v>
      </c>
      <c r="G68" s="36">
        <f t="shared" ca="1" si="5"/>
        <v>0</v>
      </c>
      <c r="H68">
        <f t="shared" ca="1" si="6"/>
        <v>0</v>
      </c>
      <c r="I68">
        <f t="shared" ca="1" si="7"/>
        <v>0</v>
      </c>
      <c r="J68">
        <f t="shared" ca="1" si="8"/>
        <v>0</v>
      </c>
      <c r="K68" s="38">
        <f t="shared" ca="1" si="9"/>
        <v>0</v>
      </c>
      <c r="L68" s="39">
        <f t="shared" ref="L68:P68" ca="1" si="76">B68+G68</f>
        <v>0</v>
      </c>
      <c r="M68" s="19">
        <f t="shared" ca="1" si="76"/>
        <v>0</v>
      </c>
      <c r="N68" s="19">
        <f t="shared" ca="1" si="76"/>
        <v>0</v>
      </c>
      <c r="O68" s="19">
        <f t="shared" ca="1" si="76"/>
        <v>0</v>
      </c>
      <c r="P68" s="37">
        <f t="shared" ca="1" si="76"/>
        <v>0</v>
      </c>
    </row>
    <row r="69" spans="1:16" ht="13" x14ac:dyDescent="0.15">
      <c r="A69" s="1" t="s">
        <v>177</v>
      </c>
      <c r="B69" s="36">
        <f t="shared" ca="1" si="0"/>
        <v>0</v>
      </c>
      <c r="C69">
        <f t="shared" ca="1" si="1"/>
        <v>0</v>
      </c>
      <c r="D69">
        <f t="shared" ca="1" si="2"/>
        <v>0</v>
      </c>
      <c r="E69">
        <f t="shared" ca="1" si="3"/>
        <v>0</v>
      </c>
      <c r="F69" s="37">
        <f t="shared" ca="1" si="4"/>
        <v>0</v>
      </c>
      <c r="G69" s="36">
        <f t="shared" ca="1" si="5"/>
        <v>0</v>
      </c>
      <c r="H69">
        <f t="shared" ca="1" si="6"/>
        <v>0</v>
      </c>
      <c r="I69">
        <f t="shared" ca="1" si="7"/>
        <v>0</v>
      </c>
      <c r="J69">
        <f t="shared" ca="1" si="8"/>
        <v>0</v>
      </c>
      <c r="K69" s="38">
        <f t="shared" ca="1" si="9"/>
        <v>0</v>
      </c>
      <c r="L69" s="39">
        <f t="shared" ref="L69:P69" ca="1" si="77">B69+G69</f>
        <v>0</v>
      </c>
      <c r="M69" s="19">
        <f t="shared" ca="1" si="77"/>
        <v>0</v>
      </c>
      <c r="N69" s="19">
        <f t="shared" ca="1" si="77"/>
        <v>0</v>
      </c>
      <c r="O69" s="19">
        <f t="shared" ca="1" si="77"/>
        <v>0</v>
      </c>
      <c r="P69" s="37">
        <f t="shared" ca="1" si="77"/>
        <v>0</v>
      </c>
    </row>
    <row r="70" spans="1:16" ht="13" x14ac:dyDescent="0.15">
      <c r="A70" s="1" t="s">
        <v>178</v>
      </c>
      <c r="B70" s="36">
        <f t="shared" ca="1" si="0"/>
        <v>0</v>
      </c>
      <c r="C70">
        <f t="shared" ca="1" si="1"/>
        <v>0</v>
      </c>
      <c r="D70">
        <f t="shared" ca="1" si="2"/>
        <v>0</v>
      </c>
      <c r="E70">
        <f t="shared" ca="1" si="3"/>
        <v>0</v>
      </c>
      <c r="F70" s="37">
        <f t="shared" ca="1" si="4"/>
        <v>0</v>
      </c>
      <c r="G70" s="36">
        <f t="shared" ca="1" si="5"/>
        <v>0</v>
      </c>
      <c r="H70">
        <f t="shared" ca="1" si="6"/>
        <v>0</v>
      </c>
      <c r="I70">
        <f t="shared" ca="1" si="7"/>
        <v>0</v>
      </c>
      <c r="J70">
        <f t="shared" ca="1" si="8"/>
        <v>0</v>
      </c>
      <c r="K70" s="38">
        <f t="shared" ca="1" si="9"/>
        <v>0</v>
      </c>
      <c r="L70" s="39">
        <f t="shared" ref="L70:P70" ca="1" si="78">B70+G70</f>
        <v>0</v>
      </c>
      <c r="M70" s="19">
        <f t="shared" ca="1" si="78"/>
        <v>0</v>
      </c>
      <c r="N70" s="19">
        <f t="shared" ca="1" si="78"/>
        <v>0</v>
      </c>
      <c r="O70" s="19">
        <f t="shared" ca="1" si="78"/>
        <v>0</v>
      </c>
      <c r="P70" s="37">
        <f t="shared" ca="1" si="78"/>
        <v>0</v>
      </c>
    </row>
    <row r="71" spans="1:16" ht="13" x14ac:dyDescent="0.15">
      <c r="A71" s="1" t="s">
        <v>179</v>
      </c>
      <c r="B71" s="36">
        <f t="shared" ca="1" si="0"/>
        <v>0</v>
      </c>
      <c r="C71">
        <f t="shared" ca="1" si="1"/>
        <v>0</v>
      </c>
      <c r="D71">
        <f t="shared" ca="1" si="2"/>
        <v>0</v>
      </c>
      <c r="E71">
        <f t="shared" ca="1" si="3"/>
        <v>0</v>
      </c>
      <c r="F71" s="37">
        <f t="shared" ca="1" si="4"/>
        <v>0</v>
      </c>
      <c r="G71" s="36">
        <f t="shared" ca="1" si="5"/>
        <v>0</v>
      </c>
      <c r="H71">
        <f t="shared" ca="1" si="6"/>
        <v>0</v>
      </c>
      <c r="I71">
        <f t="shared" ca="1" si="7"/>
        <v>0</v>
      </c>
      <c r="J71">
        <f t="shared" ca="1" si="8"/>
        <v>0</v>
      </c>
      <c r="K71" s="38">
        <f t="shared" ca="1" si="9"/>
        <v>0</v>
      </c>
      <c r="L71" s="39">
        <f t="shared" ref="L71:P71" ca="1" si="79">B71+G71</f>
        <v>0</v>
      </c>
      <c r="M71" s="19">
        <f t="shared" ca="1" si="79"/>
        <v>0</v>
      </c>
      <c r="N71" s="19">
        <f t="shared" ca="1" si="79"/>
        <v>0</v>
      </c>
      <c r="O71" s="19">
        <f t="shared" ca="1" si="79"/>
        <v>0</v>
      </c>
      <c r="P71" s="37">
        <f t="shared" ca="1" si="79"/>
        <v>0</v>
      </c>
    </row>
    <row r="72" spans="1:16" ht="13" x14ac:dyDescent="0.15">
      <c r="A72" s="1" t="s">
        <v>180</v>
      </c>
      <c r="B72" s="36">
        <f t="shared" ca="1" si="0"/>
        <v>0</v>
      </c>
      <c r="C72">
        <f t="shared" ca="1" si="1"/>
        <v>0</v>
      </c>
      <c r="D72">
        <f t="shared" ca="1" si="2"/>
        <v>0</v>
      </c>
      <c r="E72">
        <f t="shared" ca="1" si="3"/>
        <v>0</v>
      </c>
      <c r="F72" s="37">
        <f t="shared" ca="1" si="4"/>
        <v>0</v>
      </c>
      <c r="G72" s="36">
        <f t="shared" ca="1" si="5"/>
        <v>0</v>
      </c>
      <c r="H72">
        <f t="shared" ca="1" si="6"/>
        <v>0</v>
      </c>
      <c r="I72">
        <f t="shared" ca="1" si="7"/>
        <v>0</v>
      </c>
      <c r="J72">
        <f t="shared" ca="1" si="8"/>
        <v>0</v>
      </c>
      <c r="K72" s="38">
        <f t="shared" ca="1" si="9"/>
        <v>0</v>
      </c>
      <c r="L72" s="39">
        <f t="shared" ref="L72:P72" ca="1" si="80">B72+G72</f>
        <v>0</v>
      </c>
      <c r="M72" s="19">
        <f t="shared" ca="1" si="80"/>
        <v>0</v>
      </c>
      <c r="N72" s="19">
        <f t="shared" ca="1" si="80"/>
        <v>0</v>
      </c>
      <c r="O72" s="19">
        <f t="shared" ca="1" si="80"/>
        <v>0</v>
      </c>
      <c r="P72" s="37">
        <f t="shared" ca="1" si="80"/>
        <v>0</v>
      </c>
    </row>
    <row r="73" spans="1:16" ht="13" x14ac:dyDescent="0.15">
      <c r="A73" s="1" t="s">
        <v>181</v>
      </c>
      <c r="B73" s="36">
        <f t="shared" ca="1" si="0"/>
        <v>0</v>
      </c>
      <c r="C73">
        <f t="shared" ca="1" si="1"/>
        <v>0</v>
      </c>
      <c r="D73">
        <f t="shared" ca="1" si="2"/>
        <v>0</v>
      </c>
      <c r="E73">
        <f t="shared" ca="1" si="3"/>
        <v>0</v>
      </c>
      <c r="F73" s="37">
        <f t="shared" ca="1" si="4"/>
        <v>0</v>
      </c>
      <c r="G73" s="36">
        <f t="shared" ca="1" si="5"/>
        <v>0</v>
      </c>
      <c r="H73">
        <f t="shared" ca="1" si="6"/>
        <v>0</v>
      </c>
      <c r="I73">
        <f t="shared" ca="1" si="7"/>
        <v>0</v>
      </c>
      <c r="J73">
        <f t="shared" ca="1" si="8"/>
        <v>0</v>
      </c>
      <c r="K73" s="38">
        <f t="shared" ca="1" si="9"/>
        <v>0</v>
      </c>
      <c r="L73" s="39">
        <f t="shared" ref="L73:P73" ca="1" si="81">B73+G73</f>
        <v>0</v>
      </c>
      <c r="M73" s="19">
        <f t="shared" ca="1" si="81"/>
        <v>0</v>
      </c>
      <c r="N73" s="19">
        <f t="shared" ca="1" si="81"/>
        <v>0</v>
      </c>
      <c r="O73" s="19">
        <f t="shared" ca="1" si="81"/>
        <v>0</v>
      </c>
      <c r="P73" s="37">
        <f t="shared" ca="1" si="81"/>
        <v>0</v>
      </c>
    </row>
    <row r="74" spans="1:16" ht="13" x14ac:dyDescent="0.15">
      <c r="A74" s="1" t="s">
        <v>182</v>
      </c>
      <c r="B74" s="36">
        <f t="shared" ca="1" si="0"/>
        <v>0</v>
      </c>
      <c r="C74">
        <f t="shared" ca="1" si="1"/>
        <v>0</v>
      </c>
      <c r="D74">
        <f t="shared" ca="1" si="2"/>
        <v>0</v>
      </c>
      <c r="E74">
        <f t="shared" ca="1" si="3"/>
        <v>0</v>
      </c>
      <c r="F74" s="37">
        <f t="shared" ca="1" si="4"/>
        <v>0</v>
      </c>
      <c r="G74" s="36">
        <f t="shared" ca="1" si="5"/>
        <v>0</v>
      </c>
      <c r="H74">
        <f t="shared" ca="1" si="6"/>
        <v>0</v>
      </c>
      <c r="I74">
        <f t="shared" ca="1" si="7"/>
        <v>0</v>
      </c>
      <c r="J74">
        <f t="shared" ca="1" si="8"/>
        <v>0</v>
      </c>
      <c r="K74" s="38">
        <f t="shared" ca="1" si="9"/>
        <v>0</v>
      </c>
      <c r="L74" s="39">
        <f t="shared" ref="L74:P74" ca="1" si="82">B74+G74</f>
        <v>0</v>
      </c>
      <c r="M74" s="19">
        <f t="shared" ca="1" si="82"/>
        <v>0</v>
      </c>
      <c r="N74" s="19">
        <f t="shared" ca="1" si="82"/>
        <v>0</v>
      </c>
      <c r="O74" s="19">
        <f t="shared" ca="1" si="82"/>
        <v>0</v>
      </c>
      <c r="P74" s="37">
        <f t="shared" ca="1" si="82"/>
        <v>0</v>
      </c>
    </row>
    <row r="75" spans="1:16" ht="13" x14ac:dyDescent="0.15">
      <c r="A75" s="1" t="s">
        <v>183</v>
      </c>
      <c r="B75" s="36">
        <f t="shared" ca="1" si="0"/>
        <v>0</v>
      </c>
      <c r="C75">
        <f t="shared" ca="1" si="1"/>
        <v>0</v>
      </c>
      <c r="D75">
        <f t="shared" ca="1" si="2"/>
        <v>0</v>
      </c>
      <c r="E75">
        <f t="shared" ca="1" si="3"/>
        <v>0</v>
      </c>
      <c r="F75" s="37">
        <f t="shared" ca="1" si="4"/>
        <v>0</v>
      </c>
      <c r="G75" s="36">
        <f t="shared" ca="1" si="5"/>
        <v>0</v>
      </c>
      <c r="H75">
        <f t="shared" ca="1" si="6"/>
        <v>0</v>
      </c>
      <c r="I75">
        <f t="shared" ca="1" si="7"/>
        <v>0</v>
      </c>
      <c r="J75">
        <f t="shared" ca="1" si="8"/>
        <v>0</v>
      </c>
      <c r="K75" s="38">
        <f t="shared" ca="1" si="9"/>
        <v>0</v>
      </c>
      <c r="L75" s="39">
        <f t="shared" ref="L75:P75" ca="1" si="83">B75+G75</f>
        <v>0</v>
      </c>
      <c r="M75" s="19">
        <f t="shared" ca="1" si="83"/>
        <v>0</v>
      </c>
      <c r="N75" s="19">
        <f t="shared" ca="1" si="83"/>
        <v>0</v>
      </c>
      <c r="O75" s="19">
        <f t="shared" ca="1" si="83"/>
        <v>0</v>
      </c>
      <c r="P75" s="37">
        <f t="shared" ca="1" si="83"/>
        <v>0</v>
      </c>
    </row>
    <row r="76" spans="1:16" ht="13" x14ac:dyDescent="0.15">
      <c r="A76" s="1" t="s">
        <v>184</v>
      </c>
      <c r="B76" s="36">
        <f t="shared" ca="1" si="0"/>
        <v>0</v>
      </c>
      <c r="C76">
        <f t="shared" ca="1" si="1"/>
        <v>0</v>
      </c>
      <c r="D76">
        <f t="shared" ca="1" si="2"/>
        <v>0</v>
      </c>
      <c r="E76">
        <f t="shared" ca="1" si="3"/>
        <v>0</v>
      </c>
      <c r="F76" s="37">
        <f t="shared" ca="1" si="4"/>
        <v>0</v>
      </c>
      <c r="G76" s="36">
        <f t="shared" ca="1" si="5"/>
        <v>0</v>
      </c>
      <c r="H76">
        <f t="shared" ca="1" si="6"/>
        <v>0</v>
      </c>
      <c r="I76">
        <f t="shared" ca="1" si="7"/>
        <v>0</v>
      </c>
      <c r="J76">
        <f t="shared" ca="1" si="8"/>
        <v>0</v>
      </c>
      <c r="K76" s="38">
        <f t="shared" ca="1" si="9"/>
        <v>0</v>
      </c>
      <c r="L76" s="39">
        <f t="shared" ref="L76:P76" ca="1" si="84">B76+G76</f>
        <v>0</v>
      </c>
      <c r="M76" s="19">
        <f t="shared" ca="1" si="84"/>
        <v>0</v>
      </c>
      <c r="N76" s="19">
        <f t="shared" ca="1" si="84"/>
        <v>0</v>
      </c>
      <c r="O76" s="19">
        <f t="shared" ca="1" si="84"/>
        <v>0</v>
      </c>
      <c r="P76" s="37">
        <f t="shared" ca="1" si="84"/>
        <v>0</v>
      </c>
    </row>
    <row r="77" spans="1:16" ht="13" x14ac:dyDescent="0.15">
      <c r="A77" s="1" t="s">
        <v>185</v>
      </c>
      <c r="B77" s="36">
        <f t="shared" ca="1" si="0"/>
        <v>0</v>
      </c>
      <c r="C77">
        <f t="shared" ca="1" si="1"/>
        <v>0</v>
      </c>
      <c r="D77">
        <f t="shared" ca="1" si="2"/>
        <v>0</v>
      </c>
      <c r="E77">
        <f t="shared" ca="1" si="3"/>
        <v>0</v>
      </c>
      <c r="F77" s="37">
        <f t="shared" ca="1" si="4"/>
        <v>0</v>
      </c>
      <c r="G77" s="36">
        <f t="shared" ca="1" si="5"/>
        <v>0</v>
      </c>
      <c r="H77">
        <f t="shared" ca="1" si="6"/>
        <v>0</v>
      </c>
      <c r="I77">
        <f t="shared" ca="1" si="7"/>
        <v>0</v>
      </c>
      <c r="J77">
        <f t="shared" ca="1" si="8"/>
        <v>0</v>
      </c>
      <c r="K77" s="38">
        <f t="shared" ca="1" si="9"/>
        <v>0</v>
      </c>
      <c r="L77" s="39">
        <f t="shared" ref="L77:P77" ca="1" si="85">B77+G77</f>
        <v>0</v>
      </c>
      <c r="M77" s="19">
        <f t="shared" ca="1" si="85"/>
        <v>0</v>
      </c>
      <c r="N77" s="19">
        <f t="shared" ca="1" si="85"/>
        <v>0</v>
      </c>
      <c r="O77" s="19">
        <f t="shared" ca="1" si="85"/>
        <v>0</v>
      </c>
      <c r="P77" s="37">
        <f t="shared" ca="1" si="85"/>
        <v>0</v>
      </c>
    </row>
    <row r="78" spans="1:16" ht="13" x14ac:dyDescent="0.15">
      <c r="A78" s="1" t="s">
        <v>186</v>
      </c>
      <c r="B78" s="36">
        <f t="shared" ca="1" si="0"/>
        <v>0</v>
      </c>
      <c r="C78">
        <f t="shared" ca="1" si="1"/>
        <v>0</v>
      </c>
      <c r="D78">
        <f t="shared" ca="1" si="2"/>
        <v>0</v>
      </c>
      <c r="E78">
        <f t="shared" ca="1" si="3"/>
        <v>0</v>
      </c>
      <c r="F78" s="37">
        <f t="shared" ca="1" si="4"/>
        <v>0</v>
      </c>
      <c r="G78" s="36">
        <f t="shared" ca="1" si="5"/>
        <v>0</v>
      </c>
      <c r="H78">
        <f t="shared" ca="1" si="6"/>
        <v>0</v>
      </c>
      <c r="I78">
        <f t="shared" ca="1" si="7"/>
        <v>0</v>
      </c>
      <c r="J78">
        <f t="shared" ca="1" si="8"/>
        <v>0</v>
      </c>
      <c r="K78" s="38">
        <f t="shared" ca="1" si="9"/>
        <v>0</v>
      </c>
      <c r="L78" s="39">
        <f t="shared" ref="L78:P78" ca="1" si="86">B78+G78</f>
        <v>0</v>
      </c>
      <c r="M78" s="19">
        <f t="shared" ca="1" si="86"/>
        <v>0</v>
      </c>
      <c r="N78" s="19">
        <f t="shared" ca="1" si="86"/>
        <v>0</v>
      </c>
      <c r="O78" s="19">
        <f t="shared" ca="1" si="86"/>
        <v>0</v>
      </c>
      <c r="P78" s="37">
        <f t="shared" ca="1" si="86"/>
        <v>0</v>
      </c>
    </row>
    <row r="79" spans="1:16" ht="13" x14ac:dyDescent="0.15">
      <c r="A79" s="1" t="s">
        <v>187</v>
      </c>
      <c r="B79" s="36">
        <f t="shared" ca="1" si="0"/>
        <v>0</v>
      </c>
      <c r="C79">
        <f t="shared" ca="1" si="1"/>
        <v>0</v>
      </c>
      <c r="D79">
        <f t="shared" ca="1" si="2"/>
        <v>0</v>
      </c>
      <c r="E79">
        <f t="shared" ca="1" si="3"/>
        <v>0</v>
      </c>
      <c r="F79" s="37">
        <f t="shared" ca="1" si="4"/>
        <v>0</v>
      </c>
      <c r="G79" s="36">
        <f t="shared" ca="1" si="5"/>
        <v>0</v>
      </c>
      <c r="H79">
        <f t="shared" ca="1" si="6"/>
        <v>0</v>
      </c>
      <c r="I79">
        <f t="shared" ca="1" si="7"/>
        <v>0</v>
      </c>
      <c r="J79">
        <f t="shared" ca="1" si="8"/>
        <v>0</v>
      </c>
      <c r="K79" s="38">
        <f t="shared" ca="1" si="9"/>
        <v>0</v>
      </c>
      <c r="L79" s="39">
        <f t="shared" ref="L79:P79" ca="1" si="87">B79+G79</f>
        <v>0</v>
      </c>
      <c r="M79" s="19">
        <f t="shared" ca="1" si="87"/>
        <v>0</v>
      </c>
      <c r="N79" s="19">
        <f t="shared" ca="1" si="87"/>
        <v>0</v>
      </c>
      <c r="O79" s="19">
        <f t="shared" ca="1" si="87"/>
        <v>0</v>
      </c>
      <c r="P79" s="37">
        <f t="shared" ca="1" si="87"/>
        <v>0</v>
      </c>
    </row>
    <row r="80" spans="1:16" ht="13" x14ac:dyDescent="0.15">
      <c r="A80" s="1" t="s">
        <v>188</v>
      </c>
      <c r="B80" s="36">
        <f t="shared" ca="1" si="0"/>
        <v>0</v>
      </c>
      <c r="C80">
        <f t="shared" ca="1" si="1"/>
        <v>0</v>
      </c>
      <c r="D80">
        <f t="shared" ca="1" si="2"/>
        <v>0</v>
      </c>
      <c r="E80">
        <f t="shared" ca="1" si="3"/>
        <v>0</v>
      </c>
      <c r="F80" s="37">
        <f t="shared" ca="1" si="4"/>
        <v>0</v>
      </c>
      <c r="G80" s="36">
        <f t="shared" ca="1" si="5"/>
        <v>0</v>
      </c>
      <c r="H80">
        <f t="shared" ca="1" si="6"/>
        <v>0</v>
      </c>
      <c r="I80">
        <f t="shared" ca="1" si="7"/>
        <v>0</v>
      </c>
      <c r="J80">
        <f t="shared" ca="1" si="8"/>
        <v>0</v>
      </c>
      <c r="K80" s="38">
        <f t="shared" ca="1" si="9"/>
        <v>0</v>
      </c>
      <c r="L80" s="39">
        <f t="shared" ref="L80:P80" ca="1" si="88">B80+G80</f>
        <v>0</v>
      </c>
      <c r="M80" s="19">
        <f t="shared" ca="1" si="88"/>
        <v>0</v>
      </c>
      <c r="N80" s="19">
        <f t="shared" ca="1" si="88"/>
        <v>0</v>
      </c>
      <c r="O80" s="19">
        <f t="shared" ca="1" si="88"/>
        <v>0</v>
      </c>
      <c r="P80" s="37">
        <f t="shared" ca="1" si="88"/>
        <v>0</v>
      </c>
    </row>
    <row r="81" spans="1:16" ht="13" x14ac:dyDescent="0.15">
      <c r="A81" s="1" t="s">
        <v>189</v>
      </c>
      <c r="B81" s="36">
        <f t="shared" ca="1" si="0"/>
        <v>0</v>
      </c>
      <c r="C81">
        <f t="shared" ca="1" si="1"/>
        <v>0</v>
      </c>
      <c r="D81">
        <f t="shared" ca="1" si="2"/>
        <v>0</v>
      </c>
      <c r="E81">
        <f t="shared" ca="1" si="3"/>
        <v>0</v>
      </c>
      <c r="F81" s="37">
        <f t="shared" ca="1" si="4"/>
        <v>0</v>
      </c>
      <c r="G81" s="36">
        <f t="shared" ca="1" si="5"/>
        <v>0</v>
      </c>
      <c r="H81">
        <f t="shared" ca="1" si="6"/>
        <v>0</v>
      </c>
      <c r="I81">
        <f t="shared" ca="1" si="7"/>
        <v>0</v>
      </c>
      <c r="J81">
        <f t="shared" ca="1" si="8"/>
        <v>0</v>
      </c>
      <c r="K81" s="38">
        <f t="shared" ca="1" si="9"/>
        <v>0</v>
      </c>
      <c r="L81" s="39">
        <f t="shared" ref="L81:P81" ca="1" si="89">B81+G81</f>
        <v>0</v>
      </c>
      <c r="M81" s="19">
        <f t="shared" ca="1" si="89"/>
        <v>0</v>
      </c>
      <c r="N81" s="19">
        <f t="shared" ca="1" si="89"/>
        <v>0</v>
      </c>
      <c r="O81" s="19">
        <f t="shared" ca="1" si="89"/>
        <v>0</v>
      </c>
      <c r="P81" s="37">
        <f t="shared" ca="1" si="89"/>
        <v>0</v>
      </c>
    </row>
    <row r="82" spans="1:16" ht="13" x14ac:dyDescent="0.15">
      <c r="A82" s="1" t="s">
        <v>190</v>
      </c>
      <c r="B82" s="36">
        <f t="shared" ca="1" si="0"/>
        <v>0</v>
      </c>
      <c r="C82">
        <f t="shared" ca="1" si="1"/>
        <v>0</v>
      </c>
      <c r="D82">
        <f t="shared" ca="1" si="2"/>
        <v>0</v>
      </c>
      <c r="E82">
        <f t="shared" ca="1" si="3"/>
        <v>0</v>
      </c>
      <c r="F82" s="37">
        <f t="shared" ca="1" si="4"/>
        <v>0</v>
      </c>
      <c r="G82" s="36">
        <f t="shared" ca="1" si="5"/>
        <v>0</v>
      </c>
      <c r="H82">
        <f t="shared" ca="1" si="6"/>
        <v>0</v>
      </c>
      <c r="I82">
        <f t="shared" ca="1" si="7"/>
        <v>0</v>
      </c>
      <c r="J82">
        <f t="shared" ca="1" si="8"/>
        <v>0</v>
      </c>
      <c r="K82" s="38">
        <f t="shared" ca="1" si="9"/>
        <v>0</v>
      </c>
      <c r="L82" s="39">
        <f t="shared" ref="L82:P82" ca="1" si="90">B82+G82</f>
        <v>0</v>
      </c>
      <c r="M82" s="19">
        <f t="shared" ca="1" si="90"/>
        <v>0</v>
      </c>
      <c r="N82" s="19">
        <f t="shared" ca="1" si="90"/>
        <v>0</v>
      </c>
      <c r="O82" s="19">
        <f t="shared" ca="1" si="90"/>
        <v>0</v>
      </c>
      <c r="P82" s="37">
        <f t="shared" ca="1" si="90"/>
        <v>0</v>
      </c>
    </row>
    <row r="83" spans="1:16" ht="13" x14ac:dyDescent="0.15">
      <c r="A83" s="1" t="s">
        <v>191</v>
      </c>
      <c r="B83" s="36">
        <f t="shared" ca="1" si="0"/>
        <v>0</v>
      </c>
      <c r="C83">
        <f t="shared" ca="1" si="1"/>
        <v>0</v>
      </c>
      <c r="D83">
        <f t="shared" ca="1" si="2"/>
        <v>0</v>
      </c>
      <c r="E83">
        <f t="shared" ca="1" si="3"/>
        <v>0</v>
      </c>
      <c r="F83" s="37">
        <f t="shared" ca="1" si="4"/>
        <v>0</v>
      </c>
      <c r="G83" s="36">
        <f t="shared" ca="1" si="5"/>
        <v>0</v>
      </c>
      <c r="H83">
        <f t="shared" ca="1" si="6"/>
        <v>0</v>
      </c>
      <c r="I83">
        <f t="shared" ca="1" si="7"/>
        <v>0</v>
      </c>
      <c r="J83">
        <f t="shared" ca="1" si="8"/>
        <v>0</v>
      </c>
      <c r="K83" s="38">
        <f t="shared" ca="1" si="9"/>
        <v>0</v>
      </c>
      <c r="L83" s="39">
        <f t="shared" ref="L83:P83" ca="1" si="91">B83+G83</f>
        <v>0</v>
      </c>
      <c r="M83" s="19">
        <f t="shared" ca="1" si="91"/>
        <v>0</v>
      </c>
      <c r="N83" s="19">
        <f t="shared" ca="1" si="91"/>
        <v>0</v>
      </c>
      <c r="O83" s="19">
        <f t="shared" ca="1" si="91"/>
        <v>0</v>
      </c>
      <c r="P83" s="37">
        <f t="shared" ca="1" si="91"/>
        <v>0</v>
      </c>
    </row>
    <row r="84" spans="1:16" ht="13" x14ac:dyDescent="0.15">
      <c r="A84" s="1" t="s">
        <v>192</v>
      </c>
      <c r="B84" s="36">
        <f t="shared" ca="1" si="0"/>
        <v>0</v>
      </c>
      <c r="C84">
        <f t="shared" ca="1" si="1"/>
        <v>0</v>
      </c>
      <c r="D84">
        <f t="shared" ca="1" si="2"/>
        <v>0</v>
      </c>
      <c r="E84">
        <f t="shared" ca="1" si="3"/>
        <v>0</v>
      </c>
      <c r="F84" s="37">
        <f t="shared" ca="1" si="4"/>
        <v>0</v>
      </c>
      <c r="G84" s="36">
        <f t="shared" ca="1" si="5"/>
        <v>0</v>
      </c>
      <c r="H84">
        <f t="shared" ca="1" si="6"/>
        <v>0</v>
      </c>
      <c r="I84">
        <f t="shared" ca="1" si="7"/>
        <v>0</v>
      </c>
      <c r="J84">
        <f t="shared" ca="1" si="8"/>
        <v>0</v>
      </c>
      <c r="K84" s="38">
        <f t="shared" ca="1" si="9"/>
        <v>0</v>
      </c>
      <c r="L84" s="39">
        <f t="shared" ref="L84:P84" ca="1" si="92">B84+G84</f>
        <v>0</v>
      </c>
      <c r="M84" s="19">
        <f t="shared" ca="1" si="92"/>
        <v>0</v>
      </c>
      <c r="N84" s="19">
        <f t="shared" ca="1" si="92"/>
        <v>0</v>
      </c>
      <c r="O84" s="19">
        <f t="shared" ca="1" si="92"/>
        <v>0</v>
      </c>
      <c r="P84" s="37">
        <f t="shared" ca="1" si="92"/>
        <v>0</v>
      </c>
    </row>
    <row r="85" spans="1:16" ht="13" x14ac:dyDescent="0.15">
      <c r="A85" s="1" t="s">
        <v>193</v>
      </c>
      <c r="B85" s="36">
        <f t="shared" ca="1" si="0"/>
        <v>0</v>
      </c>
      <c r="C85">
        <f t="shared" ca="1" si="1"/>
        <v>0</v>
      </c>
      <c r="D85">
        <f t="shared" ca="1" si="2"/>
        <v>0</v>
      </c>
      <c r="E85">
        <f t="shared" ca="1" si="3"/>
        <v>0</v>
      </c>
      <c r="F85" s="37">
        <f t="shared" ca="1" si="4"/>
        <v>0</v>
      </c>
      <c r="G85" s="36">
        <f t="shared" ca="1" si="5"/>
        <v>0</v>
      </c>
      <c r="H85">
        <f t="shared" ca="1" si="6"/>
        <v>0</v>
      </c>
      <c r="I85">
        <f t="shared" ca="1" si="7"/>
        <v>0</v>
      </c>
      <c r="J85">
        <f t="shared" ca="1" si="8"/>
        <v>0</v>
      </c>
      <c r="K85" s="38">
        <f t="shared" ca="1" si="9"/>
        <v>0</v>
      </c>
      <c r="L85" s="39">
        <f t="shared" ref="L85:P85" ca="1" si="93">B85+G85</f>
        <v>0</v>
      </c>
      <c r="M85" s="19">
        <f t="shared" ca="1" si="93"/>
        <v>0</v>
      </c>
      <c r="N85" s="19">
        <f t="shared" ca="1" si="93"/>
        <v>0</v>
      </c>
      <c r="O85" s="19">
        <f t="shared" ca="1" si="93"/>
        <v>0</v>
      </c>
      <c r="P85" s="37">
        <f t="shared" ca="1" si="93"/>
        <v>0</v>
      </c>
    </row>
    <row r="86" spans="1:16" ht="13" x14ac:dyDescent="0.15">
      <c r="A86" s="1" t="s">
        <v>194</v>
      </c>
      <c r="B86" s="36">
        <f t="shared" ca="1" si="0"/>
        <v>0</v>
      </c>
      <c r="C86">
        <f t="shared" ca="1" si="1"/>
        <v>0</v>
      </c>
      <c r="D86">
        <f t="shared" ca="1" si="2"/>
        <v>0</v>
      </c>
      <c r="E86">
        <f t="shared" ca="1" si="3"/>
        <v>0</v>
      </c>
      <c r="F86" s="37">
        <f t="shared" ca="1" si="4"/>
        <v>0</v>
      </c>
      <c r="G86" s="36">
        <f t="shared" ca="1" si="5"/>
        <v>0</v>
      </c>
      <c r="H86">
        <f t="shared" ca="1" si="6"/>
        <v>0</v>
      </c>
      <c r="I86">
        <f t="shared" ca="1" si="7"/>
        <v>0</v>
      </c>
      <c r="J86">
        <f t="shared" ca="1" si="8"/>
        <v>0</v>
      </c>
      <c r="K86" s="38">
        <f t="shared" ca="1" si="9"/>
        <v>0</v>
      </c>
      <c r="L86" s="39">
        <f t="shared" ref="L86:P86" ca="1" si="94">B86+G86</f>
        <v>0</v>
      </c>
      <c r="M86" s="19">
        <f t="shared" ca="1" si="94"/>
        <v>0</v>
      </c>
      <c r="N86" s="19">
        <f t="shared" ca="1" si="94"/>
        <v>0</v>
      </c>
      <c r="O86" s="19">
        <f t="shared" ca="1" si="94"/>
        <v>0</v>
      </c>
      <c r="P86" s="37">
        <f t="shared" ca="1" si="94"/>
        <v>0</v>
      </c>
    </row>
    <row r="87" spans="1:16" ht="13" x14ac:dyDescent="0.15">
      <c r="A87" s="1" t="s">
        <v>195</v>
      </c>
      <c r="B87" s="36">
        <f t="shared" ca="1" si="0"/>
        <v>0</v>
      </c>
      <c r="C87">
        <f t="shared" ca="1" si="1"/>
        <v>0</v>
      </c>
      <c r="D87">
        <f t="shared" ca="1" si="2"/>
        <v>0</v>
      </c>
      <c r="E87">
        <f t="shared" ca="1" si="3"/>
        <v>0</v>
      </c>
      <c r="F87" s="37">
        <f t="shared" ca="1" si="4"/>
        <v>0</v>
      </c>
      <c r="G87" s="36">
        <f t="shared" ca="1" si="5"/>
        <v>0</v>
      </c>
      <c r="H87">
        <f t="shared" ca="1" si="6"/>
        <v>0</v>
      </c>
      <c r="I87">
        <f t="shared" ca="1" si="7"/>
        <v>0</v>
      </c>
      <c r="J87">
        <f t="shared" ca="1" si="8"/>
        <v>0</v>
      </c>
      <c r="K87" s="38">
        <f t="shared" ca="1" si="9"/>
        <v>0</v>
      </c>
      <c r="L87" s="39">
        <f t="shared" ref="L87:P87" ca="1" si="95">B87+G87</f>
        <v>0</v>
      </c>
      <c r="M87" s="19">
        <f t="shared" ca="1" si="95"/>
        <v>0</v>
      </c>
      <c r="N87" s="19">
        <f t="shared" ca="1" si="95"/>
        <v>0</v>
      </c>
      <c r="O87" s="19">
        <f t="shared" ca="1" si="95"/>
        <v>0</v>
      </c>
      <c r="P87" s="37">
        <f t="shared" ca="1" si="95"/>
        <v>0</v>
      </c>
    </row>
    <row r="88" spans="1:16" ht="13" x14ac:dyDescent="0.15">
      <c r="A88" s="1" t="s">
        <v>196</v>
      </c>
      <c r="B88" s="36">
        <f t="shared" ca="1" si="0"/>
        <v>0</v>
      </c>
      <c r="C88">
        <f t="shared" ca="1" si="1"/>
        <v>0</v>
      </c>
      <c r="D88">
        <f t="shared" ca="1" si="2"/>
        <v>0</v>
      </c>
      <c r="E88">
        <f t="shared" ca="1" si="3"/>
        <v>0</v>
      </c>
      <c r="F88" s="37">
        <f t="shared" ca="1" si="4"/>
        <v>0</v>
      </c>
      <c r="G88" s="36">
        <f t="shared" ca="1" si="5"/>
        <v>0</v>
      </c>
      <c r="H88">
        <f t="shared" ca="1" si="6"/>
        <v>0</v>
      </c>
      <c r="I88">
        <f t="shared" ca="1" si="7"/>
        <v>0</v>
      </c>
      <c r="J88">
        <f t="shared" ca="1" si="8"/>
        <v>0</v>
      </c>
      <c r="K88" s="38">
        <f t="shared" ca="1" si="9"/>
        <v>0</v>
      </c>
      <c r="L88" s="39">
        <f t="shared" ref="L88:P88" ca="1" si="96">B88+G88</f>
        <v>0</v>
      </c>
      <c r="M88" s="19">
        <f t="shared" ca="1" si="96"/>
        <v>0</v>
      </c>
      <c r="N88" s="19">
        <f t="shared" ca="1" si="96"/>
        <v>0</v>
      </c>
      <c r="O88" s="19">
        <f t="shared" ca="1" si="96"/>
        <v>0</v>
      </c>
      <c r="P88" s="37">
        <f t="shared" ca="1" si="96"/>
        <v>0</v>
      </c>
    </row>
    <row r="89" spans="1:16" ht="13" x14ac:dyDescent="0.15">
      <c r="A89" s="1" t="s">
        <v>197</v>
      </c>
      <c r="B89" s="36">
        <f t="shared" ca="1" si="0"/>
        <v>0</v>
      </c>
      <c r="C89">
        <f t="shared" ca="1" si="1"/>
        <v>0</v>
      </c>
      <c r="D89">
        <f t="shared" ca="1" si="2"/>
        <v>0</v>
      </c>
      <c r="E89">
        <f t="shared" ca="1" si="3"/>
        <v>0</v>
      </c>
      <c r="F89" s="37">
        <f t="shared" ca="1" si="4"/>
        <v>0</v>
      </c>
      <c r="G89" s="36">
        <f t="shared" ca="1" si="5"/>
        <v>0</v>
      </c>
      <c r="H89">
        <f t="shared" ca="1" si="6"/>
        <v>-739</v>
      </c>
      <c r="I89">
        <f t="shared" ca="1" si="7"/>
        <v>-10</v>
      </c>
      <c r="J89">
        <f t="shared" ca="1" si="8"/>
        <v>0</v>
      </c>
      <c r="K89" s="38">
        <f t="shared" ca="1" si="9"/>
        <v>-740</v>
      </c>
      <c r="L89" s="39">
        <f t="shared" ref="L89:P89" ca="1" si="97">B89+G89</f>
        <v>0</v>
      </c>
      <c r="M89" s="19">
        <f t="shared" ca="1" si="97"/>
        <v>-739</v>
      </c>
      <c r="N89" s="19">
        <f t="shared" ca="1" si="97"/>
        <v>-10</v>
      </c>
      <c r="O89" s="19">
        <f t="shared" ca="1" si="97"/>
        <v>0</v>
      </c>
      <c r="P89" s="37">
        <f t="shared" ca="1" si="97"/>
        <v>-740</v>
      </c>
    </row>
    <row r="90" spans="1:16" ht="13" x14ac:dyDescent="0.15">
      <c r="A90" s="1" t="s">
        <v>198</v>
      </c>
      <c r="B90" s="36">
        <f t="shared" ca="1" si="0"/>
        <v>0</v>
      </c>
      <c r="C90">
        <f t="shared" ca="1" si="1"/>
        <v>0</v>
      </c>
      <c r="D90">
        <f t="shared" ca="1" si="2"/>
        <v>0</v>
      </c>
      <c r="E90">
        <f t="shared" ca="1" si="3"/>
        <v>0</v>
      </c>
      <c r="F90" s="37">
        <f t="shared" ca="1" si="4"/>
        <v>0</v>
      </c>
      <c r="G90" s="36">
        <f t="shared" ca="1" si="5"/>
        <v>0</v>
      </c>
      <c r="H90">
        <f t="shared" ca="1" si="6"/>
        <v>-200</v>
      </c>
      <c r="I90">
        <f t="shared" ca="1" si="7"/>
        <v>0</v>
      </c>
      <c r="J90">
        <f t="shared" ca="1" si="8"/>
        <v>0</v>
      </c>
      <c r="K90" s="38">
        <f t="shared" ca="1" si="9"/>
        <v>-200</v>
      </c>
      <c r="L90" s="39">
        <f t="shared" ref="L90:P90" ca="1" si="98">B90+G90</f>
        <v>0</v>
      </c>
      <c r="M90" s="19">
        <f t="shared" ca="1" si="98"/>
        <v>-200</v>
      </c>
      <c r="N90" s="19">
        <f t="shared" ca="1" si="98"/>
        <v>0</v>
      </c>
      <c r="O90" s="19">
        <f t="shared" ca="1" si="98"/>
        <v>0</v>
      </c>
      <c r="P90" s="37">
        <f t="shared" ca="1" si="98"/>
        <v>-200</v>
      </c>
    </row>
    <row r="91" spans="1:16" ht="13" x14ac:dyDescent="0.15">
      <c r="A91" s="1" t="s">
        <v>199</v>
      </c>
      <c r="B91" s="36">
        <f t="shared" ca="1" si="0"/>
        <v>0</v>
      </c>
      <c r="C91">
        <f t="shared" ca="1" si="1"/>
        <v>0</v>
      </c>
      <c r="D91">
        <f t="shared" ca="1" si="2"/>
        <v>0</v>
      </c>
      <c r="E91">
        <f t="shared" ca="1" si="3"/>
        <v>0</v>
      </c>
      <c r="F91" s="37">
        <f t="shared" ca="1" si="4"/>
        <v>0</v>
      </c>
      <c r="G91" s="36">
        <f t="shared" ca="1" si="5"/>
        <v>0</v>
      </c>
      <c r="H91">
        <f t="shared" ca="1" si="6"/>
        <v>-12</v>
      </c>
      <c r="I91">
        <f t="shared" ca="1" si="7"/>
        <v>0</v>
      </c>
      <c r="J91">
        <f t="shared" ca="1" si="8"/>
        <v>0</v>
      </c>
      <c r="K91" s="38">
        <f t="shared" ca="1" si="9"/>
        <v>-12</v>
      </c>
      <c r="L91" s="39">
        <f t="shared" ref="L91:P91" ca="1" si="99">B91+G91</f>
        <v>0</v>
      </c>
      <c r="M91" s="19">
        <f t="shared" ca="1" si="99"/>
        <v>-12</v>
      </c>
      <c r="N91" s="19">
        <f t="shared" ca="1" si="99"/>
        <v>0</v>
      </c>
      <c r="O91" s="19">
        <f t="shared" ca="1" si="99"/>
        <v>0</v>
      </c>
      <c r="P91" s="37">
        <f t="shared" ca="1" si="99"/>
        <v>-12</v>
      </c>
    </row>
    <row r="92" spans="1:16" ht="13" x14ac:dyDescent="0.15">
      <c r="A92" s="1" t="s">
        <v>200</v>
      </c>
      <c r="B92" s="36">
        <f t="shared" ca="1" si="0"/>
        <v>0</v>
      </c>
      <c r="C92">
        <f t="shared" ca="1" si="1"/>
        <v>290</v>
      </c>
      <c r="D92">
        <f t="shared" ca="1" si="2"/>
        <v>0</v>
      </c>
      <c r="E92">
        <f t="shared" ca="1" si="3"/>
        <v>0</v>
      </c>
      <c r="F92" s="37">
        <f t="shared" ca="1" si="4"/>
        <v>290</v>
      </c>
      <c r="G92" s="36">
        <f t="shared" ca="1" si="5"/>
        <v>0</v>
      </c>
      <c r="H92">
        <f t="shared" ca="1" si="6"/>
        <v>-2000</v>
      </c>
      <c r="I92">
        <f t="shared" ca="1" si="7"/>
        <v>0</v>
      </c>
      <c r="J92">
        <f t="shared" ca="1" si="8"/>
        <v>0</v>
      </c>
      <c r="K92" s="38">
        <f t="shared" ca="1" si="9"/>
        <v>-2000</v>
      </c>
      <c r="L92" s="39">
        <f t="shared" ref="L92:P92" ca="1" si="100">B92+G92</f>
        <v>0</v>
      </c>
      <c r="M92" s="19">
        <f t="shared" ca="1" si="100"/>
        <v>-1710</v>
      </c>
      <c r="N92" s="19">
        <f t="shared" ca="1" si="100"/>
        <v>0</v>
      </c>
      <c r="O92" s="19">
        <f t="shared" ca="1" si="100"/>
        <v>0</v>
      </c>
      <c r="P92" s="37">
        <f t="shared" ca="1" si="100"/>
        <v>-1710</v>
      </c>
    </row>
    <row r="93" spans="1:16" ht="13" x14ac:dyDescent="0.15">
      <c r="A93" s="1" t="s">
        <v>201</v>
      </c>
      <c r="B93" s="36">
        <f t="shared" ca="1" si="0"/>
        <v>0</v>
      </c>
      <c r="C93">
        <f t="shared" ca="1" si="1"/>
        <v>0</v>
      </c>
      <c r="D93">
        <f t="shared" ca="1" si="2"/>
        <v>0</v>
      </c>
      <c r="E93">
        <f t="shared" ca="1" si="3"/>
        <v>0</v>
      </c>
      <c r="F93" s="37">
        <f t="shared" ca="1" si="4"/>
        <v>0</v>
      </c>
      <c r="G93" s="36">
        <f t="shared" ca="1" si="5"/>
        <v>0</v>
      </c>
      <c r="H93">
        <f t="shared" ca="1" si="6"/>
        <v>0</v>
      </c>
      <c r="I93">
        <f t="shared" ca="1" si="7"/>
        <v>0</v>
      </c>
      <c r="J93">
        <f t="shared" ca="1" si="8"/>
        <v>0</v>
      </c>
      <c r="K93" s="38">
        <f t="shared" ca="1" si="9"/>
        <v>0</v>
      </c>
      <c r="L93" s="39">
        <f t="shared" ref="L93:P93" ca="1" si="101">B93+G93</f>
        <v>0</v>
      </c>
      <c r="M93" s="19">
        <f t="shared" ca="1" si="101"/>
        <v>0</v>
      </c>
      <c r="N93" s="19">
        <f t="shared" ca="1" si="101"/>
        <v>0</v>
      </c>
      <c r="O93" s="19">
        <f t="shared" ca="1" si="101"/>
        <v>0</v>
      </c>
      <c r="P93" s="37">
        <f t="shared" ca="1" si="101"/>
        <v>0</v>
      </c>
    </row>
    <row r="94" spans="1:16" ht="13" x14ac:dyDescent="0.15">
      <c r="A94" s="1" t="s">
        <v>202</v>
      </c>
      <c r="B94" s="36">
        <f t="shared" ca="1" si="0"/>
        <v>0</v>
      </c>
      <c r="C94">
        <f t="shared" ca="1" si="1"/>
        <v>0</v>
      </c>
      <c r="D94">
        <f t="shared" ca="1" si="2"/>
        <v>0</v>
      </c>
      <c r="E94">
        <f t="shared" ca="1" si="3"/>
        <v>0</v>
      </c>
      <c r="F94" s="37">
        <f t="shared" ca="1" si="4"/>
        <v>0</v>
      </c>
      <c r="G94" s="36">
        <f t="shared" ca="1" si="5"/>
        <v>0</v>
      </c>
      <c r="H94">
        <f t="shared" ca="1" si="6"/>
        <v>0</v>
      </c>
      <c r="I94">
        <f t="shared" ca="1" si="7"/>
        <v>0</v>
      </c>
      <c r="J94">
        <f t="shared" ca="1" si="8"/>
        <v>0</v>
      </c>
      <c r="K94" s="38">
        <f t="shared" ca="1" si="9"/>
        <v>0</v>
      </c>
      <c r="L94" s="39">
        <f t="shared" ref="L94:P94" ca="1" si="102">B94+G94</f>
        <v>0</v>
      </c>
      <c r="M94" s="19">
        <f t="shared" ca="1" si="102"/>
        <v>0</v>
      </c>
      <c r="N94" s="19">
        <f t="shared" ca="1" si="102"/>
        <v>0</v>
      </c>
      <c r="O94" s="19">
        <f t="shared" ca="1" si="102"/>
        <v>0</v>
      </c>
      <c r="P94" s="37">
        <f t="shared" ca="1" si="102"/>
        <v>0</v>
      </c>
    </row>
    <row r="95" spans="1:16" ht="13" x14ac:dyDescent="0.15">
      <c r="A95" s="1" t="s">
        <v>203</v>
      </c>
      <c r="B95" s="36">
        <f t="shared" ca="1" si="0"/>
        <v>0</v>
      </c>
      <c r="C95">
        <f t="shared" ca="1" si="1"/>
        <v>0</v>
      </c>
      <c r="D95">
        <f t="shared" ca="1" si="2"/>
        <v>0</v>
      </c>
      <c r="E95">
        <f t="shared" ca="1" si="3"/>
        <v>0</v>
      </c>
      <c r="F95" s="37">
        <f t="shared" ca="1" si="4"/>
        <v>0</v>
      </c>
      <c r="G95" s="36">
        <f t="shared" ca="1" si="5"/>
        <v>0</v>
      </c>
      <c r="H95">
        <f t="shared" ca="1" si="6"/>
        <v>0</v>
      </c>
      <c r="I95">
        <f t="shared" ca="1" si="7"/>
        <v>0</v>
      </c>
      <c r="J95">
        <f t="shared" ca="1" si="8"/>
        <v>0</v>
      </c>
      <c r="K95" s="38">
        <f t="shared" ca="1" si="9"/>
        <v>0</v>
      </c>
      <c r="L95" s="39">
        <f t="shared" ref="L95:P95" ca="1" si="103">B95+G95</f>
        <v>0</v>
      </c>
      <c r="M95" s="19">
        <f t="shared" ca="1" si="103"/>
        <v>0</v>
      </c>
      <c r="N95" s="19">
        <f t="shared" ca="1" si="103"/>
        <v>0</v>
      </c>
      <c r="O95" s="19">
        <f t="shared" ca="1" si="103"/>
        <v>0</v>
      </c>
      <c r="P95" s="37">
        <f t="shared" ca="1" si="103"/>
        <v>0</v>
      </c>
    </row>
    <row r="96" spans="1:16" ht="13" x14ac:dyDescent="0.15">
      <c r="A96" s="1" t="s">
        <v>204</v>
      </c>
      <c r="B96" s="36">
        <f t="shared" ca="1" si="0"/>
        <v>0</v>
      </c>
      <c r="C96">
        <f t="shared" ca="1" si="1"/>
        <v>0</v>
      </c>
      <c r="D96">
        <f t="shared" ca="1" si="2"/>
        <v>0</v>
      </c>
      <c r="E96">
        <f t="shared" ca="1" si="3"/>
        <v>0</v>
      </c>
      <c r="F96" s="37">
        <f t="shared" ca="1" si="4"/>
        <v>0</v>
      </c>
      <c r="G96" s="36">
        <f t="shared" ca="1" si="5"/>
        <v>0</v>
      </c>
      <c r="H96">
        <f t="shared" ca="1" si="6"/>
        <v>0</v>
      </c>
      <c r="I96">
        <f t="shared" ca="1" si="7"/>
        <v>0</v>
      </c>
      <c r="J96">
        <f t="shared" ca="1" si="8"/>
        <v>0</v>
      </c>
      <c r="K96" s="38">
        <f t="shared" ca="1" si="9"/>
        <v>0</v>
      </c>
      <c r="L96" s="39">
        <f t="shared" ref="L96:P96" ca="1" si="104">B96+G96</f>
        <v>0</v>
      </c>
      <c r="M96" s="19">
        <f t="shared" ca="1" si="104"/>
        <v>0</v>
      </c>
      <c r="N96" s="19">
        <f t="shared" ca="1" si="104"/>
        <v>0</v>
      </c>
      <c r="O96" s="19">
        <f t="shared" ca="1" si="104"/>
        <v>0</v>
      </c>
      <c r="P96" s="37">
        <f t="shared" ca="1" si="104"/>
        <v>0</v>
      </c>
    </row>
    <row r="97" spans="1:16" ht="13" x14ac:dyDescent="0.15">
      <c r="A97" s="1" t="s">
        <v>205</v>
      </c>
      <c r="B97" s="36">
        <f t="shared" ca="1" si="0"/>
        <v>0</v>
      </c>
      <c r="C97">
        <f t="shared" ca="1" si="1"/>
        <v>0</v>
      </c>
      <c r="D97">
        <f t="shared" ca="1" si="2"/>
        <v>0</v>
      </c>
      <c r="E97">
        <f t="shared" ca="1" si="3"/>
        <v>0</v>
      </c>
      <c r="F97" s="37">
        <f t="shared" ca="1" si="4"/>
        <v>0</v>
      </c>
      <c r="G97" s="36">
        <f t="shared" ca="1" si="5"/>
        <v>0</v>
      </c>
      <c r="H97">
        <f t="shared" ca="1" si="6"/>
        <v>0</v>
      </c>
      <c r="I97">
        <f t="shared" ca="1" si="7"/>
        <v>0</v>
      </c>
      <c r="J97">
        <f t="shared" ca="1" si="8"/>
        <v>0</v>
      </c>
      <c r="K97" s="38">
        <f t="shared" ca="1" si="9"/>
        <v>0</v>
      </c>
      <c r="L97" s="39">
        <f t="shared" ref="L97:P97" ca="1" si="105">B97+G97</f>
        <v>0</v>
      </c>
      <c r="M97" s="19">
        <f t="shared" ca="1" si="105"/>
        <v>0</v>
      </c>
      <c r="N97" s="19">
        <f t="shared" ca="1" si="105"/>
        <v>0</v>
      </c>
      <c r="O97" s="19">
        <f t="shared" ca="1" si="105"/>
        <v>0</v>
      </c>
      <c r="P97" s="37">
        <f t="shared" ca="1" si="105"/>
        <v>0</v>
      </c>
    </row>
    <row r="98" spans="1:16" ht="13" x14ac:dyDescent="0.15">
      <c r="A98" s="1" t="s">
        <v>206</v>
      </c>
      <c r="B98" s="36">
        <f t="shared" ca="1" si="0"/>
        <v>0</v>
      </c>
      <c r="C98">
        <f t="shared" ca="1" si="1"/>
        <v>0</v>
      </c>
      <c r="D98">
        <f t="shared" ca="1" si="2"/>
        <v>0</v>
      </c>
      <c r="E98">
        <f t="shared" ca="1" si="3"/>
        <v>0</v>
      </c>
      <c r="F98" s="37">
        <f t="shared" ca="1" si="4"/>
        <v>0</v>
      </c>
      <c r="G98" s="36">
        <f t="shared" ca="1" si="5"/>
        <v>0</v>
      </c>
      <c r="H98">
        <f t="shared" ca="1" si="6"/>
        <v>0</v>
      </c>
      <c r="I98">
        <f t="shared" ca="1" si="7"/>
        <v>0</v>
      </c>
      <c r="J98">
        <f t="shared" ca="1" si="8"/>
        <v>0</v>
      </c>
      <c r="K98" s="38">
        <f t="shared" ca="1" si="9"/>
        <v>0</v>
      </c>
      <c r="L98" s="39">
        <f t="shared" ref="L98:P98" ca="1" si="106">B98+G98</f>
        <v>0</v>
      </c>
      <c r="M98" s="19">
        <f t="shared" ca="1" si="106"/>
        <v>0</v>
      </c>
      <c r="N98" s="19">
        <f t="shared" ca="1" si="106"/>
        <v>0</v>
      </c>
      <c r="O98" s="19">
        <f t="shared" ca="1" si="106"/>
        <v>0</v>
      </c>
      <c r="P98" s="37">
        <f t="shared" ca="1" si="106"/>
        <v>0</v>
      </c>
    </row>
    <row r="99" spans="1:16" ht="13" x14ac:dyDescent="0.15">
      <c r="A99" s="1" t="s">
        <v>207</v>
      </c>
      <c r="B99" s="36">
        <f t="shared" ca="1" si="0"/>
        <v>0</v>
      </c>
      <c r="C99">
        <f t="shared" ca="1" si="1"/>
        <v>0</v>
      </c>
      <c r="D99">
        <f t="shared" ca="1" si="2"/>
        <v>0</v>
      </c>
      <c r="E99">
        <f t="shared" ca="1" si="3"/>
        <v>0</v>
      </c>
      <c r="F99" s="37">
        <f t="shared" ca="1" si="4"/>
        <v>0</v>
      </c>
      <c r="G99" s="36">
        <f t="shared" ca="1" si="5"/>
        <v>0</v>
      </c>
      <c r="H99">
        <f t="shared" ca="1" si="6"/>
        <v>0</v>
      </c>
      <c r="I99">
        <f t="shared" ca="1" si="7"/>
        <v>0</v>
      </c>
      <c r="J99">
        <f t="shared" ca="1" si="8"/>
        <v>0</v>
      </c>
      <c r="K99" s="38">
        <f t="shared" ca="1" si="9"/>
        <v>0</v>
      </c>
      <c r="L99" s="39">
        <f t="shared" ref="L99:P99" ca="1" si="107">B99+G99</f>
        <v>0</v>
      </c>
      <c r="M99" s="19">
        <f t="shared" ca="1" si="107"/>
        <v>0</v>
      </c>
      <c r="N99" s="19">
        <f t="shared" ca="1" si="107"/>
        <v>0</v>
      </c>
      <c r="O99" s="19">
        <f t="shared" ca="1" si="107"/>
        <v>0</v>
      </c>
      <c r="P99" s="37">
        <f t="shared" ca="1" si="107"/>
        <v>0</v>
      </c>
    </row>
    <row r="100" spans="1:16" ht="13" x14ac:dyDescent="0.15">
      <c r="A100" s="1" t="s">
        <v>208</v>
      </c>
      <c r="B100" s="36">
        <f t="shared" ca="1" si="0"/>
        <v>0</v>
      </c>
      <c r="C100">
        <f t="shared" ca="1" si="1"/>
        <v>0</v>
      </c>
      <c r="D100">
        <f t="shared" ca="1" si="2"/>
        <v>0</v>
      </c>
      <c r="E100">
        <f t="shared" ca="1" si="3"/>
        <v>0</v>
      </c>
      <c r="F100" s="37">
        <f t="shared" ca="1" si="4"/>
        <v>0</v>
      </c>
      <c r="G100" s="36">
        <f t="shared" ca="1" si="5"/>
        <v>0</v>
      </c>
      <c r="H100">
        <f t="shared" ca="1" si="6"/>
        <v>0</v>
      </c>
      <c r="I100">
        <f t="shared" ca="1" si="7"/>
        <v>0</v>
      </c>
      <c r="J100">
        <f t="shared" ca="1" si="8"/>
        <v>0</v>
      </c>
      <c r="K100" s="38">
        <f t="shared" ca="1" si="9"/>
        <v>0</v>
      </c>
      <c r="L100" s="39">
        <f t="shared" ref="L100:P100" ca="1" si="108">B100+G100</f>
        <v>0</v>
      </c>
      <c r="M100" s="19">
        <f t="shared" ca="1" si="108"/>
        <v>0</v>
      </c>
      <c r="N100" s="19">
        <f t="shared" ca="1" si="108"/>
        <v>0</v>
      </c>
      <c r="O100" s="19">
        <f t="shared" ca="1" si="108"/>
        <v>0</v>
      </c>
      <c r="P100" s="37">
        <f t="shared" ca="1" si="108"/>
        <v>0</v>
      </c>
    </row>
    <row r="101" spans="1:16" ht="13" x14ac:dyDescent="0.15">
      <c r="A101" s="1" t="s">
        <v>209</v>
      </c>
      <c r="B101" s="36">
        <f t="shared" ca="1" si="0"/>
        <v>0</v>
      </c>
      <c r="C101">
        <f t="shared" ca="1" si="1"/>
        <v>0</v>
      </c>
      <c r="D101">
        <f t="shared" ca="1" si="2"/>
        <v>0</v>
      </c>
      <c r="E101">
        <f t="shared" ca="1" si="3"/>
        <v>0</v>
      </c>
      <c r="F101" s="37">
        <f t="shared" ca="1" si="4"/>
        <v>0</v>
      </c>
      <c r="G101" s="36">
        <f t="shared" ca="1" si="5"/>
        <v>0</v>
      </c>
      <c r="H101">
        <f t="shared" ca="1" si="6"/>
        <v>0</v>
      </c>
      <c r="I101">
        <f t="shared" ca="1" si="7"/>
        <v>0</v>
      </c>
      <c r="J101">
        <f t="shared" ca="1" si="8"/>
        <v>0</v>
      </c>
      <c r="K101" s="38">
        <f t="shared" ca="1" si="9"/>
        <v>0</v>
      </c>
      <c r="L101" s="39">
        <f t="shared" ref="L101:P101" ca="1" si="109">B101+G101</f>
        <v>0</v>
      </c>
      <c r="M101" s="19">
        <f t="shared" ca="1" si="109"/>
        <v>0</v>
      </c>
      <c r="N101" s="19">
        <f t="shared" ca="1" si="109"/>
        <v>0</v>
      </c>
      <c r="O101" s="19">
        <f t="shared" ca="1" si="109"/>
        <v>0</v>
      </c>
      <c r="P101" s="37">
        <f t="shared" ca="1" si="109"/>
        <v>0</v>
      </c>
    </row>
    <row r="102" spans="1:16" ht="13" x14ac:dyDescent="0.15">
      <c r="A102" s="1" t="s">
        <v>210</v>
      </c>
      <c r="B102" s="36">
        <f t="shared" ca="1" si="0"/>
        <v>0</v>
      </c>
      <c r="C102">
        <f t="shared" ca="1" si="1"/>
        <v>0</v>
      </c>
      <c r="D102">
        <f t="shared" ca="1" si="2"/>
        <v>0</v>
      </c>
      <c r="E102">
        <f t="shared" ca="1" si="3"/>
        <v>0</v>
      </c>
      <c r="F102" s="37">
        <f t="shared" ca="1" si="4"/>
        <v>0</v>
      </c>
      <c r="G102" s="36">
        <f t="shared" ca="1" si="5"/>
        <v>0</v>
      </c>
      <c r="H102">
        <f t="shared" ca="1" si="6"/>
        <v>0</v>
      </c>
      <c r="I102">
        <f t="shared" ca="1" si="7"/>
        <v>0</v>
      </c>
      <c r="J102">
        <f t="shared" ca="1" si="8"/>
        <v>0</v>
      </c>
      <c r="K102" s="38">
        <f t="shared" ca="1" si="9"/>
        <v>0</v>
      </c>
      <c r="L102" s="39">
        <f t="shared" ref="L102:P102" ca="1" si="110">B102+G102</f>
        <v>0</v>
      </c>
      <c r="M102" s="19">
        <f t="shared" ca="1" si="110"/>
        <v>0</v>
      </c>
      <c r="N102" s="19">
        <f t="shared" ca="1" si="110"/>
        <v>0</v>
      </c>
      <c r="O102" s="19">
        <f t="shared" ca="1" si="110"/>
        <v>0</v>
      </c>
      <c r="P102" s="37">
        <f t="shared" ca="1" si="110"/>
        <v>0</v>
      </c>
    </row>
    <row r="103" spans="1:16" ht="13" x14ac:dyDescent="0.15">
      <c r="A103" s="1" t="s">
        <v>211</v>
      </c>
      <c r="B103" s="36">
        <f t="shared" ca="1" si="0"/>
        <v>0</v>
      </c>
      <c r="C103">
        <f t="shared" ca="1" si="1"/>
        <v>0</v>
      </c>
      <c r="D103">
        <f t="shared" ca="1" si="2"/>
        <v>0</v>
      </c>
      <c r="E103">
        <f t="shared" ca="1" si="3"/>
        <v>0</v>
      </c>
      <c r="F103" s="37">
        <f t="shared" ca="1" si="4"/>
        <v>0</v>
      </c>
      <c r="G103" s="36">
        <f t="shared" ca="1" si="5"/>
        <v>0</v>
      </c>
      <c r="H103">
        <f t="shared" ca="1" si="6"/>
        <v>-10</v>
      </c>
      <c r="I103">
        <f t="shared" ca="1" si="7"/>
        <v>0</v>
      </c>
      <c r="J103">
        <f t="shared" ca="1" si="8"/>
        <v>0</v>
      </c>
      <c r="K103" s="38">
        <f t="shared" ca="1" si="9"/>
        <v>-10</v>
      </c>
      <c r="L103" s="39">
        <f t="shared" ref="L103:P103" ca="1" si="111">B103+G103</f>
        <v>0</v>
      </c>
      <c r="M103" s="19">
        <f t="shared" ca="1" si="111"/>
        <v>-10</v>
      </c>
      <c r="N103" s="19">
        <f t="shared" ca="1" si="111"/>
        <v>0</v>
      </c>
      <c r="O103" s="19">
        <f t="shared" ca="1" si="111"/>
        <v>0</v>
      </c>
      <c r="P103" s="37">
        <f t="shared" ca="1" si="111"/>
        <v>-10</v>
      </c>
    </row>
    <row r="104" spans="1:16" ht="13" x14ac:dyDescent="0.15">
      <c r="A104" s="1" t="s">
        <v>212</v>
      </c>
      <c r="B104" s="36">
        <f t="shared" ca="1" si="0"/>
        <v>0</v>
      </c>
      <c r="C104">
        <f t="shared" ca="1" si="1"/>
        <v>0</v>
      </c>
      <c r="D104">
        <f t="shared" ca="1" si="2"/>
        <v>0</v>
      </c>
      <c r="E104">
        <f t="shared" ca="1" si="3"/>
        <v>0</v>
      </c>
      <c r="F104" s="37">
        <f t="shared" ca="1" si="4"/>
        <v>0</v>
      </c>
      <c r="G104" s="36">
        <f t="shared" ca="1" si="5"/>
        <v>0</v>
      </c>
      <c r="H104">
        <f t="shared" ca="1" si="6"/>
        <v>0</v>
      </c>
      <c r="I104">
        <f t="shared" ca="1" si="7"/>
        <v>0</v>
      </c>
      <c r="J104">
        <f t="shared" ca="1" si="8"/>
        <v>0</v>
      </c>
      <c r="K104" s="38">
        <f t="shared" ca="1" si="9"/>
        <v>0</v>
      </c>
      <c r="L104" s="39">
        <f t="shared" ref="L104:P104" ca="1" si="112">B104+G104</f>
        <v>0</v>
      </c>
      <c r="M104" s="19">
        <f t="shared" ca="1" si="112"/>
        <v>0</v>
      </c>
      <c r="N104" s="19">
        <f t="shared" ca="1" si="112"/>
        <v>0</v>
      </c>
      <c r="O104" s="19">
        <f t="shared" ca="1" si="112"/>
        <v>0</v>
      </c>
      <c r="P104" s="37">
        <f t="shared" ca="1" si="112"/>
        <v>0</v>
      </c>
    </row>
    <row r="105" spans="1:16" ht="13" x14ac:dyDescent="0.15">
      <c r="A105" s="1" t="s">
        <v>213</v>
      </c>
      <c r="B105" s="36">
        <f t="shared" ca="1" si="0"/>
        <v>0</v>
      </c>
      <c r="C105">
        <f t="shared" ca="1" si="1"/>
        <v>0</v>
      </c>
      <c r="D105">
        <f t="shared" ca="1" si="2"/>
        <v>0</v>
      </c>
      <c r="E105">
        <f t="shared" ca="1" si="3"/>
        <v>0</v>
      </c>
      <c r="F105" s="37">
        <f t="shared" ca="1" si="4"/>
        <v>0</v>
      </c>
      <c r="G105" s="36">
        <f t="shared" ca="1" si="5"/>
        <v>0</v>
      </c>
      <c r="H105">
        <f t="shared" ca="1" si="6"/>
        <v>0</v>
      </c>
      <c r="I105">
        <f t="shared" ca="1" si="7"/>
        <v>0</v>
      </c>
      <c r="J105">
        <f t="shared" ca="1" si="8"/>
        <v>0</v>
      </c>
      <c r="K105" s="38">
        <f t="shared" ca="1" si="9"/>
        <v>0</v>
      </c>
      <c r="L105" s="39">
        <f t="shared" ref="L105:P105" ca="1" si="113">B105+G105</f>
        <v>0</v>
      </c>
      <c r="M105" s="19">
        <f t="shared" ca="1" si="113"/>
        <v>0</v>
      </c>
      <c r="N105" s="19">
        <f t="shared" ca="1" si="113"/>
        <v>0</v>
      </c>
      <c r="O105" s="19">
        <f t="shared" ca="1" si="113"/>
        <v>0</v>
      </c>
      <c r="P105" s="37">
        <f t="shared" ca="1" si="113"/>
        <v>0</v>
      </c>
    </row>
    <row r="106" spans="1:16" ht="13" x14ac:dyDescent="0.15">
      <c r="A106" s="1" t="s">
        <v>214</v>
      </c>
      <c r="B106" s="36">
        <f t="shared" ca="1" si="0"/>
        <v>0</v>
      </c>
      <c r="C106">
        <f t="shared" ca="1" si="1"/>
        <v>0</v>
      </c>
      <c r="D106">
        <f t="shared" ca="1" si="2"/>
        <v>0</v>
      </c>
      <c r="E106">
        <f t="shared" ca="1" si="3"/>
        <v>0</v>
      </c>
      <c r="F106" s="37">
        <f t="shared" ca="1" si="4"/>
        <v>0</v>
      </c>
      <c r="G106" s="36">
        <f t="shared" ca="1" si="5"/>
        <v>0</v>
      </c>
      <c r="H106">
        <f t="shared" ca="1" si="6"/>
        <v>0</v>
      </c>
      <c r="I106">
        <f t="shared" ca="1" si="7"/>
        <v>0</v>
      </c>
      <c r="J106">
        <f t="shared" ca="1" si="8"/>
        <v>0</v>
      </c>
      <c r="K106" s="38">
        <f t="shared" ca="1" si="9"/>
        <v>0</v>
      </c>
      <c r="L106" s="39">
        <f t="shared" ref="L106:P106" ca="1" si="114">B106+G106</f>
        <v>0</v>
      </c>
      <c r="M106" s="19">
        <f t="shared" ca="1" si="114"/>
        <v>0</v>
      </c>
      <c r="N106" s="19">
        <f t="shared" ca="1" si="114"/>
        <v>0</v>
      </c>
      <c r="O106" s="19">
        <f t="shared" ca="1" si="114"/>
        <v>0</v>
      </c>
      <c r="P106" s="37">
        <f t="shared" ca="1" si="114"/>
        <v>0</v>
      </c>
    </row>
    <row r="107" spans="1:16" ht="13" x14ac:dyDescent="0.15">
      <c r="A107" s="1" t="s">
        <v>215</v>
      </c>
      <c r="B107" s="36">
        <f t="shared" ca="1" si="0"/>
        <v>163</v>
      </c>
      <c r="C107">
        <f t="shared" ca="1" si="1"/>
        <v>2518</v>
      </c>
      <c r="D107">
        <f t="shared" ca="1" si="2"/>
        <v>707</v>
      </c>
      <c r="E107">
        <f t="shared" ca="1" si="3"/>
        <v>81</v>
      </c>
      <c r="F107" s="37">
        <f t="shared" ca="1" si="4"/>
        <v>4219.51</v>
      </c>
      <c r="G107" s="36">
        <f t="shared" ca="1" si="5"/>
        <v>0</v>
      </c>
      <c r="H107">
        <f t="shared" ca="1" si="6"/>
        <v>0</v>
      </c>
      <c r="I107">
        <f t="shared" ca="1" si="7"/>
        <v>0</v>
      </c>
      <c r="J107">
        <f t="shared" ca="1" si="8"/>
        <v>0</v>
      </c>
      <c r="K107" s="38">
        <f t="shared" ca="1" si="9"/>
        <v>0</v>
      </c>
      <c r="L107" s="39">
        <f t="shared" ref="L107:P107" ca="1" si="115">B107+G107</f>
        <v>163</v>
      </c>
      <c r="M107" s="19">
        <f t="shared" ca="1" si="115"/>
        <v>2518</v>
      </c>
      <c r="N107" s="19">
        <f t="shared" ca="1" si="115"/>
        <v>707</v>
      </c>
      <c r="O107" s="19">
        <f t="shared" ca="1" si="115"/>
        <v>81</v>
      </c>
      <c r="P107" s="37">
        <f t="shared" ca="1" si="115"/>
        <v>4219.51</v>
      </c>
    </row>
    <row r="108" spans="1:16" ht="13" hidden="1" x14ac:dyDescent="0.15">
      <c r="A108" s="1"/>
      <c r="B108" s="36"/>
      <c r="G108" s="36"/>
      <c r="K108" s="19"/>
      <c r="L108" s="39"/>
      <c r="M108" s="19"/>
      <c r="N108" s="19"/>
      <c r="O108" s="19"/>
      <c r="P108" s="51"/>
    </row>
    <row r="109" spans="1:16" ht="13" x14ac:dyDescent="0.15">
      <c r="A109" s="43" t="s">
        <v>216</v>
      </c>
      <c r="B109" s="44">
        <f t="shared" ref="B109:P109" ca="1" si="116">SUM(B2:B108)</f>
        <v>170</v>
      </c>
      <c r="C109" s="44">
        <f t="shared" ca="1" si="116"/>
        <v>6082</v>
      </c>
      <c r="D109" s="44">
        <f t="shared" ca="1" si="116"/>
        <v>820</v>
      </c>
      <c r="E109" s="44">
        <f t="shared" ca="1" si="116"/>
        <v>117</v>
      </c>
      <c r="F109" s="44">
        <f t="shared" ca="1" si="116"/>
        <v>7865.17</v>
      </c>
      <c r="G109" s="44">
        <f t="shared" ca="1" si="116"/>
        <v>0</v>
      </c>
      <c r="H109" s="44">
        <f t="shared" ca="1" si="116"/>
        <v>-3785</v>
      </c>
      <c r="I109" s="44">
        <f t="shared" ca="1" si="116"/>
        <v>-32</v>
      </c>
      <c r="J109" s="44">
        <f t="shared" ca="1" si="116"/>
        <v>-5</v>
      </c>
      <c r="K109" s="44">
        <f t="shared" ca="1" si="116"/>
        <v>-3788.25</v>
      </c>
      <c r="L109" s="44">
        <f t="shared" ca="1" si="116"/>
        <v>170</v>
      </c>
      <c r="M109" s="44">
        <f t="shared" ca="1" si="116"/>
        <v>2297</v>
      </c>
      <c r="N109" s="44">
        <f t="shared" ca="1" si="116"/>
        <v>788</v>
      </c>
      <c r="O109" s="44">
        <f t="shared" ca="1" si="116"/>
        <v>112</v>
      </c>
      <c r="P109" s="44">
        <f t="shared" ca="1" si="116"/>
        <v>4076.92</v>
      </c>
    </row>
  </sheetData>
  <conditionalFormatting sqref="A1:P109">
    <cfRule type="cellIs" dxfId="1" priority="1" operator="greaterThan">
      <formula>0</formula>
    </cfRule>
  </conditionalFormatting>
  <conditionalFormatting sqref="A1:P109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5.33203125" customWidth="1"/>
    <col min="4" max="4" width="20.5" customWidth="1"/>
    <col min="7" max="7" width="32.5" customWidth="1"/>
    <col min="8" max="8" width="9.33203125" customWidth="1"/>
    <col min="9" max="9" width="7.6640625" customWidth="1"/>
    <col min="10" max="10" width="7.5" customWidth="1"/>
    <col min="11" max="11" width="7.6640625" customWidth="1"/>
    <col min="12" max="12" width="11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31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55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237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110</v>
      </c>
      <c r="B2" s="18">
        <v>2.4606481481481483E-2</v>
      </c>
      <c r="C2" s="19" t="s">
        <v>244</v>
      </c>
      <c r="D2" s="58" t="s">
        <v>245</v>
      </c>
      <c r="E2" s="19" t="s">
        <v>223</v>
      </c>
      <c r="F2" s="19" t="s">
        <v>246</v>
      </c>
      <c r="G2" s="59" t="s">
        <v>247</v>
      </c>
      <c r="H2" s="60" t="s">
        <v>247</v>
      </c>
      <c r="I2" s="60">
        <v>2</v>
      </c>
      <c r="J2" s="60">
        <v>7</v>
      </c>
      <c r="K2" s="60">
        <v>16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  <c r="Q2" s="19" t="s">
        <v>248</v>
      </c>
    </row>
    <row r="3" spans="1:17" ht="15.75" customHeight="1" x14ac:dyDescent="0.15">
      <c r="A3" s="19" t="s">
        <v>110</v>
      </c>
      <c r="B3" s="18">
        <v>2.4606481481481483E-2</v>
      </c>
      <c r="C3" s="19" t="s">
        <v>244</v>
      </c>
      <c r="D3" s="58" t="s">
        <v>245</v>
      </c>
      <c r="E3" s="19" t="s">
        <v>220</v>
      </c>
      <c r="F3" s="19" t="s">
        <v>246</v>
      </c>
      <c r="G3" s="59" t="s">
        <v>247</v>
      </c>
      <c r="H3" s="60" t="s">
        <v>247</v>
      </c>
      <c r="I3" s="60">
        <v>1</v>
      </c>
      <c r="J3" s="60">
        <v>8</v>
      </c>
      <c r="K3" s="60">
        <v>16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110</v>
      </c>
      <c r="B4" s="18">
        <v>2.4606481481481483E-2</v>
      </c>
      <c r="C4" s="19" t="s">
        <v>244</v>
      </c>
      <c r="D4" s="58" t="s">
        <v>245</v>
      </c>
      <c r="E4" s="19" t="s">
        <v>219</v>
      </c>
      <c r="F4" s="19" t="s">
        <v>246</v>
      </c>
      <c r="G4" s="59" t="s">
        <v>247</v>
      </c>
      <c r="H4" s="60" t="s">
        <v>247</v>
      </c>
      <c r="I4" s="60">
        <v>1</v>
      </c>
      <c r="J4" s="60">
        <v>7</v>
      </c>
      <c r="K4" s="60">
        <v>16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110</v>
      </c>
      <c r="B5" s="18">
        <v>3.4733796296296297E-2</v>
      </c>
      <c r="C5" s="19" t="s">
        <v>223</v>
      </c>
      <c r="D5" s="58" t="s">
        <v>245</v>
      </c>
      <c r="E5" s="19" t="s">
        <v>249</v>
      </c>
      <c r="F5" s="19" t="s">
        <v>246</v>
      </c>
      <c r="G5" s="59" t="s">
        <v>247</v>
      </c>
      <c r="H5" s="60" t="s">
        <v>247</v>
      </c>
      <c r="I5" s="60" t="s">
        <v>247</v>
      </c>
      <c r="J5" s="60" t="s">
        <v>247</v>
      </c>
      <c r="K5" s="60">
        <v>2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  <c r="Q5" s="19" t="s">
        <v>250</v>
      </c>
    </row>
    <row r="6" spans="1:17" ht="15.75" customHeight="1" x14ac:dyDescent="0.15">
      <c r="A6" s="19" t="s">
        <v>110</v>
      </c>
      <c r="B6" s="18">
        <v>3.4733796296296297E-2</v>
      </c>
      <c r="C6" s="19" t="s">
        <v>223</v>
      </c>
      <c r="D6" s="58" t="s">
        <v>247</v>
      </c>
      <c r="E6" s="19" t="s">
        <v>249</v>
      </c>
      <c r="F6" s="19" t="s">
        <v>246</v>
      </c>
      <c r="G6" s="59" t="s">
        <v>247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>
        <v>2</v>
      </c>
      <c r="Q6" s="19" t="s">
        <v>250</v>
      </c>
    </row>
    <row r="7" spans="1:17" ht="15.75" customHeight="1" x14ac:dyDescent="0.15">
      <c r="A7" s="19" t="s">
        <v>110</v>
      </c>
      <c r="B7" s="18">
        <v>4.880787037037037E-2</v>
      </c>
      <c r="C7" s="19" t="s">
        <v>223</v>
      </c>
      <c r="D7" s="58" t="s">
        <v>245</v>
      </c>
      <c r="E7" s="19" t="s">
        <v>223</v>
      </c>
      <c r="F7" s="19" t="s">
        <v>251</v>
      </c>
      <c r="G7" s="59" t="s">
        <v>252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>
        <v>2</v>
      </c>
      <c r="P7" s="62" t="s">
        <v>247</v>
      </c>
    </row>
    <row r="8" spans="1:17" ht="15.75" customHeight="1" x14ac:dyDescent="0.15">
      <c r="A8" s="19" t="s">
        <v>110</v>
      </c>
      <c r="B8" s="18">
        <v>4.880787037037037E-2</v>
      </c>
      <c r="C8" s="19" t="s">
        <v>223</v>
      </c>
      <c r="D8" s="58" t="s">
        <v>245</v>
      </c>
      <c r="E8" s="19" t="s">
        <v>229</v>
      </c>
      <c r="F8" s="19" t="s">
        <v>253</v>
      </c>
      <c r="G8" s="59" t="s">
        <v>247</v>
      </c>
      <c r="H8" s="60" t="s">
        <v>247</v>
      </c>
      <c r="I8" s="60" t="s">
        <v>247</v>
      </c>
      <c r="J8" s="60">
        <v>2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  <c r="Q8" s="19" t="s">
        <v>254</v>
      </c>
    </row>
    <row r="9" spans="1:17" ht="15.75" customHeight="1" x14ac:dyDescent="0.15">
      <c r="A9" s="19" t="s">
        <v>110</v>
      </c>
      <c r="B9" s="18">
        <v>4.9652777777777775E-2</v>
      </c>
      <c r="C9" s="19" t="s">
        <v>223</v>
      </c>
      <c r="D9" s="58" t="s">
        <v>247</v>
      </c>
      <c r="E9" s="19" t="s">
        <v>221</v>
      </c>
      <c r="F9" s="19" t="s">
        <v>255</v>
      </c>
      <c r="G9" s="59" t="s">
        <v>247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>
        <v>2</v>
      </c>
      <c r="P9" s="62" t="s">
        <v>247</v>
      </c>
      <c r="Q9" s="19" t="s">
        <v>256</v>
      </c>
    </row>
    <row r="10" spans="1:17" ht="15.75" customHeight="1" x14ac:dyDescent="0.15">
      <c r="A10" s="19" t="s">
        <v>110</v>
      </c>
      <c r="B10" s="18">
        <v>7.767361111111111E-2</v>
      </c>
      <c r="C10" s="19" t="s">
        <v>257</v>
      </c>
      <c r="D10" s="58" t="s">
        <v>245</v>
      </c>
      <c r="E10" s="19" t="s">
        <v>249</v>
      </c>
      <c r="F10" s="19" t="s">
        <v>246</v>
      </c>
      <c r="G10" s="59" t="s">
        <v>247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  <c r="Q10" s="19" t="s">
        <v>258</v>
      </c>
    </row>
    <row r="11" spans="1:17" ht="15.75" customHeight="1" x14ac:dyDescent="0.15">
      <c r="A11" s="19" t="s">
        <v>110</v>
      </c>
      <c r="B11" s="18">
        <v>8.5509259259259257E-2</v>
      </c>
      <c r="C11" s="19" t="s">
        <v>220</v>
      </c>
      <c r="D11" s="58" t="s">
        <v>259</v>
      </c>
      <c r="E11" s="19" t="s">
        <v>260</v>
      </c>
      <c r="F11" s="19" t="s">
        <v>251</v>
      </c>
      <c r="G11" s="59" t="s">
        <v>261</v>
      </c>
      <c r="H11" s="60" t="s">
        <v>247</v>
      </c>
      <c r="I11" s="63" t="s">
        <v>247</v>
      </c>
      <c r="J11" s="64" t="s">
        <v>247</v>
      </c>
      <c r="K11" s="65" t="s">
        <v>247</v>
      </c>
      <c r="L11" s="61" t="s">
        <v>247</v>
      </c>
      <c r="M11" s="62" t="s">
        <v>247</v>
      </c>
      <c r="N11" s="62" t="s">
        <v>247</v>
      </c>
      <c r="O11" s="62" t="s">
        <v>247</v>
      </c>
      <c r="P11" s="62">
        <v>5</v>
      </c>
    </row>
    <row r="12" spans="1:17" ht="15.75" customHeight="1" x14ac:dyDescent="0.15">
      <c r="A12" s="19" t="s">
        <v>110</v>
      </c>
      <c r="B12" s="18">
        <v>8.5509259259259257E-2</v>
      </c>
      <c r="C12" s="19" t="s">
        <v>223</v>
      </c>
      <c r="D12" s="58" t="s">
        <v>262</v>
      </c>
      <c r="E12" s="19" t="s">
        <v>260</v>
      </c>
      <c r="F12" s="19" t="s">
        <v>251</v>
      </c>
      <c r="G12" s="59" t="s">
        <v>263</v>
      </c>
      <c r="H12" s="60" t="s">
        <v>247</v>
      </c>
      <c r="I12" s="60" t="s">
        <v>247</v>
      </c>
      <c r="J12" s="64" t="s">
        <v>247</v>
      </c>
      <c r="K12" s="65" t="s">
        <v>247</v>
      </c>
      <c r="L12" s="61" t="s">
        <v>247</v>
      </c>
      <c r="M12" s="62" t="s">
        <v>247</v>
      </c>
      <c r="N12" s="62" t="s">
        <v>247</v>
      </c>
      <c r="O12" s="62" t="s">
        <v>247</v>
      </c>
      <c r="P12" s="62">
        <v>5</v>
      </c>
    </row>
    <row r="13" spans="1:17" ht="15.75" customHeight="1" x14ac:dyDescent="0.15">
      <c r="A13" s="19" t="s">
        <v>110</v>
      </c>
      <c r="B13" s="18">
        <v>8.5509259259259257E-2</v>
      </c>
      <c r="C13" s="19" t="s">
        <v>229</v>
      </c>
      <c r="D13" s="58" t="s">
        <v>262</v>
      </c>
      <c r="E13" s="19" t="s">
        <v>260</v>
      </c>
      <c r="F13" s="19" t="s">
        <v>251</v>
      </c>
      <c r="G13" s="59" t="s">
        <v>264</v>
      </c>
      <c r="H13" s="60" t="s">
        <v>247</v>
      </c>
      <c r="I13" s="60" t="s">
        <v>247</v>
      </c>
      <c r="J13" s="64" t="s">
        <v>247</v>
      </c>
      <c r="K13" s="65" t="s">
        <v>247</v>
      </c>
      <c r="L13" s="61" t="s">
        <v>247</v>
      </c>
      <c r="M13" s="62" t="s">
        <v>247</v>
      </c>
      <c r="N13" s="62" t="s">
        <v>247</v>
      </c>
      <c r="O13" s="62" t="s">
        <v>247</v>
      </c>
      <c r="P13" s="62">
        <v>10</v>
      </c>
      <c r="Q13" s="58"/>
    </row>
    <row r="14" spans="1:17" ht="15.75" customHeight="1" x14ac:dyDescent="0.15">
      <c r="A14" s="19" t="s">
        <v>110</v>
      </c>
      <c r="B14" s="18">
        <v>8.5509259259259257E-2</v>
      </c>
      <c r="C14" s="19" t="s">
        <v>219</v>
      </c>
      <c r="D14" s="58" t="s">
        <v>262</v>
      </c>
      <c r="E14" s="19" t="s">
        <v>260</v>
      </c>
      <c r="F14" s="19" t="s">
        <v>251</v>
      </c>
      <c r="G14" s="59" t="s">
        <v>265</v>
      </c>
      <c r="H14" s="60" t="s">
        <v>247</v>
      </c>
      <c r="I14" s="60" t="s">
        <v>247</v>
      </c>
      <c r="J14" s="64" t="s">
        <v>247</v>
      </c>
      <c r="K14" s="65" t="s">
        <v>247</v>
      </c>
      <c r="L14" s="61" t="s">
        <v>247</v>
      </c>
      <c r="M14" s="62" t="s">
        <v>247</v>
      </c>
      <c r="N14" s="62" t="s">
        <v>247</v>
      </c>
      <c r="O14" s="62" t="s">
        <v>247</v>
      </c>
      <c r="P14" s="62">
        <v>5</v>
      </c>
    </row>
    <row r="15" spans="1:17" ht="15.75" customHeight="1" x14ac:dyDescent="0.15">
      <c r="A15" s="19" t="s">
        <v>110</v>
      </c>
      <c r="B15" s="18">
        <v>0.12537037037037038</v>
      </c>
      <c r="C15" s="19" t="s">
        <v>247</v>
      </c>
      <c r="D15" s="58" t="s">
        <v>262</v>
      </c>
      <c r="E15" s="19" t="s">
        <v>223</v>
      </c>
      <c r="F15" s="19" t="s">
        <v>266</v>
      </c>
      <c r="G15" s="59" t="s">
        <v>247</v>
      </c>
      <c r="H15" s="60" t="s">
        <v>247</v>
      </c>
      <c r="I15" s="60" t="s">
        <v>247</v>
      </c>
      <c r="J15" s="60">
        <v>3</v>
      </c>
      <c r="K15" s="60" t="s">
        <v>247</v>
      </c>
      <c r="L15" s="61" t="s">
        <v>247</v>
      </c>
      <c r="M15" s="62" t="s">
        <v>247</v>
      </c>
      <c r="N15" s="62" t="s">
        <v>247</v>
      </c>
      <c r="O15" s="62" t="s">
        <v>247</v>
      </c>
      <c r="P15" s="62" t="s">
        <v>247</v>
      </c>
      <c r="Q15" s="19" t="s">
        <v>267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24.1640625" customWidth="1"/>
    <col min="4" max="4" width="17.33203125" customWidth="1"/>
    <col min="5" max="5" width="13.83203125" customWidth="1"/>
    <col min="7" max="7" width="20" customWidth="1"/>
    <col min="8" max="8" width="9.33203125" customWidth="1"/>
    <col min="9" max="11" width="7.6640625" customWidth="1"/>
    <col min="12" max="12" width="11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68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111</v>
      </c>
      <c r="B2" s="18">
        <v>3.8831018518518522E-2</v>
      </c>
      <c r="C2" s="19" t="s">
        <v>224</v>
      </c>
      <c r="D2" s="19" t="s">
        <v>245</v>
      </c>
      <c r="E2" s="19" t="s">
        <v>268</v>
      </c>
      <c r="F2" s="19" t="s">
        <v>251</v>
      </c>
      <c r="G2" s="59" t="s">
        <v>269</v>
      </c>
      <c r="H2" s="60" t="s">
        <v>247</v>
      </c>
      <c r="I2" s="66" t="s">
        <v>247</v>
      </c>
      <c r="J2" s="66" t="s">
        <v>247</v>
      </c>
      <c r="K2" s="66" t="s">
        <v>247</v>
      </c>
      <c r="L2" s="61" t="s">
        <v>247</v>
      </c>
      <c r="M2" s="62" t="s">
        <v>247</v>
      </c>
      <c r="N2" s="62">
        <v>1</v>
      </c>
      <c r="O2" s="62">
        <v>50</v>
      </c>
      <c r="P2" s="62" t="s">
        <v>247</v>
      </c>
      <c r="Q2" s="19" t="s">
        <v>270</v>
      </c>
    </row>
    <row r="3" spans="1:17" ht="15.75" customHeight="1" x14ac:dyDescent="0.15">
      <c r="A3" s="19" t="s">
        <v>111</v>
      </c>
      <c r="B3" s="18">
        <v>4.1145833333333333E-2</v>
      </c>
      <c r="C3" s="19" t="s">
        <v>219</v>
      </c>
      <c r="D3" s="19" t="s">
        <v>245</v>
      </c>
      <c r="E3" s="19" t="s">
        <v>268</v>
      </c>
      <c r="F3" s="19" t="s">
        <v>251</v>
      </c>
      <c r="G3" s="59" t="s">
        <v>269</v>
      </c>
      <c r="H3" s="66" t="s">
        <v>247</v>
      </c>
      <c r="I3" s="66" t="s">
        <v>247</v>
      </c>
      <c r="J3" s="66" t="s">
        <v>247</v>
      </c>
      <c r="K3" s="66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  <c r="Q3" s="19" t="s">
        <v>271</v>
      </c>
    </row>
    <row r="4" spans="1:17" ht="15.75" customHeight="1" x14ac:dyDescent="0.15">
      <c r="A4" s="19" t="s">
        <v>111</v>
      </c>
      <c r="B4" s="18">
        <v>4.8611111111111112E-2</v>
      </c>
      <c r="C4" s="19" t="s">
        <v>223</v>
      </c>
      <c r="D4" s="19" t="s">
        <v>229</v>
      </c>
      <c r="E4" s="19" t="s">
        <v>223</v>
      </c>
      <c r="F4" s="19" t="s">
        <v>251</v>
      </c>
      <c r="G4" s="59" t="s">
        <v>272</v>
      </c>
      <c r="H4" s="66" t="s">
        <v>247</v>
      </c>
      <c r="I4" s="66" t="s">
        <v>247</v>
      </c>
      <c r="J4" s="66" t="s">
        <v>247</v>
      </c>
      <c r="K4" s="66" t="s">
        <v>247</v>
      </c>
      <c r="L4" s="61" t="s">
        <v>247</v>
      </c>
      <c r="M4" s="62" t="s">
        <v>247</v>
      </c>
      <c r="N4" s="62">
        <v>1</v>
      </c>
      <c r="O4" s="62" t="s">
        <v>247</v>
      </c>
      <c r="P4" s="62" t="s">
        <v>247</v>
      </c>
      <c r="Q4" s="19" t="s">
        <v>273</v>
      </c>
    </row>
    <row r="5" spans="1:17" ht="15.75" customHeight="1" x14ac:dyDescent="0.15">
      <c r="A5" s="19" t="s">
        <v>111</v>
      </c>
      <c r="B5" s="18">
        <v>6.1168981481481484E-2</v>
      </c>
      <c r="C5" s="19" t="s">
        <v>221</v>
      </c>
      <c r="D5" s="19" t="s">
        <v>245</v>
      </c>
      <c r="E5" s="19" t="s">
        <v>221</v>
      </c>
      <c r="F5" s="19" t="s">
        <v>251</v>
      </c>
      <c r="G5" s="59" t="s">
        <v>274</v>
      </c>
      <c r="H5" s="66" t="s">
        <v>247</v>
      </c>
      <c r="I5" s="66" t="s">
        <v>247</v>
      </c>
      <c r="J5" s="66" t="s">
        <v>247</v>
      </c>
      <c r="K5" s="66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  <c r="Q5" s="19" t="s">
        <v>275</v>
      </c>
    </row>
    <row r="6" spans="1:17" ht="15.75" customHeight="1" x14ac:dyDescent="0.15">
      <c r="A6" s="19" t="s">
        <v>111</v>
      </c>
      <c r="B6" s="18">
        <v>6.1168981481481484E-2</v>
      </c>
      <c r="C6" s="19" t="s">
        <v>229</v>
      </c>
      <c r="D6" s="19" t="s">
        <v>245</v>
      </c>
      <c r="E6" s="19" t="s">
        <v>229</v>
      </c>
      <c r="F6" s="19" t="s">
        <v>251</v>
      </c>
      <c r="G6" s="59" t="s">
        <v>274</v>
      </c>
      <c r="H6" s="66" t="s">
        <v>247</v>
      </c>
      <c r="I6" s="66" t="s">
        <v>247</v>
      </c>
      <c r="J6" s="66" t="s">
        <v>247</v>
      </c>
      <c r="K6" s="66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  <c r="Q6" s="19" t="s">
        <v>275</v>
      </c>
    </row>
    <row r="7" spans="1:17" ht="15.75" customHeight="1" x14ac:dyDescent="0.15">
      <c r="A7" s="19" t="s">
        <v>111</v>
      </c>
      <c r="B7" s="18">
        <v>6.1168981481481484E-2</v>
      </c>
      <c r="C7" s="19" t="s">
        <v>224</v>
      </c>
      <c r="D7" s="19" t="s">
        <v>245</v>
      </c>
      <c r="E7" s="19" t="s">
        <v>224</v>
      </c>
      <c r="F7" s="19" t="s">
        <v>251</v>
      </c>
      <c r="G7" s="59" t="s">
        <v>274</v>
      </c>
      <c r="H7" s="66" t="s">
        <v>247</v>
      </c>
      <c r="I7" s="66" t="s">
        <v>247</v>
      </c>
      <c r="J7" s="66" t="s">
        <v>247</v>
      </c>
      <c r="K7" s="66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  <c r="Q7" s="19" t="s">
        <v>275</v>
      </c>
    </row>
    <row r="8" spans="1:17" ht="15.75" customHeight="1" x14ac:dyDescent="0.15">
      <c r="A8" s="19" t="s">
        <v>111</v>
      </c>
      <c r="B8" s="18">
        <v>6.1481481481481484E-2</v>
      </c>
      <c r="C8" s="19" t="s">
        <v>229</v>
      </c>
      <c r="D8" s="19" t="s">
        <v>229</v>
      </c>
      <c r="E8" s="19" t="s">
        <v>223</v>
      </c>
      <c r="F8" s="19" t="s">
        <v>276</v>
      </c>
      <c r="G8" s="59" t="s">
        <v>277</v>
      </c>
      <c r="H8" s="66" t="s">
        <v>247</v>
      </c>
      <c r="I8" s="66" t="s">
        <v>247</v>
      </c>
      <c r="J8" s="66" t="s">
        <v>247</v>
      </c>
      <c r="K8" s="66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  <c r="Q8" s="19"/>
    </row>
    <row r="9" spans="1:17" ht="15.75" customHeight="1" x14ac:dyDescent="0.15">
      <c r="A9" s="19" t="s">
        <v>111</v>
      </c>
      <c r="B9" s="18">
        <v>7.604166666666666E-2</v>
      </c>
      <c r="C9" s="19" t="s">
        <v>223</v>
      </c>
      <c r="D9" s="19" t="s">
        <v>278</v>
      </c>
      <c r="E9" s="19" t="s">
        <v>268</v>
      </c>
      <c r="F9" s="19" t="s">
        <v>251</v>
      </c>
      <c r="G9" s="59" t="s">
        <v>279</v>
      </c>
      <c r="H9" s="66" t="s">
        <v>247</v>
      </c>
      <c r="I9" s="66" t="s">
        <v>247</v>
      </c>
      <c r="J9" s="66" t="s">
        <v>247</v>
      </c>
      <c r="K9" s="66" t="s">
        <v>247</v>
      </c>
      <c r="L9" s="61" t="s">
        <v>247</v>
      </c>
      <c r="M9" s="62" t="s">
        <v>247</v>
      </c>
      <c r="N9" s="62" t="s">
        <v>247</v>
      </c>
      <c r="O9" s="62">
        <v>8</v>
      </c>
      <c r="P9" s="62" t="s">
        <v>247</v>
      </c>
      <c r="Q9" s="19" t="s">
        <v>280</v>
      </c>
    </row>
    <row r="10" spans="1:17" ht="15.75" customHeight="1" x14ac:dyDescent="0.15">
      <c r="A10" s="19" t="s">
        <v>111</v>
      </c>
      <c r="B10" s="18">
        <v>7.784722222222222E-2</v>
      </c>
      <c r="C10" s="19" t="s">
        <v>281</v>
      </c>
      <c r="D10" s="19" t="s">
        <v>278</v>
      </c>
      <c r="E10" s="19" t="s">
        <v>281</v>
      </c>
      <c r="F10" s="19" t="s">
        <v>251</v>
      </c>
      <c r="G10" s="59" t="s">
        <v>279</v>
      </c>
      <c r="H10" s="66" t="s">
        <v>247</v>
      </c>
      <c r="I10" s="66" t="s">
        <v>247</v>
      </c>
      <c r="J10" s="66" t="s">
        <v>247</v>
      </c>
      <c r="K10" s="66" t="s">
        <v>247</v>
      </c>
      <c r="L10" s="61" t="s">
        <v>247</v>
      </c>
      <c r="M10" s="62" t="s">
        <v>247</v>
      </c>
      <c r="N10" s="62" t="s">
        <v>247</v>
      </c>
      <c r="O10" s="62">
        <v>1</v>
      </c>
      <c r="P10" s="62" t="s">
        <v>247</v>
      </c>
      <c r="Q10" s="19" t="s">
        <v>282</v>
      </c>
    </row>
    <row r="11" spans="1:17" ht="15.75" customHeight="1" x14ac:dyDescent="0.15">
      <c r="A11" s="19" t="s">
        <v>111</v>
      </c>
      <c r="B11" s="18">
        <v>8.2268518518518519E-2</v>
      </c>
      <c r="C11" s="19" t="s">
        <v>221</v>
      </c>
      <c r="D11" s="19" t="s">
        <v>221</v>
      </c>
      <c r="E11" s="19" t="s">
        <v>229</v>
      </c>
      <c r="F11" s="19" t="s">
        <v>276</v>
      </c>
      <c r="G11" s="59" t="s">
        <v>279</v>
      </c>
      <c r="H11" s="66" t="s">
        <v>247</v>
      </c>
      <c r="I11" s="66" t="s">
        <v>247</v>
      </c>
      <c r="J11" s="66" t="s">
        <v>247</v>
      </c>
      <c r="K11" s="66" t="s">
        <v>247</v>
      </c>
      <c r="L11" s="61" t="s">
        <v>247</v>
      </c>
      <c r="M11" s="62" t="s">
        <v>247</v>
      </c>
      <c r="N11" s="62" t="s">
        <v>247</v>
      </c>
      <c r="O11" s="62" t="s">
        <v>247</v>
      </c>
      <c r="P11" s="62" t="s">
        <v>247</v>
      </c>
      <c r="Q11" s="19" t="s">
        <v>283</v>
      </c>
    </row>
    <row r="12" spans="1:17" ht="15.75" customHeight="1" x14ac:dyDescent="0.15">
      <c r="A12" s="19" t="s">
        <v>111</v>
      </c>
      <c r="B12" s="18">
        <v>0.11872685185185185</v>
      </c>
      <c r="C12" s="19" t="s">
        <v>284</v>
      </c>
      <c r="D12" s="19" t="s">
        <v>285</v>
      </c>
      <c r="E12" s="19" t="s">
        <v>229</v>
      </c>
      <c r="F12" s="19" t="s">
        <v>286</v>
      </c>
      <c r="G12" s="59" t="s">
        <v>287</v>
      </c>
      <c r="H12" s="66" t="s">
        <v>247</v>
      </c>
      <c r="I12" s="66" t="s">
        <v>247</v>
      </c>
      <c r="J12" s="66" t="s">
        <v>247</v>
      </c>
      <c r="K12" s="66" t="s">
        <v>247</v>
      </c>
      <c r="L12" s="61" t="s">
        <v>288</v>
      </c>
      <c r="M12" s="62" t="s">
        <v>247</v>
      </c>
      <c r="N12" s="62" t="s">
        <v>247</v>
      </c>
      <c r="O12" s="62" t="s">
        <v>247</v>
      </c>
      <c r="P12" s="62" t="s">
        <v>247</v>
      </c>
      <c r="Q12" s="19" t="s">
        <v>289</v>
      </c>
    </row>
    <row r="13" spans="1:17" ht="15.75" customHeight="1" x14ac:dyDescent="0.15">
      <c r="A13" s="19" t="s">
        <v>111</v>
      </c>
      <c r="B13" s="18">
        <v>0.1193287037037037</v>
      </c>
      <c r="C13" s="19" t="s">
        <v>285</v>
      </c>
      <c r="D13" s="19" t="s">
        <v>285</v>
      </c>
      <c r="E13" s="19" t="s">
        <v>229</v>
      </c>
      <c r="F13" s="19" t="s">
        <v>286</v>
      </c>
      <c r="G13" s="59" t="s">
        <v>290</v>
      </c>
      <c r="H13" s="66" t="s">
        <v>247</v>
      </c>
      <c r="I13" s="66" t="s">
        <v>247</v>
      </c>
      <c r="J13" s="66" t="s">
        <v>247</v>
      </c>
      <c r="K13" s="66" t="s">
        <v>247</v>
      </c>
      <c r="L13" s="61" t="s">
        <v>247</v>
      </c>
      <c r="M13" s="62" t="s">
        <v>247</v>
      </c>
      <c r="N13" s="62" t="s">
        <v>247</v>
      </c>
      <c r="O13" s="62" t="s">
        <v>247</v>
      </c>
      <c r="P13" s="62" t="s">
        <v>247</v>
      </c>
    </row>
    <row r="14" spans="1:17" ht="15.75" customHeight="1" x14ac:dyDescent="0.15">
      <c r="A14" s="19" t="s">
        <v>111</v>
      </c>
      <c r="B14" s="18">
        <v>0.14362268518518517</v>
      </c>
      <c r="C14" s="19" t="s">
        <v>221</v>
      </c>
      <c r="D14" s="19" t="s">
        <v>291</v>
      </c>
      <c r="E14" s="19" t="s">
        <v>221</v>
      </c>
      <c r="F14" s="19" t="s">
        <v>266</v>
      </c>
      <c r="G14" s="59" t="s">
        <v>292</v>
      </c>
      <c r="H14" s="66" t="s">
        <v>247</v>
      </c>
      <c r="I14" s="66" t="s">
        <v>247</v>
      </c>
      <c r="J14" s="66" t="s">
        <v>247</v>
      </c>
      <c r="K14" s="66" t="s">
        <v>247</v>
      </c>
      <c r="L14" s="61" t="s">
        <v>247</v>
      </c>
      <c r="M14" s="62" t="s">
        <v>247</v>
      </c>
      <c r="N14" s="62" t="s">
        <v>247</v>
      </c>
      <c r="O14" s="62" t="s">
        <v>247</v>
      </c>
      <c r="P14" s="62" t="s">
        <v>247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9.83203125" customWidth="1"/>
    <col min="4" max="4" width="20.5" customWidth="1"/>
    <col min="7" max="7" width="32" customWidth="1"/>
    <col min="8" max="8" width="9.33203125" customWidth="1"/>
    <col min="9" max="11" width="7.6640625" customWidth="1"/>
    <col min="12" max="12" width="32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40.6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55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55" t="s">
        <v>243</v>
      </c>
    </row>
    <row r="2" spans="1:17" ht="15.75" customHeight="1" x14ac:dyDescent="0.15">
      <c r="A2" s="19" t="s">
        <v>112</v>
      </c>
      <c r="B2" s="67" t="s">
        <v>293</v>
      </c>
      <c r="C2" s="9" t="s">
        <v>220</v>
      </c>
      <c r="D2" s="68" t="s">
        <v>259</v>
      </c>
      <c r="E2" s="9" t="s">
        <v>223</v>
      </c>
      <c r="F2" s="9" t="s">
        <v>255</v>
      </c>
      <c r="G2" s="59" t="s">
        <v>294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  <c r="Q2" s="58" t="s">
        <v>295</v>
      </c>
    </row>
    <row r="3" spans="1:17" ht="15.75" customHeight="1" x14ac:dyDescent="0.15">
      <c r="A3" s="19" t="s">
        <v>112</v>
      </c>
      <c r="B3" s="69" t="s">
        <v>296</v>
      </c>
      <c r="C3" s="19" t="s">
        <v>223</v>
      </c>
      <c r="D3" s="58" t="s">
        <v>247</v>
      </c>
      <c r="E3" s="19" t="s">
        <v>224</v>
      </c>
      <c r="F3" s="19" t="s">
        <v>297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298</v>
      </c>
      <c r="M3" s="62" t="s">
        <v>247</v>
      </c>
      <c r="N3" s="62" t="s">
        <v>247</v>
      </c>
      <c r="O3" s="62" t="s">
        <v>247</v>
      </c>
      <c r="P3" s="62" t="s">
        <v>247</v>
      </c>
      <c r="Q3" s="58" t="s">
        <v>299</v>
      </c>
    </row>
    <row r="4" spans="1:17" ht="15.75" customHeight="1" x14ac:dyDescent="0.15">
      <c r="A4" s="19" t="s">
        <v>112</v>
      </c>
      <c r="B4" s="69" t="s">
        <v>300</v>
      </c>
      <c r="C4" s="19" t="s">
        <v>301</v>
      </c>
      <c r="D4" s="58" t="s">
        <v>262</v>
      </c>
      <c r="E4" s="19" t="s">
        <v>268</v>
      </c>
      <c r="F4" s="19" t="s">
        <v>266</v>
      </c>
      <c r="G4" s="59" t="s">
        <v>247</v>
      </c>
      <c r="H4" s="60" t="s">
        <v>247</v>
      </c>
      <c r="I4" s="60">
        <v>6</v>
      </c>
      <c r="J4" s="60">
        <v>4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  <c r="Q4" s="70"/>
    </row>
    <row r="5" spans="1:17" ht="15.75" customHeight="1" x14ac:dyDescent="0.15">
      <c r="A5" s="19" t="s">
        <v>112</v>
      </c>
      <c r="B5" s="69" t="s">
        <v>302</v>
      </c>
      <c r="C5" s="19" t="s">
        <v>262</v>
      </c>
      <c r="D5" s="58" t="s">
        <v>262</v>
      </c>
      <c r="E5" s="19" t="s">
        <v>268</v>
      </c>
      <c r="F5" s="19" t="s">
        <v>286</v>
      </c>
      <c r="G5" s="59" t="s">
        <v>303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  <c r="Q5" s="58" t="s">
        <v>304</v>
      </c>
    </row>
    <row r="6" spans="1:17" ht="15.75" customHeight="1" x14ac:dyDescent="0.15">
      <c r="A6" s="19" t="s">
        <v>112</v>
      </c>
      <c r="B6" s="69" t="s">
        <v>305</v>
      </c>
      <c r="C6" s="19" t="s">
        <v>223</v>
      </c>
      <c r="D6" s="58" t="s">
        <v>247</v>
      </c>
      <c r="E6" s="19" t="s">
        <v>247</v>
      </c>
      <c r="F6" s="19" t="s">
        <v>306</v>
      </c>
      <c r="G6" s="59" t="s">
        <v>247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303</v>
      </c>
      <c r="M6" s="62" t="s">
        <v>247</v>
      </c>
      <c r="N6" s="62" t="s">
        <v>247</v>
      </c>
      <c r="O6" s="62" t="s">
        <v>247</v>
      </c>
      <c r="P6" s="62" t="s">
        <v>247</v>
      </c>
      <c r="Q6" s="70"/>
    </row>
    <row r="7" spans="1:17" ht="15.75" customHeight="1" x14ac:dyDescent="0.15">
      <c r="A7" s="19" t="s">
        <v>112</v>
      </c>
      <c r="B7" s="69" t="s">
        <v>307</v>
      </c>
      <c r="C7" s="19" t="s">
        <v>245</v>
      </c>
      <c r="D7" s="58" t="s">
        <v>245</v>
      </c>
      <c r="E7" s="19" t="s">
        <v>221</v>
      </c>
      <c r="F7" s="19" t="s">
        <v>308</v>
      </c>
      <c r="G7" s="59" t="s">
        <v>309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  <c r="Q7" s="70"/>
    </row>
    <row r="8" spans="1:17" ht="15.75" customHeight="1" x14ac:dyDescent="0.15">
      <c r="A8" s="19" t="s">
        <v>112</v>
      </c>
      <c r="B8" s="69" t="s">
        <v>310</v>
      </c>
      <c r="C8" s="19" t="s">
        <v>229</v>
      </c>
      <c r="D8" s="58" t="s">
        <v>245</v>
      </c>
      <c r="E8" s="19" t="s">
        <v>221</v>
      </c>
      <c r="F8" s="19" t="s">
        <v>255</v>
      </c>
      <c r="G8" s="59" t="s">
        <v>247</v>
      </c>
      <c r="H8" s="60" t="s">
        <v>247</v>
      </c>
      <c r="I8" s="60">
        <v>13</v>
      </c>
      <c r="J8" s="60" t="s">
        <v>247</v>
      </c>
      <c r="K8" s="60" t="s">
        <v>247</v>
      </c>
      <c r="L8" s="61" t="s">
        <v>247</v>
      </c>
      <c r="M8" s="62" t="s">
        <v>247</v>
      </c>
      <c r="N8" s="62">
        <v>13</v>
      </c>
      <c r="O8" s="62" t="s">
        <v>247</v>
      </c>
      <c r="P8" s="62" t="s">
        <v>247</v>
      </c>
      <c r="Q8" s="70"/>
    </row>
    <row r="9" spans="1:17" ht="15.75" customHeight="1" x14ac:dyDescent="0.15">
      <c r="A9" s="19" t="s">
        <v>112</v>
      </c>
      <c r="B9" s="69" t="s">
        <v>311</v>
      </c>
      <c r="C9" s="19" t="s">
        <v>221</v>
      </c>
      <c r="D9" s="58" t="s">
        <v>285</v>
      </c>
      <c r="E9" s="19" t="s">
        <v>221</v>
      </c>
      <c r="F9" s="19" t="s">
        <v>251</v>
      </c>
      <c r="G9" s="59" t="s">
        <v>312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>
        <v>13</v>
      </c>
      <c r="O9" s="62" t="s">
        <v>247</v>
      </c>
      <c r="P9" s="62" t="s">
        <v>247</v>
      </c>
      <c r="Q9" s="70"/>
    </row>
    <row r="10" spans="1:17" ht="15.75" customHeight="1" x14ac:dyDescent="0.15">
      <c r="A10" s="19" t="s">
        <v>112</v>
      </c>
      <c r="B10" s="69" t="s">
        <v>313</v>
      </c>
      <c r="C10" s="19" t="s">
        <v>224</v>
      </c>
      <c r="D10" s="58" t="s">
        <v>314</v>
      </c>
      <c r="E10" s="19" t="s">
        <v>221</v>
      </c>
      <c r="F10" s="19" t="s">
        <v>255</v>
      </c>
      <c r="G10" s="59" t="s">
        <v>247</v>
      </c>
      <c r="H10" s="60" t="s">
        <v>247</v>
      </c>
      <c r="I10" s="60">
        <v>1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  <c r="Q10" s="70"/>
    </row>
    <row r="11" spans="1:17" ht="15.75" customHeight="1" x14ac:dyDescent="0.15">
      <c r="A11" s="19" t="s">
        <v>112</v>
      </c>
      <c r="B11" s="69" t="s">
        <v>313</v>
      </c>
      <c r="C11" s="19" t="s">
        <v>219</v>
      </c>
      <c r="D11" s="58" t="s">
        <v>314</v>
      </c>
      <c r="E11" s="19" t="s">
        <v>221</v>
      </c>
      <c r="F11" s="19" t="s">
        <v>255</v>
      </c>
      <c r="G11" s="59" t="s">
        <v>247</v>
      </c>
      <c r="H11" s="60" t="s">
        <v>247</v>
      </c>
      <c r="I11" s="60">
        <v>8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 t="s">
        <v>247</v>
      </c>
      <c r="O11" s="62" t="s">
        <v>247</v>
      </c>
      <c r="P11" s="62" t="s">
        <v>247</v>
      </c>
      <c r="Q11" s="70"/>
    </row>
    <row r="12" spans="1:17" ht="15.75" customHeight="1" x14ac:dyDescent="0.15">
      <c r="A12" s="19" t="s">
        <v>112</v>
      </c>
      <c r="B12" s="69" t="s">
        <v>313</v>
      </c>
      <c r="C12" s="19" t="s">
        <v>223</v>
      </c>
      <c r="D12" s="58" t="s">
        <v>314</v>
      </c>
      <c r="E12" s="19" t="s">
        <v>221</v>
      </c>
      <c r="F12" s="19" t="s">
        <v>255</v>
      </c>
      <c r="G12" s="59" t="s">
        <v>247</v>
      </c>
      <c r="H12" s="60" t="s">
        <v>247</v>
      </c>
      <c r="I12" s="60">
        <v>1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 t="s">
        <v>247</v>
      </c>
      <c r="O12" s="62" t="s">
        <v>247</v>
      </c>
      <c r="P12" s="62" t="s">
        <v>247</v>
      </c>
      <c r="Q12" s="70"/>
    </row>
    <row r="13" spans="1:17" ht="15.75" customHeight="1" x14ac:dyDescent="0.15">
      <c r="A13" s="19" t="s">
        <v>112</v>
      </c>
      <c r="B13" s="69" t="s">
        <v>315</v>
      </c>
      <c r="C13" s="19" t="s">
        <v>221</v>
      </c>
      <c r="D13" s="58" t="s">
        <v>316</v>
      </c>
      <c r="E13" s="19" t="s">
        <v>221</v>
      </c>
      <c r="F13" s="19" t="s">
        <v>251</v>
      </c>
      <c r="G13" s="59" t="s">
        <v>317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>
        <v>10</v>
      </c>
      <c r="O13" s="62" t="s">
        <v>247</v>
      </c>
      <c r="P13" s="62" t="s">
        <v>247</v>
      </c>
      <c r="Q13" s="70"/>
    </row>
    <row r="14" spans="1:17" ht="15.75" customHeight="1" x14ac:dyDescent="0.15">
      <c r="A14" s="19" t="s">
        <v>112</v>
      </c>
      <c r="B14" s="69" t="s">
        <v>318</v>
      </c>
      <c r="C14" s="19" t="s">
        <v>221</v>
      </c>
      <c r="D14" s="58" t="s">
        <v>247</v>
      </c>
      <c r="E14" s="19" t="s">
        <v>247</v>
      </c>
      <c r="F14" s="19" t="s">
        <v>297</v>
      </c>
      <c r="G14" s="59" t="s">
        <v>247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317</v>
      </c>
      <c r="M14" s="62" t="s">
        <v>247</v>
      </c>
      <c r="N14" s="62" t="s">
        <v>247</v>
      </c>
      <c r="O14" s="62" t="s">
        <v>247</v>
      </c>
      <c r="P14" s="62" t="s">
        <v>247</v>
      </c>
      <c r="Q14" s="58" t="s">
        <v>319</v>
      </c>
    </row>
    <row r="15" spans="1:17" ht="15.75" customHeight="1" x14ac:dyDescent="0.15">
      <c r="A15" s="19" t="s">
        <v>112</v>
      </c>
      <c r="B15" s="69" t="s">
        <v>320</v>
      </c>
      <c r="C15" s="19" t="s">
        <v>229</v>
      </c>
      <c r="D15" s="58" t="s">
        <v>247</v>
      </c>
      <c r="E15" s="19" t="s">
        <v>247</v>
      </c>
      <c r="F15" s="19" t="s">
        <v>297</v>
      </c>
      <c r="G15" s="59" t="s">
        <v>247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321</v>
      </c>
      <c r="M15" s="62" t="s">
        <v>247</v>
      </c>
      <c r="N15" s="62" t="s">
        <v>247</v>
      </c>
      <c r="O15" s="62" t="s">
        <v>247</v>
      </c>
      <c r="P15" s="62" t="s">
        <v>247</v>
      </c>
      <c r="Q15" s="58" t="s">
        <v>322</v>
      </c>
    </row>
    <row r="16" spans="1:17" ht="15.75" customHeight="1" x14ac:dyDescent="0.15">
      <c r="A16" s="19" t="s">
        <v>112</v>
      </c>
      <c r="B16" s="69" t="s">
        <v>323</v>
      </c>
      <c r="C16" s="19" t="s">
        <v>229</v>
      </c>
      <c r="D16" s="58" t="s">
        <v>245</v>
      </c>
      <c r="E16" s="19" t="s">
        <v>247</v>
      </c>
      <c r="F16" s="19" t="s">
        <v>251</v>
      </c>
      <c r="G16" s="59" t="s">
        <v>324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247</v>
      </c>
      <c r="M16" s="62" t="s">
        <v>247</v>
      </c>
      <c r="N16" s="62" t="s">
        <v>247</v>
      </c>
      <c r="O16" s="62">
        <v>2</v>
      </c>
      <c r="P16" s="62" t="s">
        <v>247</v>
      </c>
      <c r="Q16" s="70"/>
    </row>
    <row r="17" spans="1:17" ht="15.75" customHeight="1" x14ac:dyDescent="0.15">
      <c r="A17" s="19" t="s">
        <v>112</v>
      </c>
      <c r="B17" s="69" t="s">
        <v>325</v>
      </c>
      <c r="C17" s="19" t="s">
        <v>219</v>
      </c>
      <c r="D17" s="58" t="s">
        <v>245</v>
      </c>
      <c r="E17" s="19" t="s">
        <v>220</v>
      </c>
      <c r="F17" s="19" t="s">
        <v>326</v>
      </c>
      <c r="G17" s="59" t="s">
        <v>247</v>
      </c>
      <c r="H17" s="60" t="s">
        <v>247</v>
      </c>
      <c r="I17" s="60">
        <v>3</v>
      </c>
      <c r="J17" s="60" t="s">
        <v>247</v>
      </c>
      <c r="K17" s="60" t="s">
        <v>247</v>
      </c>
      <c r="L17" s="61" t="s">
        <v>247</v>
      </c>
      <c r="M17" s="62" t="s">
        <v>247</v>
      </c>
      <c r="N17" s="62" t="s">
        <v>247</v>
      </c>
      <c r="O17" s="62" t="s">
        <v>247</v>
      </c>
      <c r="P17" s="62" t="s">
        <v>247</v>
      </c>
      <c r="Q17" s="58" t="s">
        <v>327</v>
      </c>
    </row>
    <row r="18" spans="1:17" ht="15.75" customHeight="1" x14ac:dyDescent="0.15">
      <c r="A18" s="19" t="s">
        <v>112</v>
      </c>
      <c r="B18" s="69" t="s">
        <v>328</v>
      </c>
      <c r="C18" s="19" t="s">
        <v>220</v>
      </c>
      <c r="D18" s="58" t="s">
        <v>245</v>
      </c>
      <c r="E18" s="19" t="s">
        <v>247</v>
      </c>
      <c r="F18" s="19" t="s">
        <v>251</v>
      </c>
      <c r="G18" s="59" t="s">
        <v>329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247</v>
      </c>
      <c r="M18" s="62" t="s">
        <v>247</v>
      </c>
      <c r="N18" s="62">
        <v>1</v>
      </c>
      <c r="O18" s="62" t="s">
        <v>247</v>
      </c>
      <c r="P18" s="62" t="s">
        <v>247</v>
      </c>
      <c r="Q18" s="58" t="s">
        <v>330</v>
      </c>
    </row>
    <row r="19" spans="1:17" ht="15.75" customHeight="1" x14ac:dyDescent="0.15">
      <c r="A19" s="19" t="s">
        <v>112</v>
      </c>
      <c r="B19" s="69" t="s">
        <v>331</v>
      </c>
      <c r="C19" s="19" t="s">
        <v>268</v>
      </c>
      <c r="D19" s="58" t="s">
        <v>247</v>
      </c>
      <c r="E19" s="19" t="s">
        <v>332</v>
      </c>
      <c r="F19" s="19" t="s">
        <v>255</v>
      </c>
      <c r="G19" s="59" t="s">
        <v>247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329</v>
      </c>
      <c r="M19" s="62" t="s">
        <v>247</v>
      </c>
      <c r="N19" s="62" t="s">
        <v>247</v>
      </c>
      <c r="O19" s="62" t="s">
        <v>247</v>
      </c>
      <c r="P19" s="62" t="s">
        <v>247</v>
      </c>
      <c r="Q19" s="58" t="s">
        <v>333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5" customWidth="1"/>
    <col min="2" max="2" width="7.33203125" customWidth="1"/>
    <col min="3" max="3" width="16.5" customWidth="1"/>
    <col min="4" max="4" width="20.33203125" customWidth="1"/>
    <col min="5" max="5" width="16.5" customWidth="1"/>
    <col min="6" max="6" width="13.5" customWidth="1"/>
    <col min="7" max="7" width="28.83203125" customWidth="1"/>
    <col min="8" max="8" width="9.33203125" customWidth="1"/>
    <col min="9" max="11" width="7.6640625" customWidth="1"/>
    <col min="12" max="12" width="11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50.3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113</v>
      </c>
      <c r="B2" s="18">
        <v>1.5370370370370371E-2</v>
      </c>
      <c r="C2" s="19" t="s">
        <v>281</v>
      </c>
      <c r="D2" s="19" t="s">
        <v>334</v>
      </c>
      <c r="E2" s="19" t="s">
        <v>335</v>
      </c>
      <c r="F2" s="19" t="s">
        <v>251</v>
      </c>
      <c r="G2" s="71" t="s">
        <v>336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>
        <v>1</v>
      </c>
      <c r="O2" s="62" t="s">
        <v>247</v>
      </c>
      <c r="P2" s="62" t="s">
        <v>247</v>
      </c>
    </row>
    <row r="3" spans="1:17" ht="15.75" customHeight="1" x14ac:dyDescent="0.15">
      <c r="A3" s="19" t="s">
        <v>113</v>
      </c>
      <c r="B3" s="18">
        <v>1.5370370370370371E-2</v>
      </c>
      <c r="C3" s="19" t="s">
        <v>220</v>
      </c>
      <c r="D3" s="19" t="s">
        <v>334</v>
      </c>
      <c r="E3" s="19" t="s">
        <v>335</v>
      </c>
      <c r="F3" s="19" t="s">
        <v>251</v>
      </c>
      <c r="G3" s="71" t="s">
        <v>336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>
        <v>2</v>
      </c>
      <c r="O3" s="62" t="s">
        <v>247</v>
      </c>
      <c r="P3" s="62" t="s">
        <v>247</v>
      </c>
    </row>
    <row r="4" spans="1:17" ht="15.75" customHeight="1" x14ac:dyDescent="0.15">
      <c r="A4" s="19" t="s">
        <v>113</v>
      </c>
      <c r="B4" s="18">
        <v>1.5370370370370371E-2</v>
      </c>
      <c r="C4" s="19" t="s">
        <v>223</v>
      </c>
      <c r="D4" s="19" t="s">
        <v>334</v>
      </c>
      <c r="E4" s="19" t="s">
        <v>335</v>
      </c>
      <c r="F4" s="19" t="s">
        <v>251</v>
      </c>
      <c r="G4" s="71" t="s">
        <v>336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>
        <v>3</v>
      </c>
      <c r="O4" s="62" t="s">
        <v>247</v>
      </c>
      <c r="P4" s="62" t="s">
        <v>247</v>
      </c>
    </row>
    <row r="5" spans="1:17" ht="15.75" customHeight="1" x14ac:dyDescent="0.15">
      <c r="A5" s="19" t="s">
        <v>113</v>
      </c>
      <c r="B5" s="18">
        <v>6.474537037037037E-2</v>
      </c>
      <c r="C5" s="19" t="s">
        <v>337</v>
      </c>
      <c r="D5" s="19" t="s">
        <v>338</v>
      </c>
      <c r="E5" s="19" t="s">
        <v>268</v>
      </c>
      <c r="F5" s="19" t="s">
        <v>339</v>
      </c>
      <c r="G5" s="71" t="s">
        <v>269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113</v>
      </c>
      <c r="B6" s="18">
        <v>6.7187499999999997E-2</v>
      </c>
      <c r="C6" s="19" t="s">
        <v>337</v>
      </c>
      <c r="D6" s="19" t="s">
        <v>338</v>
      </c>
      <c r="E6" s="19" t="s">
        <v>268</v>
      </c>
      <c r="F6" s="19" t="s">
        <v>339</v>
      </c>
      <c r="G6" s="71" t="s">
        <v>340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  <c r="Q6" s="19" t="s">
        <v>341</v>
      </c>
    </row>
    <row r="7" spans="1:17" ht="15.75" customHeight="1" x14ac:dyDescent="0.15">
      <c r="A7" s="19" t="s">
        <v>113</v>
      </c>
      <c r="B7" s="18">
        <v>6.9641203703703705E-2</v>
      </c>
      <c r="C7" s="19" t="s">
        <v>223</v>
      </c>
      <c r="D7" s="19" t="s">
        <v>247</v>
      </c>
      <c r="E7" s="19" t="s">
        <v>337</v>
      </c>
      <c r="F7" s="19" t="s">
        <v>339</v>
      </c>
      <c r="G7" s="71" t="s">
        <v>247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342</v>
      </c>
      <c r="M7" s="62" t="s">
        <v>247</v>
      </c>
      <c r="N7" s="62" t="s">
        <v>247</v>
      </c>
      <c r="O7" s="62" t="s">
        <v>247</v>
      </c>
      <c r="P7" s="62" t="s">
        <v>247</v>
      </c>
      <c r="Q7" s="19" t="s">
        <v>343</v>
      </c>
    </row>
    <row r="8" spans="1:17" ht="15.75" customHeight="1" x14ac:dyDescent="0.15">
      <c r="A8" s="19" t="s">
        <v>113</v>
      </c>
      <c r="B8" s="18">
        <v>7.1412037037037038E-2</v>
      </c>
      <c r="C8" s="19" t="s">
        <v>220</v>
      </c>
      <c r="D8" s="19" t="s">
        <v>247</v>
      </c>
      <c r="E8" s="19" t="s">
        <v>344</v>
      </c>
      <c r="F8" s="19" t="s">
        <v>339</v>
      </c>
      <c r="G8" s="71" t="s">
        <v>247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345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113</v>
      </c>
      <c r="B9" s="18">
        <v>0.11047453703703704</v>
      </c>
      <c r="C9" s="19" t="s">
        <v>219</v>
      </c>
      <c r="D9" s="19" t="s">
        <v>338</v>
      </c>
      <c r="E9" s="19" t="s">
        <v>221</v>
      </c>
      <c r="F9" s="19" t="s">
        <v>286</v>
      </c>
      <c r="G9" s="71" t="s">
        <v>346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  <c r="Q9" s="19" t="s">
        <v>275</v>
      </c>
    </row>
    <row r="10" spans="1:17" ht="15.75" customHeight="1" x14ac:dyDescent="0.15">
      <c r="A10" s="19" t="s">
        <v>113</v>
      </c>
      <c r="B10" s="18">
        <v>0.11362268518518519</v>
      </c>
      <c r="C10" s="19" t="s">
        <v>285</v>
      </c>
      <c r="D10" s="19" t="s">
        <v>221</v>
      </c>
      <c r="E10" s="19" t="s">
        <v>221</v>
      </c>
      <c r="F10" s="19" t="s">
        <v>253</v>
      </c>
      <c r="G10" s="71" t="s">
        <v>247</v>
      </c>
      <c r="H10" s="60" t="s">
        <v>247</v>
      </c>
      <c r="I10" s="60">
        <v>1</v>
      </c>
      <c r="J10" s="60" t="s">
        <v>247</v>
      </c>
      <c r="K10" s="60" t="s">
        <v>247</v>
      </c>
      <c r="L10" s="61" t="s">
        <v>347</v>
      </c>
      <c r="M10" s="62" t="s">
        <v>247</v>
      </c>
      <c r="N10" s="62" t="s">
        <v>247</v>
      </c>
      <c r="O10" s="62" t="s">
        <v>247</v>
      </c>
      <c r="P10" s="62" t="s">
        <v>247</v>
      </c>
      <c r="Q10" s="19" t="s">
        <v>348</v>
      </c>
    </row>
    <row r="11" spans="1:17" ht="15.75" customHeight="1" x14ac:dyDescent="0.15">
      <c r="A11" s="19" t="s">
        <v>113</v>
      </c>
      <c r="B11" s="18">
        <v>0.1146412037037037</v>
      </c>
      <c r="C11" s="19" t="s">
        <v>285</v>
      </c>
      <c r="D11" s="19" t="s">
        <v>247</v>
      </c>
      <c r="E11" s="19" t="s">
        <v>229</v>
      </c>
      <c r="F11" s="19" t="s">
        <v>286</v>
      </c>
      <c r="G11" s="71" t="s">
        <v>288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 t="s">
        <v>247</v>
      </c>
      <c r="O11" s="62" t="s">
        <v>247</v>
      </c>
      <c r="P11" s="62" t="s">
        <v>247</v>
      </c>
      <c r="Q11" s="19" t="s">
        <v>349</v>
      </c>
    </row>
    <row r="12" spans="1:17" ht="15.75" customHeight="1" x14ac:dyDescent="0.15">
      <c r="A12" s="19" t="s">
        <v>113</v>
      </c>
      <c r="B12" s="18">
        <v>0.11749999999999999</v>
      </c>
      <c r="C12" s="19" t="s">
        <v>221</v>
      </c>
      <c r="D12" s="19" t="s">
        <v>350</v>
      </c>
      <c r="E12" s="19" t="s">
        <v>221</v>
      </c>
      <c r="F12" s="19" t="s">
        <v>251</v>
      </c>
      <c r="G12" s="71" t="s">
        <v>351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 t="s">
        <v>247</v>
      </c>
      <c r="O12" s="62">
        <v>8</v>
      </c>
      <c r="P12" s="62" t="s">
        <v>247</v>
      </c>
      <c r="Q12" s="19" t="s">
        <v>352</v>
      </c>
    </row>
    <row r="13" spans="1:17" ht="15.75" customHeight="1" x14ac:dyDescent="0.15">
      <c r="A13" s="19" t="s">
        <v>113</v>
      </c>
      <c r="B13" s="18">
        <v>0.11749999999999999</v>
      </c>
      <c r="C13" s="19" t="s">
        <v>221</v>
      </c>
      <c r="D13" s="19" t="s">
        <v>350</v>
      </c>
      <c r="E13" s="19" t="s">
        <v>229</v>
      </c>
      <c r="F13" s="19" t="s">
        <v>255</v>
      </c>
      <c r="G13" s="71" t="s">
        <v>351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 t="s">
        <v>247</v>
      </c>
      <c r="O13" s="62" t="s">
        <v>247</v>
      </c>
      <c r="P13" s="62" t="s">
        <v>247</v>
      </c>
      <c r="Q13" s="19" t="s">
        <v>352</v>
      </c>
    </row>
    <row r="14" spans="1:17" ht="15.75" customHeight="1" x14ac:dyDescent="0.15">
      <c r="A14" s="19" t="s">
        <v>113</v>
      </c>
      <c r="B14" s="18">
        <v>0.12100694444444444</v>
      </c>
      <c r="C14" s="19" t="s">
        <v>247</v>
      </c>
      <c r="D14" s="19" t="s">
        <v>350</v>
      </c>
      <c r="E14" s="19" t="s">
        <v>229</v>
      </c>
      <c r="F14" s="19" t="s">
        <v>286</v>
      </c>
      <c r="G14" s="71" t="s">
        <v>353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247</v>
      </c>
      <c r="M14" s="62" t="s">
        <v>247</v>
      </c>
      <c r="N14" s="62" t="s">
        <v>247</v>
      </c>
      <c r="O14" s="62" t="s">
        <v>247</v>
      </c>
      <c r="P14" s="62" t="s">
        <v>247</v>
      </c>
    </row>
    <row r="15" spans="1:17" ht="15.75" customHeight="1" x14ac:dyDescent="0.15">
      <c r="A15" s="19" t="s">
        <v>113</v>
      </c>
      <c r="B15" s="18">
        <v>0.12655092592592593</v>
      </c>
      <c r="C15" s="19" t="s">
        <v>223</v>
      </c>
      <c r="D15" s="19" t="s">
        <v>354</v>
      </c>
      <c r="E15" s="19" t="s">
        <v>355</v>
      </c>
      <c r="F15" s="19" t="s">
        <v>251</v>
      </c>
      <c r="G15" s="71" t="s">
        <v>356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 t="s">
        <v>247</v>
      </c>
      <c r="O15" s="62">
        <v>7</v>
      </c>
      <c r="P15" s="62" t="s">
        <v>247</v>
      </c>
    </row>
    <row r="16" spans="1:17" ht="15.75" customHeight="1" x14ac:dyDescent="0.15">
      <c r="A16" s="19" t="s">
        <v>113</v>
      </c>
      <c r="B16" s="18">
        <v>0.12699074074074074</v>
      </c>
      <c r="C16" s="19" t="s">
        <v>220</v>
      </c>
      <c r="D16" s="19" t="s">
        <v>354</v>
      </c>
      <c r="E16" s="19" t="s">
        <v>355</v>
      </c>
      <c r="F16" s="19" t="s">
        <v>251</v>
      </c>
      <c r="G16" s="71" t="s">
        <v>294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247</v>
      </c>
      <c r="M16" s="62" t="s">
        <v>247</v>
      </c>
      <c r="N16" s="62">
        <v>5</v>
      </c>
      <c r="O16" s="62" t="s">
        <v>247</v>
      </c>
      <c r="P16" s="62" t="s">
        <v>247</v>
      </c>
    </row>
    <row r="17" spans="1:17" ht="15.75" customHeight="1" x14ac:dyDescent="0.15">
      <c r="A17" s="19" t="s">
        <v>113</v>
      </c>
      <c r="B17" s="18">
        <v>0.13832175925925927</v>
      </c>
      <c r="C17" s="19" t="s">
        <v>281</v>
      </c>
      <c r="D17" s="19" t="s">
        <v>316</v>
      </c>
      <c r="E17" s="19" t="s">
        <v>281</v>
      </c>
      <c r="F17" s="19" t="s">
        <v>251</v>
      </c>
      <c r="G17" s="71" t="s">
        <v>357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247</v>
      </c>
      <c r="M17" s="62" t="s">
        <v>247</v>
      </c>
      <c r="N17" s="62">
        <v>1</v>
      </c>
      <c r="O17" s="62" t="s">
        <v>247</v>
      </c>
      <c r="P17" s="62" t="s">
        <v>247</v>
      </c>
      <c r="Q17" s="19" t="s">
        <v>358</v>
      </c>
    </row>
    <row r="18" spans="1:17" ht="15.75" customHeight="1" x14ac:dyDescent="0.15">
      <c r="A18" s="19" t="s">
        <v>113</v>
      </c>
      <c r="B18" s="18">
        <v>0.13832175925925927</v>
      </c>
      <c r="C18" s="19" t="s">
        <v>226</v>
      </c>
      <c r="D18" s="19" t="s">
        <v>316</v>
      </c>
      <c r="E18" s="19" t="s">
        <v>226</v>
      </c>
      <c r="F18" s="19" t="s">
        <v>251</v>
      </c>
      <c r="G18" s="71" t="s">
        <v>357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247</v>
      </c>
      <c r="M18" s="62" t="s">
        <v>247</v>
      </c>
      <c r="N18" s="62">
        <v>1</v>
      </c>
      <c r="O18" s="62" t="s">
        <v>247</v>
      </c>
      <c r="P18" s="62" t="s">
        <v>247</v>
      </c>
      <c r="Q18" s="19" t="s">
        <v>359</v>
      </c>
    </row>
    <row r="19" spans="1:17" ht="15.75" customHeight="1" x14ac:dyDescent="0.15">
      <c r="A19" s="19" t="s">
        <v>113</v>
      </c>
      <c r="B19" s="18">
        <v>0.13832175925925927</v>
      </c>
      <c r="C19" s="19" t="s">
        <v>220</v>
      </c>
      <c r="D19" s="19" t="s">
        <v>316</v>
      </c>
      <c r="E19" s="19" t="s">
        <v>220</v>
      </c>
      <c r="F19" s="19" t="s">
        <v>251</v>
      </c>
      <c r="G19" s="71" t="s">
        <v>357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247</v>
      </c>
      <c r="M19" s="62" t="s">
        <v>247</v>
      </c>
      <c r="N19" s="62">
        <v>1</v>
      </c>
      <c r="O19" s="62" t="s">
        <v>247</v>
      </c>
      <c r="P19" s="62" t="s">
        <v>247</v>
      </c>
    </row>
    <row r="20" spans="1:17" ht="15.75" customHeight="1" x14ac:dyDescent="0.15">
      <c r="A20" s="19" t="s">
        <v>113</v>
      </c>
      <c r="B20" s="18">
        <v>0.13928240740740741</v>
      </c>
      <c r="C20" s="19" t="s">
        <v>219</v>
      </c>
      <c r="D20" s="19" t="s">
        <v>316</v>
      </c>
      <c r="E20" s="19" t="s">
        <v>219</v>
      </c>
      <c r="F20" s="19" t="s">
        <v>251</v>
      </c>
      <c r="G20" s="71" t="s">
        <v>360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61" t="s">
        <v>247</v>
      </c>
      <c r="M20" s="62" t="s">
        <v>247</v>
      </c>
      <c r="N20" s="62">
        <v>50</v>
      </c>
      <c r="O20" s="62" t="s">
        <v>247</v>
      </c>
      <c r="P20" s="62" t="s">
        <v>247</v>
      </c>
    </row>
    <row r="21" spans="1:17" ht="15.75" customHeight="1" x14ac:dyDescent="0.15">
      <c r="A21" s="19" t="s">
        <v>113</v>
      </c>
      <c r="B21" s="18">
        <v>0.14561342592592594</v>
      </c>
      <c r="C21" s="19" t="s">
        <v>229</v>
      </c>
      <c r="D21" s="19" t="s">
        <v>314</v>
      </c>
      <c r="E21" s="19" t="s">
        <v>226</v>
      </c>
      <c r="F21" s="19" t="s">
        <v>339</v>
      </c>
      <c r="G21" s="71" t="s">
        <v>361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61" t="s">
        <v>247</v>
      </c>
      <c r="M21" s="62" t="s">
        <v>247</v>
      </c>
      <c r="N21" s="62" t="s">
        <v>247</v>
      </c>
      <c r="O21" s="62" t="s">
        <v>247</v>
      </c>
      <c r="P21" s="62" t="s">
        <v>247</v>
      </c>
      <c r="Q21" s="19" t="s">
        <v>362</v>
      </c>
    </row>
    <row r="22" spans="1:17" ht="15.75" customHeight="1" x14ac:dyDescent="0.15">
      <c r="A22" s="19" t="s">
        <v>113</v>
      </c>
      <c r="B22" s="18">
        <v>0.14983796296296295</v>
      </c>
      <c r="C22" s="19" t="s">
        <v>223</v>
      </c>
      <c r="D22" s="19" t="s">
        <v>363</v>
      </c>
      <c r="E22" s="19" t="s">
        <v>364</v>
      </c>
      <c r="F22" s="19" t="s">
        <v>251</v>
      </c>
      <c r="G22" s="71" t="s">
        <v>247</v>
      </c>
      <c r="H22" s="60" t="s">
        <v>247</v>
      </c>
      <c r="I22" s="60" t="s">
        <v>247</v>
      </c>
      <c r="J22" s="60" t="s">
        <v>247</v>
      </c>
      <c r="K22" s="60" t="s">
        <v>247</v>
      </c>
      <c r="L22" s="61" t="s">
        <v>365</v>
      </c>
      <c r="M22" s="62" t="s">
        <v>247</v>
      </c>
      <c r="N22" s="62">
        <v>5</v>
      </c>
      <c r="O22" s="62" t="s">
        <v>247</v>
      </c>
      <c r="P22" s="62" t="s">
        <v>247</v>
      </c>
      <c r="Q22" s="19" t="s">
        <v>366</v>
      </c>
    </row>
    <row r="23" spans="1:17" ht="15.75" customHeight="1" x14ac:dyDescent="0.15">
      <c r="A23" s="19" t="s">
        <v>113</v>
      </c>
      <c r="B23" s="18">
        <v>0.1509837962962963</v>
      </c>
      <c r="C23" s="19" t="s">
        <v>220</v>
      </c>
      <c r="D23" s="19" t="s">
        <v>363</v>
      </c>
      <c r="E23" s="19" t="s">
        <v>220</v>
      </c>
      <c r="F23" s="19" t="s">
        <v>286</v>
      </c>
      <c r="G23" s="71" t="s">
        <v>367</v>
      </c>
      <c r="H23" s="60" t="s">
        <v>247</v>
      </c>
      <c r="I23" s="60" t="s">
        <v>247</v>
      </c>
      <c r="J23" s="60" t="s">
        <v>247</v>
      </c>
      <c r="K23" s="60" t="s">
        <v>247</v>
      </c>
      <c r="L23" s="61" t="s">
        <v>247</v>
      </c>
      <c r="M23" s="62" t="s">
        <v>247</v>
      </c>
      <c r="N23" s="62">
        <v>1</v>
      </c>
      <c r="O23" s="62" t="s">
        <v>247</v>
      </c>
      <c r="P23" s="62" t="s">
        <v>247</v>
      </c>
      <c r="Q23" s="19" t="s">
        <v>368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23.33203125" customWidth="1"/>
    <col min="4" max="4" width="20.33203125" customWidth="1"/>
    <col min="5" max="5" width="17.33203125" customWidth="1"/>
    <col min="8" max="8" width="9.33203125" customWidth="1"/>
    <col min="9" max="11" width="7.6640625" customWidth="1"/>
    <col min="12" max="12" width="13.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57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55" t="s">
        <v>243</v>
      </c>
    </row>
    <row r="2" spans="1:17" ht="15.75" customHeight="1" x14ac:dyDescent="0.15">
      <c r="A2" s="19" t="s">
        <v>114</v>
      </c>
      <c r="B2" s="18">
        <v>0.13604166666666667</v>
      </c>
      <c r="C2" s="19" t="s">
        <v>247</v>
      </c>
      <c r="D2" s="19" t="s">
        <v>369</v>
      </c>
      <c r="E2" s="19" t="s">
        <v>223</v>
      </c>
      <c r="F2" s="19" t="s">
        <v>266</v>
      </c>
      <c r="G2" s="59" t="s">
        <v>370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  <c r="Q2" s="58" t="s">
        <v>371</v>
      </c>
    </row>
    <row r="3" spans="1:17" ht="15.75" customHeight="1" x14ac:dyDescent="0.15">
      <c r="A3" s="19" t="s">
        <v>114</v>
      </c>
      <c r="B3" s="18">
        <v>0.14106481481481481</v>
      </c>
      <c r="C3" s="19" t="s">
        <v>372</v>
      </c>
      <c r="D3" s="19" t="s">
        <v>369</v>
      </c>
      <c r="E3" s="19" t="s">
        <v>268</v>
      </c>
      <c r="F3" s="19" t="s">
        <v>251</v>
      </c>
      <c r="G3" s="59" t="s">
        <v>247</v>
      </c>
      <c r="H3" s="60" t="s">
        <v>247</v>
      </c>
      <c r="I3" s="60">
        <v>360</v>
      </c>
      <c r="J3" s="60" t="s">
        <v>247</v>
      </c>
      <c r="K3" s="60" t="s">
        <v>247</v>
      </c>
      <c r="L3" s="61" t="s">
        <v>370</v>
      </c>
      <c r="M3" s="62" t="s">
        <v>247</v>
      </c>
      <c r="N3" s="62" t="s">
        <v>247</v>
      </c>
      <c r="O3" s="62" t="s">
        <v>247</v>
      </c>
      <c r="P3" s="62" t="s">
        <v>247</v>
      </c>
      <c r="Q3" s="58" t="s">
        <v>373</v>
      </c>
    </row>
    <row r="4" spans="1:17" ht="15.75" customHeight="1" x14ac:dyDescent="0.15">
      <c r="A4" s="19" t="s">
        <v>114</v>
      </c>
      <c r="B4" s="18">
        <v>0.14106481481481481</v>
      </c>
      <c r="C4" s="19" t="s">
        <v>223</v>
      </c>
      <c r="D4" s="19" t="s">
        <v>369</v>
      </c>
      <c r="E4" s="19" t="s">
        <v>219</v>
      </c>
      <c r="F4" s="19" t="s">
        <v>374</v>
      </c>
      <c r="G4" s="59" t="s">
        <v>247</v>
      </c>
      <c r="H4" s="60" t="s">
        <v>247</v>
      </c>
      <c r="I4" s="60">
        <v>60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  <c r="Q4" s="58"/>
    </row>
    <row r="5" spans="1:17" ht="15.75" customHeight="1" x14ac:dyDescent="0.15">
      <c r="A5" s="19" t="s">
        <v>114</v>
      </c>
      <c r="B5" s="18">
        <v>0.14106481481481481</v>
      </c>
      <c r="C5" s="19" t="s">
        <v>223</v>
      </c>
      <c r="D5" s="19" t="s">
        <v>369</v>
      </c>
      <c r="E5" s="19" t="s">
        <v>220</v>
      </c>
      <c r="F5" s="19" t="s">
        <v>374</v>
      </c>
      <c r="G5" s="59" t="s">
        <v>247</v>
      </c>
      <c r="H5" s="60" t="s">
        <v>247</v>
      </c>
      <c r="I5" s="60">
        <v>60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  <c r="Q5" s="58"/>
    </row>
    <row r="6" spans="1:17" ht="15.75" customHeight="1" x14ac:dyDescent="0.15">
      <c r="A6" s="19" t="s">
        <v>114</v>
      </c>
      <c r="B6" s="18">
        <v>0.14106481481481481</v>
      </c>
      <c r="C6" s="19" t="s">
        <v>223</v>
      </c>
      <c r="D6" s="19" t="s">
        <v>369</v>
      </c>
      <c r="E6" s="19" t="s">
        <v>221</v>
      </c>
      <c r="F6" s="19" t="s">
        <v>374</v>
      </c>
      <c r="G6" s="59" t="s">
        <v>247</v>
      </c>
      <c r="H6" s="60" t="s">
        <v>247</v>
      </c>
      <c r="I6" s="60">
        <v>60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  <c r="Q6" s="58"/>
    </row>
    <row r="7" spans="1:17" ht="15.75" customHeight="1" x14ac:dyDescent="0.15">
      <c r="A7" s="19" t="s">
        <v>114</v>
      </c>
      <c r="B7" s="18">
        <v>0.14106481481481481</v>
      </c>
      <c r="C7" s="19" t="s">
        <v>223</v>
      </c>
      <c r="D7" s="19" t="s">
        <v>369</v>
      </c>
      <c r="E7" s="19" t="s">
        <v>229</v>
      </c>
      <c r="F7" s="19" t="s">
        <v>374</v>
      </c>
      <c r="G7" s="59" t="s">
        <v>247</v>
      </c>
      <c r="H7" s="60" t="s">
        <v>247</v>
      </c>
      <c r="I7" s="60">
        <v>60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  <c r="Q7" s="58"/>
    </row>
    <row r="8" spans="1:17" ht="15.75" customHeight="1" x14ac:dyDescent="0.15">
      <c r="A8" s="19" t="s">
        <v>114</v>
      </c>
      <c r="B8" s="18">
        <v>0.14106481481481481</v>
      </c>
      <c r="C8" s="19" t="s">
        <v>223</v>
      </c>
      <c r="D8" s="19" t="s">
        <v>369</v>
      </c>
      <c r="E8" s="19" t="s">
        <v>223</v>
      </c>
      <c r="F8" s="19" t="s">
        <v>374</v>
      </c>
      <c r="G8" s="59" t="s">
        <v>247</v>
      </c>
      <c r="H8" s="60" t="s">
        <v>247</v>
      </c>
      <c r="I8" s="60">
        <v>60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  <c r="Q8" s="58"/>
    </row>
    <row r="9" spans="1:17" ht="15.75" customHeight="1" x14ac:dyDescent="0.15">
      <c r="A9" s="19" t="s">
        <v>114</v>
      </c>
      <c r="B9" s="18">
        <v>0.14106481481481481</v>
      </c>
      <c r="C9" s="19" t="s">
        <v>223</v>
      </c>
      <c r="D9" s="19" t="s">
        <v>369</v>
      </c>
      <c r="E9" s="19" t="s">
        <v>224</v>
      </c>
      <c r="F9" s="19" t="s">
        <v>374</v>
      </c>
      <c r="G9" s="59" t="s">
        <v>247</v>
      </c>
      <c r="H9" s="60" t="s">
        <v>247</v>
      </c>
      <c r="I9" s="60">
        <v>60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  <c r="Q9" s="58"/>
    </row>
    <row r="10" spans="1:17" ht="15.75" customHeight="1" x14ac:dyDescent="0.15">
      <c r="A10" s="19" t="s">
        <v>114</v>
      </c>
      <c r="B10" s="18">
        <v>0.1401388888888889</v>
      </c>
      <c r="C10" s="19" t="s">
        <v>247</v>
      </c>
      <c r="D10" s="19" t="s">
        <v>369</v>
      </c>
      <c r="E10" s="19" t="s">
        <v>221</v>
      </c>
      <c r="F10" s="19" t="s">
        <v>375</v>
      </c>
      <c r="G10" s="59" t="s">
        <v>309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  <c r="Q10" s="58" t="s">
        <v>376</v>
      </c>
    </row>
    <row r="11" spans="1:17" ht="15.75" customHeight="1" x14ac:dyDescent="0.15">
      <c r="A11" s="19" t="s">
        <v>114</v>
      </c>
      <c r="B11" s="18">
        <v>0.14484953703703704</v>
      </c>
      <c r="C11" s="19" t="s">
        <v>224</v>
      </c>
      <c r="D11" s="19" t="s">
        <v>377</v>
      </c>
      <c r="E11" s="19" t="s">
        <v>224</v>
      </c>
      <c r="F11" s="19" t="s">
        <v>251</v>
      </c>
      <c r="G11" s="59" t="s">
        <v>378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>
        <v>1</v>
      </c>
      <c r="O11" s="62" t="s">
        <v>247</v>
      </c>
      <c r="P11" s="62" t="s">
        <v>247</v>
      </c>
      <c r="Q11" s="58" t="s">
        <v>379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7.33203125" customWidth="1"/>
    <col min="4" max="4" width="20.33203125" customWidth="1"/>
    <col min="7" max="7" width="45.5" customWidth="1"/>
    <col min="8" max="8" width="9.33203125" customWidth="1"/>
    <col min="9" max="11" width="7.6640625" customWidth="1"/>
    <col min="12" max="12" width="22.3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43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55" t="s">
        <v>243</v>
      </c>
    </row>
    <row r="2" spans="1:17" ht="15.75" customHeight="1" x14ac:dyDescent="0.15">
      <c r="A2" s="19" t="s">
        <v>115</v>
      </c>
      <c r="B2" s="18">
        <v>1.4907407407407407E-2</v>
      </c>
      <c r="C2" s="19" t="s">
        <v>380</v>
      </c>
      <c r="D2" s="19" t="s">
        <v>377</v>
      </c>
      <c r="E2" s="19" t="s">
        <v>268</v>
      </c>
      <c r="F2" s="19" t="s">
        <v>255</v>
      </c>
      <c r="G2" s="71" t="s">
        <v>274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1" t="s">
        <v>247</v>
      </c>
      <c r="N2" s="61" t="s">
        <v>247</v>
      </c>
      <c r="O2" s="61" t="s">
        <v>247</v>
      </c>
      <c r="P2" s="61" t="s">
        <v>247</v>
      </c>
      <c r="Q2" s="58"/>
    </row>
    <row r="3" spans="1:17" ht="15.75" customHeight="1" x14ac:dyDescent="0.15">
      <c r="A3" s="19" t="s">
        <v>115</v>
      </c>
      <c r="B3" s="18">
        <v>3.8460648148148147E-2</v>
      </c>
      <c r="C3" s="19" t="s">
        <v>219</v>
      </c>
      <c r="D3" s="19" t="s">
        <v>381</v>
      </c>
      <c r="E3" s="19" t="s">
        <v>221</v>
      </c>
      <c r="F3" s="19" t="s">
        <v>255</v>
      </c>
      <c r="G3" s="71" t="s">
        <v>382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1" t="s">
        <v>247</v>
      </c>
      <c r="N3" s="61" t="s">
        <v>247</v>
      </c>
      <c r="O3" s="61" t="s">
        <v>247</v>
      </c>
      <c r="P3" s="61" t="s">
        <v>247</v>
      </c>
      <c r="Q3" s="58" t="s">
        <v>383</v>
      </c>
    </row>
    <row r="4" spans="1:17" ht="15.75" customHeight="1" x14ac:dyDescent="0.15">
      <c r="A4" s="19" t="s">
        <v>115</v>
      </c>
      <c r="B4" s="18">
        <v>4.1354166666666664E-2</v>
      </c>
      <c r="C4" s="19" t="s">
        <v>223</v>
      </c>
      <c r="D4" s="19" t="s">
        <v>384</v>
      </c>
      <c r="E4" s="19" t="s">
        <v>223</v>
      </c>
      <c r="F4" s="19" t="s">
        <v>251</v>
      </c>
      <c r="G4" s="71" t="s">
        <v>385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>
        <v>3</v>
      </c>
      <c r="Q4" s="70"/>
    </row>
    <row r="5" spans="1:17" ht="15.75" customHeight="1" x14ac:dyDescent="0.15">
      <c r="A5" s="19" t="s">
        <v>115</v>
      </c>
      <c r="B5" s="18">
        <v>4.1354166666666664E-2</v>
      </c>
      <c r="C5" s="19" t="s">
        <v>224</v>
      </c>
      <c r="D5" s="19" t="s">
        <v>223</v>
      </c>
      <c r="E5" s="19" t="s">
        <v>224</v>
      </c>
      <c r="F5" s="19" t="s">
        <v>386</v>
      </c>
      <c r="G5" s="71" t="s">
        <v>387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>
        <v>2</v>
      </c>
      <c r="Q5" s="58" t="s">
        <v>388</v>
      </c>
    </row>
    <row r="6" spans="1:17" ht="15.75" customHeight="1" x14ac:dyDescent="0.15">
      <c r="A6" s="19" t="s">
        <v>115</v>
      </c>
      <c r="B6" s="18">
        <v>4.1354166666666664E-2</v>
      </c>
      <c r="C6" s="19" t="s">
        <v>223</v>
      </c>
      <c r="D6" s="19" t="s">
        <v>224</v>
      </c>
      <c r="E6" s="19" t="s">
        <v>223</v>
      </c>
      <c r="F6" s="19" t="s">
        <v>386</v>
      </c>
      <c r="G6" s="71" t="s">
        <v>247</v>
      </c>
      <c r="H6" s="60" t="s">
        <v>247</v>
      </c>
      <c r="I6" s="60" t="s">
        <v>247</v>
      </c>
      <c r="J6" s="60" t="s">
        <v>247</v>
      </c>
      <c r="K6" s="60">
        <v>2</v>
      </c>
      <c r="L6" s="61" t="s">
        <v>389</v>
      </c>
      <c r="M6" s="62" t="s">
        <v>247</v>
      </c>
      <c r="N6" s="62" t="s">
        <v>247</v>
      </c>
      <c r="O6" s="62" t="s">
        <v>247</v>
      </c>
      <c r="P6" s="62" t="s">
        <v>247</v>
      </c>
      <c r="Q6" s="58" t="s">
        <v>388</v>
      </c>
    </row>
    <row r="7" spans="1:17" ht="15.75" customHeight="1" x14ac:dyDescent="0.15">
      <c r="A7" s="19" t="s">
        <v>115</v>
      </c>
      <c r="B7" s="18">
        <v>4.3263888888888886E-2</v>
      </c>
      <c r="C7" s="19" t="s">
        <v>221</v>
      </c>
      <c r="D7" s="19" t="s">
        <v>384</v>
      </c>
      <c r="E7" s="19" t="s">
        <v>221</v>
      </c>
      <c r="F7" s="19" t="s">
        <v>251</v>
      </c>
      <c r="G7" s="71" t="s">
        <v>390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>
        <v>16</v>
      </c>
      <c r="O7" s="62" t="s">
        <v>247</v>
      </c>
      <c r="P7" s="62" t="s">
        <v>247</v>
      </c>
      <c r="Q7" s="70"/>
    </row>
    <row r="8" spans="1:17" ht="15.75" customHeight="1" x14ac:dyDescent="0.15">
      <c r="A8" s="19" t="s">
        <v>115</v>
      </c>
      <c r="B8" s="18">
        <v>4.5775462962962962E-2</v>
      </c>
      <c r="C8" s="19" t="s">
        <v>229</v>
      </c>
      <c r="D8" s="19" t="s">
        <v>384</v>
      </c>
      <c r="E8" s="19" t="s">
        <v>229</v>
      </c>
      <c r="F8" s="19" t="s">
        <v>251</v>
      </c>
      <c r="G8" s="71" t="s">
        <v>391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>
        <v>12</v>
      </c>
      <c r="O8" s="62" t="s">
        <v>247</v>
      </c>
      <c r="P8" s="62" t="s">
        <v>247</v>
      </c>
      <c r="Q8" s="70"/>
    </row>
    <row r="9" spans="1:17" ht="15.75" customHeight="1" x14ac:dyDescent="0.15">
      <c r="A9" s="19" t="s">
        <v>115</v>
      </c>
      <c r="B9" s="18">
        <v>5.0578703703703702E-2</v>
      </c>
      <c r="C9" s="19" t="s">
        <v>223</v>
      </c>
      <c r="D9" s="19" t="s">
        <v>369</v>
      </c>
      <c r="E9" s="19" t="s">
        <v>229</v>
      </c>
      <c r="F9" s="19" t="s">
        <v>255</v>
      </c>
      <c r="G9" s="71" t="s">
        <v>392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  <c r="Q9" s="70"/>
    </row>
    <row r="10" spans="1:17" ht="15.75" customHeight="1" x14ac:dyDescent="0.15">
      <c r="A10" s="19" t="s">
        <v>115</v>
      </c>
      <c r="B10" s="18">
        <v>5.3541666666666668E-2</v>
      </c>
      <c r="C10" s="19" t="s">
        <v>221</v>
      </c>
      <c r="D10" s="19" t="s">
        <v>393</v>
      </c>
      <c r="E10" s="19" t="s">
        <v>268</v>
      </c>
      <c r="F10" s="19" t="s">
        <v>394</v>
      </c>
      <c r="G10" s="71" t="s">
        <v>395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>
        <v>1</v>
      </c>
      <c r="Q10" s="70"/>
    </row>
    <row r="11" spans="1:17" ht="15.75" customHeight="1" x14ac:dyDescent="0.15">
      <c r="A11" s="19" t="s">
        <v>115</v>
      </c>
      <c r="B11" s="18">
        <v>5.3553240740740742E-2</v>
      </c>
      <c r="C11" s="19" t="s">
        <v>224</v>
      </c>
      <c r="D11" s="19" t="s">
        <v>393</v>
      </c>
      <c r="E11" s="19" t="s">
        <v>268</v>
      </c>
      <c r="F11" s="19" t="s">
        <v>394</v>
      </c>
      <c r="G11" s="71" t="s">
        <v>396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 t="s">
        <v>247</v>
      </c>
      <c r="O11" s="62">
        <v>1</v>
      </c>
      <c r="P11" s="62" t="s">
        <v>247</v>
      </c>
      <c r="Q11" s="58" t="s">
        <v>397</v>
      </c>
    </row>
    <row r="12" spans="1:17" ht="15.75" customHeight="1" x14ac:dyDescent="0.15">
      <c r="A12" s="19" t="s">
        <v>115</v>
      </c>
      <c r="B12" s="18">
        <v>8.7013888888888891E-2</v>
      </c>
      <c r="C12" s="19" t="s">
        <v>398</v>
      </c>
      <c r="D12" s="19" t="s">
        <v>399</v>
      </c>
      <c r="E12" s="19" t="s">
        <v>223</v>
      </c>
      <c r="F12" s="19" t="s">
        <v>266</v>
      </c>
      <c r="G12" s="71" t="s">
        <v>400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 t="s">
        <v>247</v>
      </c>
      <c r="O12" s="62" t="s">
        <v>247</v>
      </c>
      <c r="P12" s="62" t="s">
        <v>247</v>
      </c>
      <c r="Q12" s="70"/>
    </row>
    <row r="13" spans="1:17" ht="15.75" customHeight="1" x14ac:dyDescent="0.15">
      <c r="A13" s="19" t="s">
        <v>115</v>
      </c>
      <c r="B13" s="18">
        <v>8.8657407407407407E-2</v>
      </c>
      <c r="C13" s="19" t="s">
        <v>247</v>
      </c>
      <c r="D13" s="19" t="s">
        <v>399</v>
      </c>
      <c r="E13" s="19" t="s">
        <v>223</v>
      </c>
      <c r="F13" s="19" t="s">
        <v>266</v>
      </c>
      <c r="G13" s="71" t="s">
        <v>401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 t="s">
        <v>247</v>
      </c>
      <c r="O13" s="62" t="s">
        <v>247</v>
      </c>
      <c r="P13" s="62" t="s">
        <v>247</v>
      </c>
      <c r="Q13" s="70"/>
    </row>
    <row r="14" spans="1:17" ht="15.75" customHeight="1" x14ac:dyDescent="0.15">
      <c r="A14" s="19" t="s">
        <v>115</v>
      </c>
      <c r="B14" s="18">
        <v>0.09</v>
      </c>
      <c r="C14" s="19" t="s">
        <v>224</v>
      </c>
      <c r="D14" s="19" t="s">
        <v>399</v>
      </c>
      <c r="E14" s="19" t="s">
        <v>220</v>
      </c>
      <c r="F14" s="19" t="s">
        <v>255</v>
      </c>
      <c r="G14" s="71" t="s">
        <v>402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247</v>
      </c>
      <c r="M14" s="62" t="s">
        <v>247</v>
      </c>
      <c r="N14" s="62" t="s">
        <v>247</v>
      </c>
      <c r="O14" s="62" t="s">
        <v>247</v>
      </c>
      <c r="P14" s="62" t="s">
        <v>247</v>
      </c>
      <c r="Q14" s="70"/>
    </row>
    <row r="15" spans="1:17" ht="15.75" customHeight="1" x14ac:dyDescent="0.15">
      <c r="A15" s="19" t="s">
        <v>115</v>
      </c>
      <c r="B15" s="18">
        <v>9.1527777777777777E-2</v>
      </c>
      <c r="C15" s="19" t="s">
        <v>223</v>
      </c>
      <c r="D15" s="19" t="s">
        <v>399</v>
      </c>
      <c r="E15" s="19" t="s">
        <v>229</v>
      </c>
      <c r="F15" s="19" t="s">
        <v>403</v>
      </c>
      <c r="G15" s="71" t="s">
        <v>404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 t="s">
        <v>247</v>
      </c>
      <c r="O15" s="62" t="s">
        <v>247</v>
      </c>
      <c r="P15" s="62" t="s">
        <v>247</v>
      </c>
      <c r="Q15" s="70"/>
    </row>
    <row r="16" spans="1:17" ht="15.75" customHeight="1" x14ac:dyDescent="0.15">
      <c r="A16" s="19" t="s">
        <v>115</v>
      </c>
      <c r="B16" s="18">
        <v>9.1631944444444446E-2</v>
      </c>
      <c r="C16" s="19" t="s">
        <v>229</v>
      </c>
      <c r="D16" s="19" t="s">
        <v>399</v>
      </c>
      <c r="E16" s="19" t="s">
        <v>219</v>
      </c>
      <c r="F16" s="19" t="s">
        <v>276</v>
      </c>
      <c r="G16" s="71" t="s">
        <v>404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247</v>
      </c>
      <c r="M16" s="62" t="s">
        <v>247</v>
      </c>
      <c r="N16" s="62" t="s">
        <v>247</v>
      </c>
      <c r="O16" s="62" t="s">
        <v>247</v>
      </c>
      <c r="P16" s="62" t="s">
        <v>247</v>
      </c>
      <c r="Q16" s="70"/>
    </row>
    <row r="17" spans="1:17" ht="15.75" customHeight="1" x14ac:dyDescent="0.15">
      <c r="A17" s="19" t="s">
        <v>115</v>
      </c>
      <c r="B17" s="18">
        <v>0.12414351851851851</v>
      </c>
      <c r="C17" s="19" t="s">
        <v>220</v>
      </c>
      <c r="D17" s="19" t="s">
        <v>247</v>
      </c>
      <c r="E17" s="19" t="s">
        <v>247</v>
      </c>
      <c r="F17" s="19" t="s">
        <v>297</v>
      </c>
      <c r="G17" s="71"/>
      <c r="H17" s="60"/>
      <c r="I17" s="60"/>
      <c r="J17" s="60"/>
      <c r="K17" s="60"/>
      <c r="L17" s="61" t="s">
        <v>405</v>
      </c>
      <c r="M17" s="62"/>
      <c r="N17" s="62"/>
      <c r="O17" s="62"/>
      <c r="P17" s="62"/>
      <c r="Q17" s="70"/>
    </row>
    <row r="18" spans="1:17" ht="15.75" customHeight="1" x14ac:dyDescent="0.15">
      <c r="A18" s="19" t="s">
        <v>115</v>
      </c>
      <c r="B18" s="18">
        <v>0.15077546296296296</v>
      </c>
      <c r="C18" s="19" t="s">
        <v>398</v>
      </c>
      <c r="D18" s="19" t="s">
        <v>399</v>
      </c>
      <c r="E18" s="19" t="s">
        <v>223</v>
      </c>
      <c r="F18" s="19" t="s">
        <v>266</v>
      </c>
      <c r="G18" s="71" t="s">
        <v>406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247</v>
      </c>
      <c r="M18" s="62" t="s">
        <v>247</v>
      </c>
      <c r="N18" s="62" t="s">
        <v>247</v>
      </c>
      <c r="O18" s="62" t="s">
        <v>247</v>
      </c>
      <c r="P18" s="62" t="s">
        <v>247</v>
      </c>
      <c r="Q18" s="70"/>
    </row>
    <row r="19" spans="1:17" ht="15.75" customHeight="1" x14ac:dyDescent="0.15">
      <c r="A19" s="19" t="s">
        <v>115</v>
      </c>
      <c r="B19" s="18">
        <v>0.15267361111111111</v>
      </c>
      <c r="C19" s="19" t="s">
        <v>398</v>
      </c>
      <c r="D19" s="19" t="s">
        <v>399</v>
      </c>
      <c r="E19" s="19" t="s">
        <v>229</v>
      </c>
      <c r="F19" s="19" t="s">
        <v>266</v>
      </c>
      <c r="G19" s="71" t="s">
        <v>407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247</v>
      </c>
      <c r="M19" s="62" t="s">
        <v>247</v>
      </c>
      <c r="N19" s="62" t="s">
        <v>247</v>
      </c>
      <c r="O19" s="62" t="s">
        <v>247</v>
      </c>
      <c r="P19" s="62" t="s">
        <v>247</v>
      </c>
      <c r="Q19" s="70"/>
    </row>
    <row r="20" spans="1:17" ht="15.75" customHeight="1" x14ac:dyDescent="0.15">
      <c r="A20" s="19" t="s">
        <v>115</v>
      </c>
      <c r="B20" s="18">
        <v>0.15325231481481483</v>
      </c>
      <c r="C20" s="19" t="s">
        <v>229</v>
      </c>
      <c r="D20" s="19" t="s">
        <v>399</v>
      </c>
      <c r="E20" s="19" t="s">
        <v>221</v>
      </c>
      <c r="F20" s="19" t="s">
        <v>255</v>
      </c>
      <c r="G20" s="71" t="s">
        <v>408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61" t="s">
        <v>408</v>
      </c>
      <c r="M20" s="62" t="s">
        <v>247</v>
      </c>
      <c r="N20" s="62" t="s">
        <v>247</v>
      </c>
      <c r="O20" s="62" t="s">
        <v>247</v>
      </c>
      <c r="P20" s="62" t="s">
        <v>247</v>
      </c>
      <c r="Q20" s="70"/>
    </row>
    <row r="21" spans="1:17" ht="15.75" customHeight="1" x14ac:dyDescent="0.15">
      <c r="A21" s="19" t="s">
        <v>115</v>
      </c>
      <c r="B21" s="18">
        <v>0.15399305555555556</v>
      </c>
      <c r="C21" s="19" t="s">
        <v>229</v>
      </c>
      <c r="D21" s="19" t="s">
        <v>399</v>
      </c>
      <c r="E21" s="19" t="s">
        <v>223</v>
      </c>
      <c r="F21" s="19" t="s">
        <v>255</v>
      </c>
      <c r="G21" s="71" t="s">
        <v>409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61" t="s">
        <v>410</v>
      </c>
      <c r="M21" s="62" t="s">
        <v>247</v>
      </c>
      <c r="N21" s="62" t="s">
        <v>247</v>
      </c>
      <c r="O21" s="62" t="s">
        <v>247</v>
      </c>
      <c r="P21" s="62" t="s">
        <v>247</v>
      </c>
      <c r="Q21" s="7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5.33203125" customWidth="1"/>
    <col min="4" max="4" width="17.33203125" customWidth="1"/>
    <col min="7" max="7" width="27.83203125" customWidth="1"/>
    <col min="8" max="8" width="9.33203125" customWidth="1"/>
    <col min="9" max="11" width="7.6640625" customWidth="1"/>
    <col min="12" max="12" width="22.3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48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116</v>
      </c>
      <c r="B2" s="18">
        <v>3.4432870370370371E-2</v>
      </c>
      <c r="C2" s="19" t="s">
        <v>411</v>
      </c>
      <c r="D2" s="19" t="s">
        <v>399</v>
      </c>
      <c r="E2" s="19" t="s">
        <v>223</v>
      </c>
      <c r="F2" s="19" t="s">
        <v>266</v>
      </c>
      <c r="G2" s="59" t="s">
        <v>412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116</v>
      </c>
      <c r="B3" s="18">
        <v>3.4432870370370371E-2</v>
      </c>
      <c r="C3" s="19" t="s">
        <v>411</v>
      </c>
      <c r="D3" s="19" t="s">
        <v>399</v>
      </c>
      <c r="E3" s="19" t="s">
        <v>223</v>
      </c>
      <c r="F3" s="19" t="s">
        <v>266</v>
      </c>
      <c r="G3" s="59" t="s">
        <v>412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116</v>
      </c>
      <c r="B4" s="18">
        <v>3.4490740740740738E-2</v>
      </c>
      <c r="C4" s="19" t="s">
        <v>413</v>
      </c>
      <c r="D4" s="19" t="s">
        <v>399</v>
      </c>
      <c r="E4" s="19" t="s">
        <v>223</v>
      </c>
      <c r="F4" s="19" t="s">
        <v>266</v>
      </c>
      <c r="G4" s="59" t="s">
        <v>414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116</v>
      </c>
      <c r="B5" s="18">
        <v>5.3576388888888889E-2</v>
      </c>
      <c r="C5" s="19" t="s">
        <v>220</v>
      </c>
      <c r="D5" s="19" t="s">
        <v>247</v>
      </c>
      <c r="E5" s="19" t="s">
        <v>247</v>
      </c>
      <c r="F5" s="19" t="s">
        <v>297</v>
      </c>
      <c r="G5" s="59" t="s">
        <v>247</v>
      </c>
      <c r="H5" s="60"/>
      <c r="I5" s="60"/>
      <c r="J5" s="60"/>
      <c r="K5" s="60"/>
      <c r="L5" s="61" t="s">
        <v>415</v>
      </c>
      <c r="M5" s="62"/>
      <c r="N5" s="62"/>
      <c r="O5" s="62"/>
      <c r="P5" s="62"/>
    </row>
    <row r="6" spans="1:17" ht="15.75" customHeight="1" x14ac:dyDescent="0.15">
      <c r="A6" s="19" t="s">
        <v>116</v>
      </c>
      <c r="B6" s="18">
        <v>0.11082175925925926</v>
      </c>
      <c r="C6" s="19" t="s">
        <v>416</v>
      </c>
      <c r="D6" s="19" t="s">
        <v>399</v>
      </c>
      <c r="E6" s="19" t="s">
        <v>223</v>
      </c>
      <c r="F6" s="19" t="s">
        <v>266</v>
      </c>
      <c r="G6" s="59" t="s">
        <v>417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116</v>
      </c>
      <c r="B7" s="18">
        <v>0.11121527777777777</v>
      </c>
      <c r="C7" s="19" t="s">
        <v>416</v>
      </c>
      <c r="D7" s="19" t="s">
        <v>399</v>
      </c>
      <c r="E7" s="19" t="s">
        <v>223</v>
      </c>
      <c r="F7" s="19" t="s">
        <v>266</v>
      </c>
      <c r="G7" s="59" t="s">
        <v>247</v>
      </c>
      <c r="H7" s="60" t="s">
        <v>247</v>
      </c>
      <c r="I7" s="60">
        <v>13</v>
      </c>
      <c r="J7" s="60">
        <v>2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  <c r="Q7" s="19" t="s">
        <v>418</v>
      </c>
    </row>
    <row r="8" spans="1:17" ht="15.75" customHeight="1" x14ac:dyDescent="0.15">
      <c r="A8" s="19" t="s">
        <v>116</v>
      </c>
      <c r="B8" s="18">
        <v>0.1115162037037037</v>
      </c>
      <c r="C8" s="19" t="s">
        <v>223</v>
      </c>
      <c r="D8" s="19" t="s">
        <v>247</v>
      </c>
      <c r="E8" s="19" t="s">
        <v>419</v>
      </c>
      <c r="F8" s="19" t="s">
        <v>255</v>
      </c>
      <c r="G8" s="59" t="s">
        <v>247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>
        <v>3</v>
      </c>
      <c r="O8" s="62" t="s">
        <v>247</v>
      </c>
      <c r="P8" s="62" t="s">
        <v>247</v>
      </c>
    </row>
    <row r="9" spans="1:17" ht="15.75" customHeight="1" x14ac:dyDescent="0.15">
      <c r="A9" s="19" t="s">
        <v>116</v>
      </c>
      <c r="B9" s="18">
        <v>0.1115162037037037</v>
      </c>
      <c r="C9" s="19" t="s">
        <v>223</v>
      </c>
      <c r="D9" s="19" t="s">
        <v>247</v>
      </c>
      <c r="E9" s="19" t="s">
        <v>224</v>
      </c>
      <c r="F9" s="19" t="s">
        <v>255</v>
      </c>
      <c r="G9" s="59" t="s">
        <v>247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>
        <v>3</v>
      </c>
      <c r="O9" s="62" t="s">
        <v>247</v>
      </c>
      <c r="P9" s="62" t="s">
        <v>247</v>
      </c>
    </row>
    <row r="10" spans="1:17" ht="15.75" customHeight="1" x14ac:dyDescent="0.15">
      <c r="A10" s="19" t="s">
        <v>116</v>
      </c>
      <c r="B10" s="18">
        <v>0.1115162037037037</v>
      </c>
      <c r="C10" s="19" t="s">
        <v>223</v>
      </c>
      <c r="D10" s="19" t="s">
        <v>247</v>
      </c>
      <c r="E10" s="19" t="s">
        <v>221</v>
      </c>
      <c r="F10" s="19" t="s">
        <v>255</v>
      </c>
      <c r="G10" s="59" t="s">
        <v>247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>
        <v>3</v>
      </c>
      <c r="O10" s="62" t="s">
        <v>247</v>
      </c>
      <c r="P10" s="62" t="s">
        <v>247</v>
      </c>
    </row>
    <row r="11" spans="1:17" ht="15.75" customHeight="1" x14ac:dyDescent="0.15">
      <c r="A11" s="19" t="s">
        <v>116</v>
      </c>
      <c r="B11" s="18">
        <v>0.11197916666666667</v>
      </c>
      <c r="C11" s="19" t="s">
        <v>223</v>
      </c>
      <c r="D11" s="19" t="s">
        <v>247</v>
      </c>
      <c r="E11" s="19" t="s">
        <v>229</v>
      </c>
      <c r="F11" s="19" t="s">
        <v>255</v>
      </c>
      <c r="G11" s="59" t="s">
        <v>247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>
        <v>3</v>
      </c>
      <c r="O11" s="62" t="s">
        <v>247</v>
      </c>
      <c r="P11" s="62" t="s">
        <v>247</v>
      </c>
    </row>
    <row r="12" spans="1:17" ht="15.75" customHeight="1" x14ac:dyDescent="0.15">
      <c r="A12" s="19" t="s">
        <v>116</v>
      </c>
      <c r="B12" s="18">
        <v>0.11201388888888889</v>
      </c>
      <c r="C12" s="19" t="s">
        <v>223</v>
      </c>
      <c r="D12" s="19" t="s">
        <v>247</v>
      </c>
      <c r="E12" s="19" t="s">
        <v>220</v>
      </c>
      <c r="F12" s="19" t="s">
        <v>255</v>
      </c>
      <c r="G12" s="59" t="s">
        <v>247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>
        <v>1</v>
      </c>
      <c r="O12" s="62" t="s">
        <v>247</v>
      </c>
      <c r="P12" s="62" t="s">
        <v>247</v>
      </c>
    </row>
    <row r="13" spans="1:17" ht="15.75" customHeight="1" x14ac:dyDescent="0.15">
      <c r="A13" s="19" t="s">
        <v>116</v>
      </c>
      <c r="B13" s="18">
        <v>0.11510416666666666</v>
      </c>
      <c r="C13" s="19" t="s">
        <v>220</v>
      </c>
      <c r="D13" s="19" t="s">
        <v>399</v>
      </c>
      <c r="E13" s="19" t="s">
        <v>229</v>
      </c>
      <c r="F13" s="19" t="s">
        <v>286</v>
      </c>
      <c r="G13" s="59" t="s">
        <v>420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 t="s">
        <v>247</v>
      </c>
      <c r="O13" s="62" t="s">
        <v>247</v>
      </c>
      <c r="P13" s="62" t="s">
        <v>247</v>
      </c>
      <c r="Q13" s="19" t="s">
        <v>421</v>
      </c>
    </row>
    <row r="14" spans="1:17" ht="15.75" customHeight="1" x14ac:dyDescent="0.15">
      <c r="A14" s="19" t="s">
        <v>116</v>
      </c>
      <c r="B14" s="18">
        <v>0.12540509259259258</v>
      </c>
      <c r="C14" s="19" t="s">
        <v>422</v>
      </c>
      <c r="D14" s="19" t="s">
        <v>399</v>
      </c>
      <c r="E14" s="19" t="s">
        <v>229</v>
      </c>
      <c r="F14" s="19" t="s">
        <v>255</v>
      </c>
      <c r="G14" s="59" t="s">
        <v>423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423</v>
      </c>
      <c r="M14" s="62" t="s">
        <v>247</v>
      </c>
      <c r="N14" s="62" t="s">
        <v>247</v>
      </c>
      <c r="O14" s="62" t="s">
        <v>247</v>
      </c>
      <c r="P14" s="62" t="s">
        <v>247</v>
      </c>
    </row>
    <row r="15" spans="1:17" ht="15.75" customHeight="1" x14ac:dyDescent="0.15">
      <c r="A15" s="19" t="s">
        <v>116</v>
      </c>
      <c r="B15" s="18">
        <v>0.1537037037037037</v>
      </c>
      <c r="C15" s="19" t="s">
        <v>219</v>
      </c>
      <c r="D15" s="19" t="s">
        <v>247</v>
      </c>
      <c r="E15" s="19" t="s">
        <v>223</v>
      </c>
      <c r="F15" s="19" t="s">
        <v>297</v>
      </c>
      <c r="G15" s="59" t="s">
        <v>247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424</v>
      </c>
      <c r="M15" s="62" t="s">
        <v>247</v>
      </c>
      <c r="N15" s="62" t="s">
        <v>247</v>
      </c>
      <c r="O15" s="62" t="s">
        <v>247</v>
      </c>
      <c r="P15" s="62" t="s">
        <v>247</v>
      </c>
    </row>
    <row r="16" spans="1:17" ht="15.75" customHeight="1" x14ac:dyDescent="0.15">
      <c r="A16" s="19" t="s">
        <v>116</v>
      </c>
      <c r="B16" s="18">
        <v>0.16597222222222222</v>
      </c>
      <c r="C16" s="19" t="s">
        <v>247</v>
      </c>
      <c r="D16" s="19" t="s">
        <v>399</v>
      </c>
      <c r="E16" s="19" t="s">
        <v>220</v>
      </c>
      <c r="F16" s="19" t="s">
        <v>266</v>
      </c>
      <c r="G16" s="59" t="s">
        <v>425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247</v>
      </c>
      <c r="M16" s="62" t="s">
        <v>247</v>
      </c>
      <c r="N16" s="62" t="s">
        <v>247</v>
      </c>
      <c r="O16" s="62" t="s">
        <v>247</v>
      </c>
      <c r="P16" s="62" t="s">
        <v>247</v>
      </c>
    </row>
    <row r="17" spans="1:17" ht="15.75" customHeight="1" x14ac:dyDescent="0.15">
      <c r="A17" s="19" t="s">
        <v>116</v>
      </c>
      <c r="B17" s="18">
        <v>0.16614583333333333</v>
      </c>
      <c r="C17" s="19" t="s">
        <v>422</v>
      </c>
      <c r="D17" s="19" t="s">
        <v>399</v>
      </c>
      <c r="E17" s="19" t="s">
        <v>220</v>
      </c>
      <c r="F17" s="19" t="s">
        <v>266</v>
      </c>
      <c r="G17" s="59" t="s">
        <v>426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247</v>
      </c>
      <c r="M17" s="62" t="s">
        <v>247</v>
      </c>
      <c r="N17" s="62" t="s">
        <v>247</v>
      </c>
      <c r="O17" s="62" t="s">
        <v>247</v>
      </c>
      <c r="P17" s="62" t="s">
        <v>247</v>
      </c>
    </row>
    <row r="18" spans="1:17" ht="15.75" customHeight="1" x14ac:dyDescent="0.15">
      <c r="A18" s="19" t="s">
        <v>116</v>
      </c>
      <c r="B18" s="18">
        <v>0.1666087962962963</v>
      </c>
      <c r="C18" s="19" t="s">
        <v>427</v>
      </c>
      <c r="D18" s="19" t="s">
        <v>399</v>
      </c>
      <c r="E18" s="19" t="s">
        <v>219</v>
      </c>
      <c r="F18" s="19" t="s">
        <v>266</v>
      </c>
      <c r="G18" s="59" t="s">
        <v>428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247</v>
      </c>
      <c r="M18" s="62" t="s">
        <v>247</v>
      </c>
      <c r="N18" s="62" t="s">
        <v>247</v>
      </c>
      <c r="O18" s="62" t="s">
        <v>247</v>
      </c>
      <c r="P18" s="62" t="s">
        <v>247</v>
      </c>
    </row>
    <row r="19" spans="1:17" ht="15.75" customHeight="1" x14ac:dyDescent="0.15">
      <c r="A19" s="19" t="s">
        <v>116</v>
      </c>
      <c r="B19" s="18">
        <v>0.16672453703703705</v>
      </c>
      <c r="C19" s="19" t="s">
        <v>427</v>
      </c>
      <c r="D19" s="19" t="s">
        <v>399</v>
      </c>
      <c r="E19" s="19" t="s">
        <v>219</v>
      </c>
      <c r="F19" s="19" t="s">
        <v>266</v>
      </c>
      <c r="G19" s="59" t="s">
        <v>429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247</v>
      </c>
      <c r="M19" s="62" t="s">
        <v>247</v>
      </c>
      <c r="N19" s="62" t="s">
        <v>247</v>
      </c>
      <c r="O19" s="62" t="s">
        <v>247</v>
      </c>
      <c r="P19" s="62" t="s">
        <v>247</v>
      </c>
    </row>
    <row r="20" spans="1:17" ht="15.75" customHeight="1" x14ac:dyDescent="0.15">
      <c r="A20" s="19" t="s">
        <v>116</v>
      </c>
      <c r="B20" s="18">
        <v>0.16695601851851852</v>
      </c>
      <c r="C20" s="19" t="s">
        <v>427</v>
      </c>
      <c r="D20" s="19" t="s">
        <v>399</v>
      </c>
      <c r="E20" s="19" t="s">
        <v>219</v>
      </c>
      <c r="F20" s="19" t="s">
        <v>266</v>
      </c>
      <c r="G20" s="59" t="s">
        <v>430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61" t="s">
        <v>247</v>
      </c>
      <c r="M20" s="62" t="s">
        <v>247</v>
      </c>
      <c r="N20" s="62" t="s">
        <v>247</v>
      </c>
      <c r="O20" s="62" t="s">
        <v>247</v>
      </c>
      <c r="P20" s="62" t="s">
        <v>247</v>
      </c>
      <c r="Q20" s="19" t="s">
        <v>431</v>
      </c>
    </row>
    <row r="21" spans="1:17" ht="15.75" customHeight="1" x14ac:dyDescent="0.15">
      <c r="A21" s="19" t="s">
        <v>116</v>
      </c>
      <c r="B21" s="18">
        <v>0.16915509259259259</v>
      </c>
      <c r="C21" s="19" t="s">
        <v>427</v>
      </c>
      <c r="D21" s="19" t="s">
        <v>399</v>
      </c>
      <c r="E21" s="19" t="s">
        <v>268</v>
      </c>
      <c r="F21" s="19" t="s">
        <v>266</v>
      </c>
      <c r="G21" s="59" t="s">
        <v>432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61" t="s">
        <v>247</v>
      </c>
      <c r="M21" s="62" t="s">
        <v>247</v>
      </c>
      <c r="N21" s="62" t="s">
        <v>247</v>
      </c>
      <c r="O21" s="62" t="s">
        <v>247</v>
      </c>
      <c r="P21" s="62" t="s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6.33203125" customWidth="1"/>
    <col min="3" max="3" width="8.1640625" customWidth="1"/>
    <col min="4" max="4" width="8.83203125" customWidth="1"/>
  </cols>
  <sheetData>
    <row r="1" spans="1:27" ht="15.75" customHeight="1" x14ac:dyDescent="0.15">
      <c r="A1" s="10" t="s">
        <v>39</v>
      </c>
      <c r="B1" s="10" t="s">
        <v>40</v>
      </c>
      <c r="C1" s="10" t="s">
        <v>41</v>
      </c>
      <c r="D1" s="10" t="s">
        <v>42</v>
      </c>
      <c r="E1" s="10" t="s">
        <v>43</v>
      </c>
      <c r="F1" s="11"/>
      <c r="G1" s="11">
        <v>6.9386574074074073E-2</v>
      </c>
      <c r="H1" s="11">
        <v>5.8796296296296298E-2</v>
      </c>
      <c r="I1" s="12">
        <f>G1-H1</f>
        <v>1.0590277777777775E-2</v>
      </c>
      <c r="J1" s="13"/>
      <c r="K1" s="13"/>
      <c r="L1" s="13"/>
      <c r="M1" s="13"/>
      <c r="N1" s="14"/>
      <c r="O1" s="14"/>
      <c r="P1" s="14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5.75" customHeight="1" x14ac:dyDescent="0.15">
      <c r="A2" s="16" t="s">
        <v>44</v>
      </c>
      <c r="G2" s="17" t="str">
        <f>HYPERLINK("https://www.youtube.com/watch?v=cb1z68RELN4","SotL")</f>
        <v>SotL</v>
      </c>
      <c r="K2" s="18">
        <v>5.6296296296296296E-2</v>
      </c>
    </row>
    <row r="3" spans="1:27" ht="15.75" customHeight="1" x14ac:dyDescent="0.15">
      <c r="A3" s="16" t="s">
        <v>45</v>
      </c>
      <c r="G3" s="17" t="str">
        <f>HYPERLINK("https://www.youtube.com/watch?v=PRmVQKOy9Bo","CoM")</f>
        <v>CoM</v>
      </c>
      <c r="H3" s="19">
        <v>0</v>
      </c>
      <c r="I3" s="19">
        <v>15</v>
      </c>
      <c r="J3" s="19">
        <v>15</v>
      </c>
      <c r="K3" s="18">
        <v>5.6250000000000001E-2</v>
      </c>
    </row>
    <row r="4" spans="1:27" ht="15.75" customHeight="1" x14ac:dyDescent="0.15">
      <c r="A4" s="16" t="s">
        <v>46</v>
      </c>
    </row>
    <row r="5" spans="1:27" ht="15.75" customHeight="1" x14ac:dyDescent="0.15">
      <c r="A5" s="16" t="s">
        <v>47</v>
      </c>
    </row>
    <row r="6" spans="1:27" ht="15.75" customHeight="1" x14ac:dyDescent="0.15">
      <c r="A6" s="16" t="s">
        <v>48</v>
      </c>
    </row>
    <row r="7" spans="1:27" ht="15.75" customHeight="1" x14ac:dyDescent="0.15">
      <c r="A7" s="16" t="s">
        <v>49</v>
      </c>
    </row>
    <row r="8" spans="1:27" ht="15.75" customHeight="1" x14ac:dyDescent="0.15">
      <c r="A8" s="16" t="s">
        <v>50</v>
      </c>
    </row>
    <row r="9" spans="1:27" ht="15.75" customHeight="1" x14ac:dyDescent="0.15">
      <c r="A9" s="16" t="s">
        <v>51</v>
      </c>
    </row>
    <row r="10" spans="1:27" ht="15.75" customHeight="1" x14ac:dyDescent="0.15">
      <c r="A10" s="16" t="s">
        <v>52</v>
      </c>
    </row>
    <row r="11" spans="1:27" ht="15.75" customHeight="1" x14ac:dyDescent="0.15">
      <c r="A11" s="16" t="s">
        <v>53</v>
      </c>
    </row>
    <row r="12" spans="1:27" ht="15.75" customHeight="1" x14ac:dyDescent="0.15">
      <c r="A12" s="16" t="s">
        <v>54</v>
      </c>
    </row>
    <row r="13" spans="1:27" ht="15.75" customHeight="1" x14ac:dyDescent="0.15">
      <c r="A13" s="16" t="s">
        <v>55</v>
      </c>
    </row>
    <row r="14" spans="1:27" ht="15.75" customHeight="1" x14ac:dyDescent="0.15">
      <c r="A14" s="16" t="s">
        <v>56</v>
      </c>
    </row>
    <row r="15" spans="1:27" ht="15.75" customHeight="1" x14ac:dyDescent="0.15">
      <c r="A15" s="16" t="s">
        <v>57</v>
      </c>
    </row>
    <row r="16" spans="1:27" ht="15.75" customHeight="1" x14ac:dyDescent="0.15">
      <c r="A16" s="16" t="s">
        <v>58</v>
      </c>
    </row>
    <row r="17" spans="1:5" ht="15.75" customHeight="1" x14ac:dyDescent="0.15">
      <c r="A17" s="16" t="s">
        <v>59</v>
      </c>
    </row>
    <row r="18" spans="1:5" ht="15.75" customHeight="1" x14ac:dyDescent="0.15">
      <c r="A18" s="16" t="s">
        <v>60</v>
      </c>
    </row>
    <row r="19" spans="1:5" ht="15.75" customHeight="1" x14ac:dyDescent="0.15">
      <c r="A19" s="16" t="s">
        <v>61</v>
      </c>
    </row>
    <row r="20" spans="1:5" ht="15.75" customHeight="1" x14ac:dyDescent="0.15">
      <c r="A20" s="16" t="s">
        <v>62</v>
      </c>
    </row>
    <row r="21" spans="1:5" ht="15.75" customHeight="1" x14ac:dyDescent="0.15">
      <c r="A21" s="16" t="s">
        <v>63</v>
      </c>
      <c r="B21" s="20">
        <v>0</v>
      </c>
      <c r="C21" s="20">
        <v>14</v>
      </c>
      <c r="D21" s="20">
        <v>37</v>
      </c>
      <c r="E21" s="21">
        <v>9.347222222222222E-2</v>
      </c>
    </row>
    <row r="22" spans="1:5" ht="15.75" customHeight="1" x14ac:dyDescent="0.15">
      <c r="A22" s="16" t="s">
        <v>64</v>
      </c>
      <c r="B22" s="20">
        <v>0</v>
      </c>
      <c r="C22" s="20">
        <v>14</v>
      </c>
      <c r="D22" s="20">
        <v>43</v>
      </c>
      <c r="E22" s="21">
        <v>9.8530092592592586E-2</v>
      </c>
    </row>
    <row r="23" spans="1:5" ht="15.75" customHeight="1" x14ac:dyDescent="0.15">
      <c r="A23" s="16" t="s">
        <v>65</v>
      </c>
      <c r="B23" s="20">
        <v>0</v>
      </c>
      <c r="C23" s="20">
        <v>14</v>
      </c>
      <c r="D23" s="20">
        <v>15</v>
      </c>
      <c r="E23" s="21">
        <v>9.9432870370370366E-2</v>
      </c>
    </row>
    <row r="24" spans="1:5" ht="15.75" customHeight="1" x14ac:dyDescent="0.15">
      <c r="A24" s="16" t="s">
        <v>66</v>
      </c>
      <c r="B24" s="20">
        <v>0</v>
      </c>
      <c r="C24" s="20">
        <v>15</v>
      </c>
      <c r="D24" s="20">
        <v>28</v>
      </c>
      <c r="E24" s="21">
        <v>8.0729166666666671E-2</v>
      </c>
    </row>
    <row r="25" spans="1:5" ht="15.75" customHeight="1" x14ac:dyDescent="0.15">
      <c r="A25" s="16" t="s">
        <v>67</v>
      </c>
      <c r="B25" s="20">
        <v>0</v>
      </c>
      <c r="C25" s="20">
        <v>13</v>
      </c>
      <c r="D25" s="20">
        <v>27</v>
      </c>
      <c r="E25" s="21">
        <v>9.2199074074074072E-2</v>
      </c>
    </row>
    <row r="26" spans="1:5" ht="15.75" customHeight="1" x14ac:dyDescent="0.15">
      <c r="A26" s="16" t="s">
        <v>68</v>
      </c>
      <c r="B26" s="20">
        <v>0</v>
      </c>
      <c r="C26" s="20">
        <v>17</v>
      </c>
      <c r="D26" s="20">
        <v>37</v>
      </c>
      <c r="E26" s="21">
        <v>5.8842592592592592E-2</v>
      </c>
    </row>
    <row r="27" spans="1:5" ht="15.75" customHeight="1" x14ac:dyDescent="0.15">
      <c r="A27" s="16" t="s">
        <v>69</v>
      </c>
      <c r="B27" s="20">
        <v>0</v>
      </c>
      <c r="C27" s="20">
        <v>15</v>
      </c>
      <c r="D27" s="20">
        <v>21</v>
      </c>
      <c r="E27" s="21">
        <v>7.7962962962962956E-2</v>
      </c>
    </row>
    <row r="28" spans="1:5" ht="15.75" customHeight="1" x14ac:dyDescent="0.15">
      <c r="A28" s="16" t="s">
        <v>70</v>
      </c>
      <c r="B28" s="20">
        <v>0</v>
      </c>
      <c r="C28" s="20">
        <v>14</v>
      </c>
      <c r="D28" s="20">
        <v>51</v>
      </c>
      <c r="E28" s="21">
        <v>6.626157407407407E-2</v>
      </c>
    </row>
    <row r="29" spans="1:5" ht="15.75" customHeight="1" x14ac:dyDescent="0.15">
      <c r="A29" s="16" t="s">
        <v>71</v>
      </c>
      <c r="B29" s="20">
        <v>0</v>
      </c>
      <c r="C29" s="20">
        <v>16</v>
      </c>
      <c r="D29" s="20">
        <v>2</v>
      </c>
      <c r="E29" s="21">
        <v>7.3206018518518517E-2</v>
      </c>
    </row>
    <row r="30" spans="1:5" ht="15.75" customHeight="1" x14ac:dyDescent="0.15">
      <c r="A30" s="22" t="s">
        <v>72</v>
      </c>
      <c r="B30" s="20">
        <v>0</v>
      </c>
      <c r="C30" s="20">
        <v>22</v>
      </c>
      <c r="D30" s="20">
        <v>22</v>
      </c>
      <c r="E30" s="21">
        <v>8.2280092592592599E-2</v>
      </c>
    </row>
    <row r="31" spans="1:5" ht="15.75" customHeight="1" x14ac:dyDescent="0.15">
      <c r="A31" s="22" t="s">
        <v>73</v>
      </c>
      <c r="B31" s="20">
        <v>0</v>
      </c>
      <c r="C31" s="20">
        <v>14</v>
      </c>
      <c r="D31" s="20">
        <v>56</v>
      </c>
      <c r="E31" s="21">
        <v>6.3935185185185192E-2</v>
      </c>
    </row>
    <row r="32" spans="1:5" ht="15.75" customHeight="1" x14ac:dyDescent="0.15">
      <c r="A32" s="22" t="s">
        <v>74</v>
      </c>
      <c r="B32" s="23">
        <v>0</v>
      </c>
      <c r="C32" s="23">
        <v>13</v>
      </c>
      <c r="D32" s="23">
        <v>8</v>
      </c>
      <c r="E32" s="24">
        <v>0.11049768518518518</v>
      </c>
    </row>
    <row r="33" spans="1:5" ht="15.75" customHeight="1" x14ac:dyDescent="0.15">
      <c r="A33" s="22" t="s">
        <v>75</v>
      </c>
      <c r="B33" s="23">
        <v>0</v>
      </c>
      <c r="C33" s="23">
        <v>15</v>
      </c>
      <c r="D33" s="23">
        <v>40</v>
      </c>
      <c r="E33" s="21">
        <v>7.3298611111111106E-2</v>
      </c>
    </row>
    <row r="34" spans="1:5" ht="15.75" customHeight="1" x14ac:dyDescent="0.15">
      <c r="A34" s="22" t="s">
        <v>76</v>
      </c>
      <c r="B34" s="23">
        <v>0</v>
      </c>
      <c r="C34" s="23">
        <v>18</v>
      </c>
      <c r="D34" s="23">
        <v>35</v>
      </c>
      <c r="E34" s="21">
        <v>6.7569444444444446E-2</v>
      </c>
    </row>
    <row r="35" spans="1:5" ht="15.75" customHeight="1" x14ac:dyDescent="0.15">
      <c r="A35" s="22" t="s">
        <v>77</v>
      </c>
      <c r="B35" s="23">
        <v>0</v>
      </c>
      <c r="C35" s="23">
        <v>22</v>
      </c>
      <c r="D35" s="23">
        <v>24</v>
      </c>
      <c r="E35" s="21">
        <v>8.5104166666666661E-2</v>
      </c>
    </row>
    <row r="36" spans="1:5" ht="15.75" customHeight="1" x14ac:dyDescent="0.15">
      <c r="A36" s="22" t="s">
        <v>78</v>
      </c>
      <c r="B36" s="23">
        <v>0</v>
      </c>
      <c r="C36" s="23">
        <v>15</v>
      </c>
      <c r="D36" s="23">
        <v>7</v>
      </c>
      <c r="E36" s="21">
        <v>7.3854166666666665E-2</v>
      </c>
    </row>
    <row r="37" spans="1:5" ht="15.75" customHeight="1" x14ac:dyDescent="0.15">
      <c r="A37" s="22" t="s">
        <v>79</v>
      </c>
      <c r="B37" s="23">
        <v>0</v>
      </c>
      <c r="C37" s="23">
        <v>19</v>
      </c>
      <c r="D37" s="23">
        <v>24</v>
      </c>
      <c r="E37" s="21">
        <v>8.9895833333333328E-2</v>
      </c>
    </row>
    <row r="38" spans="1:5" ht="15.75" customHeight="1" x14ac:dyDescent="0.15">
      <c r="A38" s="22" t="s">
        <v>80</v>
      </c>
      <c r="B38" s="23">
        <v>0</v>
      </c>
      <c r="C38" s="23">
        <v>21</v>
      </c>
      <c r="D38" s="23">
        <v>15</v>
      </c>
      <c r="E38" s="21">
        <v>8.5717592592592595E-2</v>
      </c>
    </row>
    <row r="39" spans="1:5" ht="15.75" customHeight="1" x14ac:dyDescent="0.15">
      <c r="A39" s="22" t="s">
        <v>81</v>
      </c>
      <c r="B39" s="23">
        <v>0</v>
      </c>
      <c r="C39" s="23">
        <v>17</v>
      </c>
      <c r="D39" s="23">
        <v>22</v>
      </c>
      <c r="E39" s="21">
        <v>8.7592592592592597E-2</v>
      </c>
    </row>
    <row r="40" spans="1:5" ht="15.75" customHeight="1" x14ac:dyDescent="0.15">
      <c r="A40" s="22" t="s">
        <v>82</v>
      </c>
      <c r="B40" s="23">
        <v>0</v>
      </c>
      <c r="C40" s="23">
        <v>14</v>
      </c>
      <c r="D40" s="23">
        <v>22</v>
      </c>
      <c r="E40" s="21">
        <v>9.0578703703703703E-2</v>
      </c>
    </row>
    <row r="41" spans="1:5" ht="15.75" customHeight="1" x14ac:dyDescent="0.15">
      <c r="A41" s="22" t="s">
        <v>83</v>
      </c>
      <c r="B41" s="23">
        <v>0</v>
      </c>
      <c r="C41" s="23">
        <v>18</v>
      </c>
      <c r="D41" s="23">
        <v>19</v>
      </c>
      <c r="E41" s="21">
        <v>8.655092592592592E-2</v>
      </c>
    </row>
    <row r="42" spans="1:5" ht="15.75" customHeight="1" x14ac:dyDescent="0.15">
      <c r="A42" s="22" t="s">
        <v>84</v>
      </c>
      <c r="B42" s="23">
        <v>0</v>
      </c>
      <c r="C42" s="23">
        <v>20</v>
      </c>
      <c r="D42" s="23">
        <v>0</v>
      </c>
      <c r="E42" s="21">
        <v>7.8240740740740736E-2</v>
      </c>
    </row>
    <row r="43" spans="1:5" ht="15.75" customHeight="1" x14ac:dyDescent="0.15">
      <c r="A43" s="22" t="s">
        <v>85</v>
      </c>
      <c r="B43" s="23">
        <v>0</v>
      </c>
      <c r="C43" s="23">
        <v>17</v>
      </c>
      <c r="D43" s="23">
        <v>16</v>
      </c>
      <c r="E43" s="21">
        <v>7.9375000000000001E-2</v>
      </c>
    </row>
    <row r="44" spans="1:5" ht="15.75" customHeight="1" x14ac:dyDescent="0.15">
      <c r="A44" s="22" t="s">
        <v>86</v>
      </c>
      <c r="B44" s="23">
        <v>0</v>
      </c>
      <c r="C44" s="23">
        <v>16</v>
      </c>
      <c r="D44" s="23">
        <v>6</v>
      </c>
      <c r="E44" s="21">
        <v>7.1909722222222222E-2</v>
      </c>
    </row>
    <row r="45" spans="1:5" ht="15.75" customHeight="1" x14ac:dyDescent="0.15">
      <c r="A45" s="22" t="s">
        <v>87</v>
      </c>
      <c r="B45" s="23">
        <v>0</v>
      </c>
      <c r="C45" s="23">
        <v>18</v>
      </c>
      <c r="D45" s="23">
        <v>56</v>
      </c>
      <c r="E45" s="21">
        <v>7.8287037037037044E-2</v>
      </c>
    </row>
    <row r="46" spans="1:5" ht="15.75" customHeight="1" x14ac:dyDescent="0.15">
      <c r="A46" s="22" t="s">
        <v>88</v>
      </c>
      <c r="B46" s="23">
        <v>0</v>
      </c>
      <c r="C46" s="23">
        <v>17</v>
      </c>
      <c r="D46" s="23">
        <v>20</v>
      </c>
      <c r="E46" s="21">
        <v>7.3159722222222223E-2</v>
      </c>
    </row>
    <row r="47" spans="1:5" ht="15.75" customHeight="1" x14ac:dyDescent="0.15">
      <c r="A47" s="22" t="s">
        <v>89</v>
      </c>
      <c r="B47" s="23">
        <v>0</v>
      </c>
      <c r="C47" s="23">
        <v>17</v>
      </c>
      <c r="D47" s="23">
        <v>3</v>
      </c>
      <c r="E47" s="21">
        <v>6.3634259259259265E-2</v>
      </c>
    </row>
    <row r="48" spans="1:5" ht="13" x14ac:dyDescent="0.15">
      <c r="A48" s="22" t="s">
        <v>90</v>
      </c>
      <c r="B48" s="23">
        <v>0</v>
      </c>
      <c r="C48" s="23">
        <v>18</v>
      </c>
      <c r="D48" s="23">
        <v>16</v>
      </c>
      <c r="E48" s="21">
        <v>9.0671296296296292E-2</v>
      </c>
    </row>
    <row r="49" spans="1:5" ht="13" x14ac:dyDescent="0.15">
      <c r="A49" s="22" t="s">
        <v>91</v>
      </c>
      <c r="B49" s="23">
        <v>0</v>
      </c>
      <c r="C49" s="23">
        <v>15</v>
      </c>
      <c r="D49" s="23">
        <v>52</v>
      </c>
      <c r="E49" s="21">
        <v>6.0150462962962961E-2</v>
      </c>
    </row>
    <row r="50" spans="1:5" ht="13" x14ac:dyDescent="0.15">
      <c r="A50" s="22" t="s">
        <v>92</v>
      </c>
      <c r="B50" s="23">
        <v>0</v>
      </c>
      <c r="C50" s="23">
        <v>17</v>
      </c>
      <c r="D50" s="23">
        <v>46</v>
      </c>
      <c r="E50" s="21">
        <v>9.0590277777777783E-2</v>
      </c>
    </row>
    <row r="51" spans="1:5" ht="13" x14ac:dyDescent="0.15">
      <c r="A51" s="22" t="s">
        <v>93</v>
      </c>
      <c r="B51" s="23">
        <v>0</v>
      </c>
      <c r="C51" s="23">
        <v>20</v>
      </c>
      <c r="D51" s="23">
        <v>47</v>
      </c>
      <c r="E51" s="21">
        <v>8.5092592592592595E-2</v>
      </c>
    </row>
    <row r="52" spans="1:5" ht="13" x14ac:dyDescent="0.15">
      <c r="A52" s="22" t="s">
        <v>94</v>
      </c>
      <c r="B52" s="23">
        <v>0</v>
      </c>
      <c r="C52" s="23">
        <v>18</v>
      </c>
      <c r="D52" s="23">
        <v>4</v>
      </c>
      <c r="E52" s="21">
        <v>0.10194444444444445</v>
      </c>
    </row>
    <row r="53" spans="1:5" ht="13" x14ac:dyDescent="0.15">
      <c r="A53" s="22"/>
    </row>
    <row r="54" spans="1:5" ht="13" x14ac:dyDescent="0.15">
      <c r="A54" s="22"/>
    </row>
    <row r="55" spans="1:5" ht="13" x14ac:dyDescent="0.15">
      <c r="A55" s="22"/>
    </row>
    <row r="56" spans="1:5" ht="13" x14ac:dyDescent="0.15">
      <c r="A56" s="22"/>
    </row>
    <row r="57" spans="1:5" ht="13" x14ac:dyDescent="0.15">
      <c r="A57" s="22"/>
    </row>
    <row r="58" spans="1:5" ht="13" x14ac:dyDescent="0.15">
      <c r="A58" s="22"/>
    </row>
    <row r="59" spans="1:5" ht="13" x14ac:dyDescent="0.15">
      <c r="A59" s="22"/>
    </row>
    <row r="60" spans="1:5" ht="13" x14ac:dyDescent="0.15">
      <c r="A60" s="22"/>
    </row>
    <row r="61" spans="1:5" ht="13" x14ac:dyDescent="0.15">
      <c r="A61" s="22"/>
    </row>
    <row r="62" spans="1:5" ht="13" x14ac:dyDescent="0.15">
      <c r="A62" s="22"/>
    </row>
    <row r="63" spans="1:5" ht="13" x14ac:dyDescent="0.15">
      <c r="A63" s="22"/>
    </row>
    <row r="64" spans="1:5" ht="13" x14ac:dyDescent="0.15">
      <c r="A64" s="22"/>
    </row>
    <row r="65" spans="1:1" ht="13" x14ac:dyDescent="0.15">
      <c r="A65" s="22"/>
    </row>
    <row r="66" spans="1:1" ht="13" x14ac:dyDescent="0.15">
      <c r="A66" s="22"/>
    </row>
    <row r="67" spans="1:1" ht="13" x14ac:dyDescent="0.15">
      <c r="A67" s="22"/>
    </row>
    <row r="68" spans="1:1" ht="13" x14ac:dyDescent="0.15">
      <c r="A68" s="22"/>
    </row>
    <row r="69" spans="1:1" ht="13" x14ac:dyDescent="0.15">
      <c r="A69" s="22"/>
    </row>
    <row r="70" spans="1:1" ht="13" x14ac:dyDescent="0.15">
      <c r="A70" s="22"/>
    </row>
    <row r="71" spans="1:1" ht="13" x14ac:dyDescent="0.15">
      <c r="A71" s="22"/>
    </row>
    <row r="72" spans="1:1" ht="13" x14ac:dyDescent="0.15">
      <c r="A72" s="22"/>
    </row>
    <row r="73" spans="1:1" ht="13" x14ac:dyDescent="0.15">
      <c r="A73" s="22"/>
    </row>
    <row r="74" spans="1:1" ht="13" x14ac:dyDescent="0.15">
      <c r="A74" s="22"/>
    </row>
    <row r="75" spans="1:1" ht="13" x14ac:dyDescent="0.15">
      <c r="A75" s="22"/>
    </row>
    <row r="76" spans="1:1" ht="13" x14ac:dyDescent="0.15">
      <c r="A76" s="22"/>
    </row>
    <row r="77" spans="1:1" ht="13" x14ac:dyDescent="0.15">
      <c r="A77" s="22"/>
    </row>
    <row r="78" spans="1:1" ht="13" x14ac:dyDescent="0.15">
      <c r="A78" s="22"/>
    </row>
    <row r="79" spans="1:1" ht="13" x14ac:dyDescent="0.15">
      <c r="A79" s="22"/>
    </row>
    <row r="80" spans="1:1" ht="13" x14ac:dyDescent="0.15">
      <c r="A80" s="22"/>
    </row>
    <row r="81" spans="1:1" ht="13" x14ac:dyDescent="0.15">
      <c r="A81" s="22"/>
    </row>
    <row r="82" spans="1:1" ht="13" x14ac:dyDescent="0.15">
      <c r="A82" s="22"/>
    </row>
    <row r="83" spans="1:1" ht="13" x14ac:dyDescent="0.15">
      <c r="A83" s="22"/>
    </row>
    <row r="84" spans="1:1" ht="13" x14ac:dyDescent="0.15">
      <c r="A84" s="22"/>
    </row>
    <row r="85" spans="1:1" ht="13" x14ac:dyDescent="0.15">
      <c r="A85" s="22"/>
    </row>
    <row r="86" spans="1:1" ht="13" x14ac:dyDescent="0.15">
      <c r="A86" s="22"/>
    </row>
    <row r="87" spans="1:1" ht="13" x14ac:dyDescent="0.15">
      <c r="A87" s="22"/>
    </row>
    <row r="91" spans="1:1" ht="13" x14ac:dyDescent="0.15">
      <c r="A91" s="25"/>
    </row>
    <row r="92" spans="1:1" ht="13" x14ac:dyDescent="0.15">
      <c r="A92" s="25"/>
    </row>
    <row r="93" spans="1:1" ht="13" x14ac:dyDescent="0.15">
      <c r="A93" s="25"/>
    </row>
    <row r="94" spans="1:1" ht="13" x14ac:dyDescent="0.15">
      <c r="A94" s="25"/>
    </row>
    <row r="95" spans="1:1" ht="13" x14ac:dyDescent="0.15">
      <c r="A95" s="25"/>
    </row>
    <row r="96" spans="1:1" ht="13" x14ac:dyDescent="0.15">
      <c r="A96" s="25"/>
    </row>
    <row r="97" spans="1:1" ht="13" x14ac:dyDescent="0.15">
      <c r="A97" s="25"/>
    </row>
    <row r="98" spans="1:1" ht="13" x14ac:dyDescent="0.15">
      <c r="A98" s="25"/>
    </row>
    <row r="99" spans="1:1" ht="13" x14ac:dyDescent="0.15">
      <c r="A99" s="25"/>
    </row>
    <row r="100" spans="1:1" ht="13" x14ac:dyDescent="0.15">
      <c r="A100" s="25"/>
    </row>
    <row r="101" spans="1:1" ht="13" x14ac:dyDescent="0.15">
      <c r="A101" s="25"/>
    </row>
    <row r="102" spans="1:1" ht="13" x14ac:dyDescent="0.15">
      <c r="A102" s="25"/>
    </row>
    <row r="103" spans="1:1" ht="13" x14ac:dyDescent="0.15">
      <c r="A103" s="25"/>
    </row>
    <row r="104" spans="1:1" ht="13" x14ac:dyDescent="0.15">
      <c r="A104" s="25"/>
    </row>
    <row r="105" spans="1:1" ht="13" x14ac:dyDescent="0.15">
      <c r="A105" s="25"/>
    </row>
    <row r="106" spans="1:1" ht="13" x14ac:dyDescent="0.15">
      <c r="A106" s="25"/>
    </row>
    <row r="107" spans="1:1" ht="13" x14ac:dyDescent="0.15">
      <c r="A107" s="25"/>
    </row>
    <row r="108" spans="1:1" ht="13" x14ac:dyDescent="0.15">
      <c r="A108" s="25"/>
    </row>
    <row r="109" spans="1:1" ht="13" x14ac:dyDescent="0.15">
      <c r="A109" s="25"/>
    </row>
    <row r="110" spans="1:1" ht="13" x14ac:dyDescent="0.15">
      <c r="A110" s="25"/>
    </row>
    <row r="111" spans="1:1" ht="13" x14ac:dyDescent="0.15">
      <c r="A111" s="25"/>
    </row>
    <row r="112" spans="1:1" ht="13" x14ac:dyDescent="0.15">
      <c r="A112" s="25"/>
    </row>
    <row r="113" spans="1:1" ht="13" x14ac:dyDescent="0.15">
      <c r="A113" s="25"/>
    </row>
    <row r="114" spans="1:1" ht="13" x14ac:dyDescent="0.15">
      <c r="A114" s="25"/>
    </row>
    <row r="115" spans="1:1" ht="13" x14ac:dyDescent="0.15">
      <c r="A115" s="25"/>
    </row>
    <row r="116" spans="1:1" ht="13" x14ac:dyDescent="0.15">
      <c r="A116" s="25"/>
    </row>
    <row r="117" spans="1:1" ht="13" x14ac:dyDescent="0.15">
      <c r="A117" s="25"/>
    </row>
    <row r="118" spans="1:1" ht="13" x14ac:dyDescent="0.15">
      <c r="A118" s="25"/>
    </row>
    <row r="119" spans="1:1" ht="13" x14ac:dyDescent="0.15">
      <c r="A119" s="25"/>
    </row>
    <row r="120" spans="1:1" ht="13" x14ac:dyDescent="0.15">
      <c r="A120" s="25"/>
    </row>
    <row r="121" spans="1:1" ht="13" x14ac:dyDescent="0.15">
      <c r="A121" s="25"/>
    </row>
    <row r="122" spans="1:1" ht="13" x14ac:dyDescent="0.15">
      <c r="A122" s="25"/>
    </row>
    <row r="123" spans="1:1" ht="13" x14ac:dyDescent="0.15">
      <c r="A123" s="25"/>
    </row>
    <row r="124" spans="1:1" ht="13" x14ac:dyDescent="0.15">
      <c r="A124" s="25"/>
    </row>
    <row r="125" spans="1:1" ht="13" x14ac:dyDescent="0.15">
      <c r="A125" s="25"/>
    </row>
    <row r="126" spans="1:1" ht="13" x14ac:dyDescent="0.15">
      <c r="A126" s="25"/>
    </row>
    <row r="127" spans="1:1" ht="13" x14ac:dyDescent="0.15">
      <c r="A127" s="25"/>
    </row>
    <row r="128" spans="1:1" ht="13" x14ac:dyDescent="0.15">
      <c r="A128" s="25"/>
    </row>
    <row r="129" spans="1:1" ht="13" x14ac:dyDescent="0.15">
      <c r="A129" s="25"/>
    </row>
    <row r="130" spans="1:1" ht="13" x14ac:dyDescent="0.15">
      <c r="A130" s="25"/>
    </row>
    <row r="131" spans="1:1" ht="13" x14ac:dyDescent="0.15">
      <c r="A131" s="25"/>
    </row>
    <row r="132" spans="1:1" ht="13" x14ac:dyDescent="0.15">
      <c r="A132" s="25"/>
    </row>
    <row r="133" spans="1:1" ht="13" x14ac:dyDescent="0.15">
      <c r="A133" s="25"/>
    </row>
    <row r="134" spans="1:1" ht="13" x14ac:dyDescent="0.15">
      <c r="A134" s="25"/>
    </row>
    <row r="135" spans="1:1" ht="13" x14ac:dyDescent="0.15">
      <c r="A135" s="25"/>
    </row>
    <row r="136" spans="1:1" ht="13" x14ac:dyDescent="0.15">
      <c r="A136" s="25"/>
    </row>
    <row r="137" spans="1:1" ht="13" x14ac:dyDescent="0.15">
      <c r="A137" s="25"/>
    </row>
    <row r="138" spans="1:1" ht="13" x14ac:dyDescent="0.15">
      <c r="A138" s="25"/>
    </row>
    <row r="139" spans="1:1" ht="13" x14ac:dyDescent="0.15">
      <c r="A139" s="25"/>
    </row>
    <row r="140" spans="1:1" ht="13" x14ac:dyDescent="0.15">
      <c r="A140" s="25"/>
    </row>
    <row r="141" spans="1:1" ht="13" x14ac:dyDescent="0.15">
      <c r="A141" s="25"/>
    </row>
    <row r="142" spans="1:1" ht="13" x14ac:dyDescent="0.15">
      <c r="A142" s="25"/>
    </row>
    <row r="143" spans="1:1" ht="13" x14ac:dyDescent="0.15">
      <c r="A143" s="25"/>
    </row>
    <row r="144" spans="1:1" ht="13" x14ac:dyDescent="0.15">
      <c r="A144" s="25"/>
    </row>
    <row r="145" spans="1:1" ht="13" x14ac:dyDescent="0.15">
      <c r="A145" s="25"/>
    </row>
    <row r="146" spans="1:1" ht="13" x14ac:dyDescent="0.15">
      <c r="A146" s="25"/>
    </row>
    <row r="147" spans="1:1" ht="13" x14ac:dyDescent="0.15">
      <c r="A147" s="25"/>
    </row>
    <row r="148" spans="1:1" ht="13" x14ac:dyDescent="0.15">
      <c r="A148" s="25"/>
    </row>
    <row r="149" spans="1:1" ht="13" x14ac:dyDescent="0.15">
      <c r="A149" s="25"/>
    </row>
    <row r="150" spans="1:1" ht="13" x14ac:dyDescent="0.15">
      <c r="A150" s="25"/>
    </row>
    <row r="151" spans="1:1" ht="13" x14ac:dyDescent="0.15">
      <c r="A151" s="25"/>
    </row>
    <row r="152" spans="1:1" ht="13" x14ac:dyDescent="0.15">
      <c r="A152" s="25"/>
    </row>
    <row r="153" spans="1:1" ht="13" x14ac:dyDescent="0.15">
      <c r="A153" s="25"/>
    </row>
    <row r="154" spans="1:1" ht="13" x14ac:dyDescent="0.15">
      <c r="A154" s="25"/>
    </row>
    <row r="155" spans="1:1" ht="13" x14ac:dyDescent="0.15">
      <c r="A155" s="25"/>
    </row>
    <row r="156" spans="1:1" ht="13" x14ac:dyDescent="0.15">
      <c r="A156" s="25"/>
    </row>
    <row r="157" spans="1:1" ht="13" x14ac:dyDescent="0.15">
      <c r="A157" s="25"/>
    </row>
    <row r="158" spans="1:1" ht="13" x14ac:dyDescent="0.15">
      <c r="A158" s="25"/>
    </row>
    <row r="159" spans="1:1" ht="13" x14ac:dyDescent="0.15">
      <c r="A159" s="25"/>
    </row>
    <row r="160" spans="1:1" ht="13" x14ac:dyDescent="0.15">
      <c r="A160" s="25"/>
    </row>
    <row r="161" spans="1:1" ht="13" x14ac:dyDescent="0.15">
      <c r="A161" s="25"/>
    </row>
    <row r="162" spans="1:1" ht="13" x14ac:dyDescent="0.15">
      <c r="A162" s="25"/>
    </row>
    <row r="163" spans="1:1" ht="13" x14ac:dyDescent="0.15">
      <c r="A163" s="25"/>
    </row>
    <row r="164" spans="1:1" ht="13" x14ac:dyDescent="0.15">
      <c r="A164" s="25"/>
    </row>
    <row r="165" spans="1:1" ht="13" x14ac:dyDescent="0.15">
      <c r="A165" s="25"/>
    </row>
    <row r="166" spans="1:1" ht="13" x14ac:dyDescent="0.15">
      <c r="A166" s="25"/>
    </row>
    <row r="167" spans="1:1" ht="13" x14ac:dyDescent="0.15">
      <c r="A167" s="25"/>
    </row>
    <row r="168" spans="1:1" ht="13" x14ac:dyDescent="0.15">
      <c r="A168" s="25"/>
    </row>
    <row r="169" spans="1:1" ht="13" x14ac:dyDescent="0.15">
      <c r="A169" s="25"/>
    </row>
    <row r="170" spans="1:1" ht="13" x14ac:dyDescent="0.15">
      <c r="A170" s="25"/>
    </row>
    <row r="171" spans="1:1" ht="13" x14ac:dyDescent="0.15">
      <c r="A171" s="25"/>
    </row>
    <row r="172" spans="1:1" ht="13" x14ac:dyDescent="0.15">
      <c r="A172" s="25"/>
    </row>
    <row r="173" spans="1:1" ht="13" x14ac:dyDescent="0.15">
      <c r="A173" s="25"/>
    </row>
    <row r="174" spans="1:1" ht="13" x14ac:dyDescent="0.15">
      <c r="A174" s="25"/>
    </row>
    <row r="175" spans="1:1" ht="13" x14ac:dyDescent="0.15">
      <c r="A175" s="25"/>
    </row>
    <row r="176" spans="1:1" ht="13" x14ac:dyDescent="0.15">
      <c r="A176" s="25"/>
    </row>
    <row r="177" spans="1:1" ht="13" x14ac:dyDescent="0.15">
      <c r="A177" s="25"/>
    </row>
    <row r="178" spans="1:1" ht="13" x14ac:dyDescent="0.15">
      <c r="A178" s="25"/>
    </row>
    <row r="179" spans="1:1" ht="13" x14ac:dyDescent="0.15">
      <c r="A179" s="25"/>
    </row>
    <row r="180" spans="1:1" ht="13" x14ac:dyDescent="0.15">
      <c r="A180" s="25"/>
    </row>
    <row r="181" spans="1:1" ht="13" x14ac:dyDescent="0.15">
      <c r="A181" s="25"/>
    </row>
    <row r="182" spans="1:1" ht="13" x14ac:dyDescent="0.15">
      <c r="A182" s="25"/>
    </row>
    <row r="183" spans="1:1" ht="13" x14ac:dyDescent="0.15">
      <c r="A183" s="25"/>
    </row>
    <row r="184" spans="1:1" ht="13" x14ac:dyDescent="0.15">
      <c r="A184" s="25"/>
    </row>
    <row r="185" spans="1:1" ht="13" x14ac:dyDescent="0.15">
      <c r="A185" s="25"/>
    </row>
    <row r="186" spans="1:1" ht="13" x14ac:dyDescent="0.15">
      <c r="A186" s="25"/>
    </row>
    <row r="187" spans="1:1" ht="13" x14ac:dyDescent="0.15">
      <c r="A187" s="25"/>
    </row>
    <row r="188" spans="1:1" ht="13" x14ac:dyDescent="0.15">
      <c r="A188" s="25"/>
    </row>
    <row r="189" spans="1:1" ht="13" x14ac:dyDescent="0.15">
      <c r="A189" s="25"/>
    </row>
    <row r="190" spans="1:1" ht="13" x14ac:dyDescent="0.15">
      <c r="A190" s="25"/>
    </row>
    <row r="191" spans="1:1" ht="13" x14ac:dyDescent="0.15">
      <c r="A191" s="25"/>
    </row>
    <row r="192" spans="1:1" ht="13" x14ac:dyDescent="0.15">
      <c r="A192" s="25"/>
    </row>
    <row r="193" spans="1:1" ht="13" x14ac:dyDescent="0.15">
      <c r="A193" s="25"/>
    </row>
    <row r="194" spans="1:1" ht="13" x14ac:dyDescent="0.15">
      <c r="A194" s="25"/>
    </row>
    <row r="195" spans="1:1" ht="13" x14ac:dyDescent="0.15">
      <c r="A195" s="25"/>
    </row>
    <row r="196" spans="1:1" ht="13" x14ac:dyDescent="0.15">
      <c r="A196" s="25"/>
    </row>
    <row r="197" spans="1:1" ht="13" x14ac:dyDescent="0.15">
      <c r="A197" s="25"/>
    </row>
    <row r="198" spans="1:1" ht="13" x14ac:dyDescent="0.15">
      <c r="A198" s="25"/>
    </row>
    <row r="199" spans="1:1" ht="13" x14ac:dyDescent="0.15">
      <c r="A199" s="25"/>
    </row>
    <row r="200" spans="1:1" ht="13" x14ac:dyDescent="0.15">
      <c r="A200" s="25"/>
    </row>
    <row r="201" spans="1:1" ht="13" x14ac:dyDescent="0.15">
      <c r="A201" s="25"/>
    </row>
    <row r="202" spans="1:1" ht="13" x14ac:dyDescent="0.15">
      <c r="A202" s="25"/>
    </row>
    <row r="203" spans="1:1" ht="13" x14ac:dyDescent="0.15">
      <c r="A203" s="25"/>
    </row>
    <row r="204" spans="1:1" ht="13" x14ac:dyDescent="0.15">
      <c r="A204" s="25"/>
    </row>
    <row r="205" spans="1:1" ht="13" x14ac:dyDescent="0.15">
      <c r="A205" s="25"/>
    </row>
    <row r="206" spans="1:1" ht="13" x14ac:dyDescent="0.15">
      <c r="A206" s="25"/>
    </row>
    <row r="207" spans="1:1" ht="13" x14ac:dyDescent="0.15">
      <c r="A207" s="25"/>
    </row>
    <row r="208" spans="1:1" ht="13" x14ac:dyDescent="0.15">
      <c r="A208" s="25"/>
    </row>
    <row r="209" spans="1:1" ht="13" x14ac:dyDescent="0.15">
      <c r="A209" s="25"/>
    </row>
    <row r="210" spans="1:1" ht="13" x14ac:dyDescent="0.15">
      <c r="A210" s="25"/>
    </row>
    <row r="211" spans="1:1" ht="13" x14ac:dyDescent="0.15">
      <c r="A211" s="25"/>
    </row>
    <row r="212" spans="1:1" ht="13" x14ac:dyDescent="0.15">
      <c r="A212" s="25"/>
    </row>
    <row r="213" spans="1:1" ht="13" x14ac:dyDescent="0.15">
      <c r="A213" s="25"/>
    </row>
    <row r="214" spans="1:1" ht="13" x14ac:dyDescent="0.15">
      <c r="A214" s="25"/>
    </row>
    <row r="215" spans="1:1" ht="13" x14ac:dyDescent="0.15">
      <c r="A215" s="25"/>
    </row>
    <row r="216" spans="1:1" ht="13" x14ac:dyDescent="0.15">
      <c r="A216" s="25"/>
    </row>
    <row r="217" spans="1:1" ht="13" x14ac:dyDescent="0.15">
      <c r="A217" s="25"/>
    </row>
    <row r="218" spans="1:1" ht="13" x14ac:dyDescent="0.15">
      <c r="A218" s="25"/>
    </row>
    <row r="219" spans="1:1" ht="13" x14ac:dyDescent="0.15">
      <c r="A219" s="25"/>
    </row>
    <row r="220" spans="1:1" ht="13" x14ac:dyDescent="0.15">
      <c r="A220" s="25"/>
    </row>
    <row r="221" spans="1:1" ht="13" x14ac:dyDescent="0.15">
      <c r="A221" s="25"/>
    </row>
    <row r="222" spans="1:1" ht="13" x14ac:dyDescent="0.15">
      <c r="A222" s="25"/>
    </row>
    <row r="223" spans="1:1" ht="13" x14ac:dyDescent="0.15">
      <c r="A223" s="25"/>
    </row>
    <row r="224" spans="1:1" ht="13" x14ac:dyDescent="0.15">
      <c r="A224" s="25"/>
    </row>
    <row r="225" spans="1:1" ht="13" x14ac:dyDescent="0.15">
      <c r="A225" s="25"/>
    </row>
    <row r="226" spans="1:1" ht="13" x14ac:dyDescent="0.15">
      <c r="A226" s="25"/>
    </row>
    <row r="227" spans="1:1" ht="13" x14ac:dyDescent="0.15">
      <c r="A227" s="25"/>
    </row>
    <row r="228" spans="1:1" ht="13" x14ac:dyDescent="0.15">
      <c r="A228" s="25"/>
    </row>
    <row r="229" spans="1:1" ht="13" x14ac:dyDescent="0.15">
      <c r="A229" s="25"/>
    </row>
    <row r="230" spans="1:1" ht="13" x14ac:dyDescent="0.15">
      <c r="A230" s="25"/>
    </row>
    <row r="231" spans="1:1" ht="13" x14ac:dyDescent="0.15">
      <c r="A231" s="25"/>
    </row>
    <row r="232" spans="1:1" ht="13" x14ac:dyDescent="0.15">
      <c r="A232" s="25"/>
    </row>
    <row r="233" spans="1:1" ht="13" x14ac:dyDescent="0.15">
      <c r="A233" s="25"/>
    </row>
    <row r="234" spans="1:1" ht="13" x14ac:dyDescent="0.15">
      <c r="A234" s="25"/>
    </row>
    <row r="235" spans="1:1" ht="13" x14ac:dyDescent="0.15">
      <c r="A235" s="25"/>
    </row>
    <row r="236" spans="1:1" ht="13" x14ac:dyDescent="0.15">
      <c r="A236" s="25"/>
    </row>
    <row r="237" spans="1:1" ht="13" x14ac:dyDescent="0.15">
      <c r="A237" s="25"/>
    </row>
    <row r="238" spans="1:1" ht="13" x14ac:dyDescent="0.15">
      <c r="A238" s="25"/>
    </row>
    <row r="239" spans="1:1" ht="13" x14ac:dyDescent="0.15">
      <c r="A239" s="25"/>
    </row>
    <row r="240" spans="1:1" ht="13" x14ac:dyDescent="0.15">
      <c r="A240" s="25"/>
    </row>
    <row r="241" spans="1:1" ht="13" x14ac:dyDescent="0.15">
      <c r="A241" s="25"/>
    </row>
    <row r="242" spans="1:1" ht="13" x14ac:dyDescent="0.15">
      <c r="A242" s="25"/>
    </row>
    <row r="243" spans="1:1" ht="13" x14ac:dyDescent="0.15">
      <c r="A243" s="25"/>
    </row>
    <row r="244" spans="1:1" ht="13" x14ac:dyDescent="0.15">
      <c r="A244" s="25"/>
    </row>
    <row r="245" spans="1:1" ht="13" x14ac:dyDescent="0.15">
      <c r="A245" s="25"/>
    </row>
    <row r="246" spans="1:1" ht="13" x14ac:dyDescent="0.15">
      <c r="A246" s="25"/>
    </row>
    <row r="247" spans="1:1" ht="13" x14ac:dyDescent="0.15">
      <c r="A247" s="25"/>
    </row>
    <row r="248" spans="1:1" ht="13" x14ac:dyDescent="0.15">
      <c r="A248" s="25"/>
    </row>
    <row r="249" spans="1:1" ht="13" x14ac:dyDescent="0.15">
      <c r="A249" s="25"/>
    </row>
    <row r="250" spans="1:1" ht="13" x14ac:dyDescent="0.15">
      <c r="A250" s="25"/>
    </row>
    <row r="251" spans="1:1" ht="13" x14ac:dyDescent="0.15">
      <c r="A251" s="25"/>
    </row>
    <row r="252" spans="1:1" ht="13" x14ac:dyDescent="0.15">
      <c r="A252" s="25"/>
    </row>
    <row r="253" spans="1:1" ht="13" x14ac:dyDescent="0.15">
      <c r="A253" s="25"/>
    </row>
    <row r="254" spans="1:1" ht="13" x14ac:dyDescent="0.15">
      <c r="A254" s="25"/>
    </row>
    <row r="255" spans="1:1" ht="13" x14ac:dyDescent="0.15">
      <c r="A255" s="25"/>
    </row>
    <row r="256" spans="1:1" ht="13" x14ac:dyDescent="0.15">
      <c r="A256" s="25"/>
    </row>
    <row r="257" spans="1:1" ht="13" x14ac:dyDescent="0.15">
      <c r="A257" s="25"/>
    </row>
    <row r="258" spans="1:1" ht="13" x14ac:dyDescent="0.15">
      <c r="A258" s="25"/>
    </row>
    <row r="259" spans="1:1" ht="13" x14ac:dyDescent="0.15">
      <c r="A259" s="25"/>
    </row>
    <row r="260" spans="1:1" ht="13" x14ac:dyDescent="0.15">
      <c r="A260" s="25"/>
    </row>
    <row r="261" spans="1:1" ht="13" x14ac:dyDescent="0.15">
      <c r="A261" s="25"/>
    </row>
    <row r="262" spans="1:1" ht="13" x14ac:dyDescent="0.15">
      <c r="A262" s="25"/>
    </row>
    <row r="263" spans="1:1" ht="13" x14ac:dyDescent="0.15">
      <c r="A263" s="25"/>
    </row>
    <row r="264" spans="1:1" ht="13" x14ac:dyDescent="0.15">
      <c r="A264" s="25"/>
    </row>
    <row r="265" spans="1:1" ht="13" x14ac:dyDescent="0.15">
      <c r="A265" s="25"/>
    </row>
    <row r="266" spans="1:1" ht="13" x14ac:dyDescent="0.15">
      <c r="A266" s="25"/>
    </row>
    <row r="267" spans="1:1" ht="13" x14ac:dyDescent="0.15">
      <c r="A267" s="25"/>
    </row>
    <row r="268" spans="1:1" ht="13" x14ac:dyDescent="0.15">
      <c r="A268" s="25"/>
    </row>
    <row r="269" spans="1:1" ht="13" x14ac:dyDescent="0.15">
      <c r="A269" s="25"/>
    </row>
    <row r="270" spans="1:1" ht="13" x14ac:dyDescent="0.15">
      <c r="A270" s="25"/>
    </row>
    <row r="271" spans="1:1" ht="13" x14ac:dyDescent="0.15">
      <c r="A271" s="25"/>
    </row>
    <row r="272" spans="1:1" ht="13" x14ac:dyDescent="0.15">
      <c r="A272" s="25"/>
    </row>
    <row r="273" spans="1:1" ht="13" x14ac:dyDescent="0.15">
      <c r="A273" s="25"/>
    </row>
    <row r="274" spans="1:1" ht="13" x14ac:dyDescent="0.15">
      <c r="A274" s="25"/>
    </row>
    <row r="275" spans="1:1" ht="13" x14ac:dyDescent="0.15">
      <c r="A275" s="25"/>
    </row>
    <row r="276" spans="1:1" ht="13" x14ac:dyDescent="0.15">
      <c r="A276" s="25"/>
    </row>
    <row r="277" spans="1:1" ht="13" x14ac:dyDescent="0.15">
      <c r="A277" s="25"/>
    </row>
    <row r="278" spans="1:1" ht="13" x14ac:dyDescent="0.15">
      <c r="A278" s="25"/>
    </row>
    <row r="279" spans="1:1" ht="13" x14ac:dyDescent="0.15">
      <c r="A279" s="25"/>
    </row>
    <row r="280" spans="1:1" ht="13" x14ac:dyDescent="0.15">
      <c r="A280" s="25"/>
    </row>
    <row r="281" spans="1:1" ht="13" x14ac:dyDescent="0.15">
      <c r="A281" s="25"/>
    </row>
    <row r="282" spans="1:1" ht="13" x14ac:dyDescent="0.15">
      <c r="A282" s="25"/>
    </row>
    <row r="283" spans="1:1" ht="13" x14ac:dyDescent="0.15">
      <c r="A283" s="25"/>
    </row>
    <row r="284" spans="1:1" ht="13" x14ac:dyDescent="0.15">
      <c r="A284" s="25"/>
    </row>
    <row r="285" spans="1:1" ht="13" x14ac:dyDescent="0.15">
      <c r="A285" s="25"/>
    </row>
    <row r="286" spans="1:1" ht="13" x14ac:dyDescent="0.15">
      <c r="A286" s="25"/>
    </row>
    <row r="287" spans="1:1" ht="13" x14ac:dyDescent="0.15">
      <c r="A287" s="25"/>
    </row>
    <row r="288" spans="1:1" ht="13" x14ac:dyDescent="0.15">
      <c r="A288" s="25"/>
    </row>
    <row r="289" spans="1:1" ht="13" x14ac:dyDescent="0.15">
      <c r="A289" s="25"/>
    </row>
    <row r="290" spans="1:1" ht="13" x14ac:dyDescent="0.15">
      <c r="A290" s="25"/>
    </row>
    <row r="291" spans="1:1" ht="13" x14ac:dyDescent="0.15">
      <c r="A291" s="25"/>
    </row>
    <row r="292" spans="1:1" ht="13" x14ac:dyDescent="0.15">
      <c r="A292" s="25"/>
    </row>
    <row r="293" spans="1:1" ht="13" x14ac:dyDescent="0.15">
      <c r="A293" s="25"/>
    </row>
    <row r="294" spans="1:1" ht="13" x14ac:dyDescent="0.15">
      <c r="A294" s="25"/>
    </row>
    <row r="295" spans="1:1" ht="13" x14ac:dyDescent="0.15">
      <c r="A295" s="25"/>
    </row>
    <row r="296" spans="1:1" ht="13" x14ac:dyDescent="0.15">
      <c r="A296" s="25"/>
    </row>
    <row r="297" spans="1:1" ht="13" x14ac:dyDescent="0.15">
      <c r="A297" s="25"/>
    </row>
    <row r="298" spans="1:1" ht="13" x14ac:dyDescent="0.15">
      <c r="A298" s="25"/>
    </row>
    <row r="299" spans="1:1" ht="13" x14ac:dyDescent="0.15">
      <c r="A299" s="25"/>
    </row>
    <row r="300" spans="1:1" ht="13" x14ac:dyDescent="0.15">
      <c r="A300" s="25"/>
    </row>
    <row r="301" spans="1:1" ht="13" x14ac:dyDescent="0.15">
      <c r="A301" s="25"/>
    </row>
    <row r="302" spans="1:1" ht="13" x14ac:dyDescent="0.15">
      <c r="A302" s="25"/>
    </row>
    <row r="303" spans="1:1" ht="13" x14ac:dyDescent="0.15">
      <c r="A303" s="25"/>
    </row>
    <row r="304" spans="1:1" ht="13" x14ac:dyDescent="0.15">
      <c r="A304" s="25"/>
    </row>
    <row r="305" spans="1:1" ht="13" x14ac:dyDescent="0.15">
      <c r="A305" s="25"/>
    </row>
    <row r="306" spans="1:1" ht="13" x14ac:dyDescent="0.15">
      <c r="A306" s="25"/>
    </row>
    <row r="307" spans="1:1" ht="13" x14ac:dyDescent="0.15">
      <c r="A307" s="25"/>
    </row>
    <row r="308" spans="1:1" ht="13" x14ac:dyDescent="0.15">
      <c r="A308" s="25"/>
    </row>
    <row r="309" spans="1:1" ht="13" x14ac:dyDescent="0.15">
      <c r="A309" s="25"/>
    </row>
    <row r="310" spans="1:1" ht="13" x14ac:dyDescent="0.15">
      <c r="A310" s="25"/>
    </row>
    <row r="311" spans="1:1" ht="13" x14ac:dyDescent="0.15">
      <c r="A311" s="25"/>
    </row>
    <row r="312" spans="1:1" ht="13" x14ac:dyDescent="0.15">
      <c r="A312" s="25"/>
    </row>
    <row r="313" spans="1:1" ht="13" x14ac:dyDescent="0.15">
      <c r="A313" s="25"/>
    </row>
    <row r="314" spans="1:1" ht="13" x14ac:dyDescent="0.15">
      <c r="A314" s="25"/>
    </row>
    <row r="315" spans="1:1" ht="13" x14ac:dyDescent="0.15">
      <c r="A315" s="25"/>
    </row>
    <row r="316" spans="1:1" ht="13" x14ac:dyDescent="0.15">
      <c r="A316" s="25"/>
    </row>
    <row r="317" spans="1:1" ht="13" x14ac:dyDescent="0.15">
      <c r="A317" s="25"/>
    </row>
    <row r="318" spans="1:1" ht="13" x14ac:dyDescent="0.15">
      <c r="A318" s="25"/>
    </row>
    <row r="319" spans="1:1" ht="13" x14ac:dyDescent="0.15">
      <c r="A319" s="25"/>
    </row>
    <row r="320" spans="1:1" ht="13" x14ac:dyDescent="0.15">
      <c r="A320" s="25"/>
    </row>
    <row r="321" spans="1:1" ht="13" x14ac:dyDescent="0.15">
      <c r="A321" s="25"/>
    </row>
    <row r="322" spans="1:1" ht="13" x14ac:dyDescent="0.15">
      <c r="A322" s="25"/>
    </row>
    <row r="323" spans="1:1" ht="13" x14ac:dyDescent="0.15">
      <c r="A323" s="25"/>
    </row>
    <row r="324" spans="1:1" ht="13" x14ac:dyDescent="0.15">
      <c r="A324" s="25"/>
    </row>
    <row r="325" spans="1:1" ht="13" x14ac:dyDescent="0.15">
      <c r="A325" s="25"/>
    </row>
    <row r="326" spans="1:1" ht="13" x14ac:dyDescent="0.15">
      <c r="A326" s="25"/>
    </row>
    <row r="327" spans="1:1" ht="13" x14ac:dyDescent="0.15">
      <c r="A327" s="25"/>
    </row>
    <row r="328" spans="1:1" ht="13" x14ac:dyDescent="0.15">
      <c r="A328" s="25"/>
    </row>
    <row r="329" spans="1:1" ht="13" x14ac:dyDescent="0.15">
      <c r="A329" s="25"/>
    </row>
    <row r="330" spans="1:1" ht="13" x14ac:dyDescent="0.15">
      <c r="A330" s="25"/>
    </row>
    <row r="331" spans="1:1" ht="13" x14ac:dyDescent="0.15">
      <c r="A331" s="25"/>
    </row>
    <row r="332" spans="1:1" ht="13" x14ac:dyDescent="0.15">
      <c r="A332" s="25"/>
    </row>
    <row r="333" spans="1:1" ht="13" x14ac:dyDescent="0.15">
      <c r="A333" s="25"/>
    </row>
    <row r="334" spans="1:1" ht="13" x14ac:dyDescent="0.15">
      <c r="A334" s="25"/>
    </row>
    <row r="335" spans="1:1" ht="13" x14ac:dyDescent="0.15">
      <c r="A335" s="25"/>
    </row>
    <row r="336" spans="1:1" ht="13" x14ac:dyDescent="0.15">
      <c r="A336" s="25"/>
    </row>
    <row r="337" spans="1:1" ht="13" x14ac:dyDescent="0.15">
      <c r="A337" s="25"/>
    </row>
    <row r="338" spans="1:1" ht="13" x14ac:dyDescent="0.15">
      <c r="A338" s="25"/>
    </row>
    <row r="339" spans="1:1" ht="13" x14ac:dyDescent="0.15">
      <c r="A339" s="25"/>
    </row>
    <row r="340" spans="1:1" ht="13" x14ac:dyDescent="0.15">
      <c r="A340" s="25"/>
    </row>
    <row r="341" spans="1:1" ht="13" x14ac:dyDescent="0.15">
      <c r="A341" s="25"/>
    </row>
    <row r="342" spans="1:1" ht="13" x14ac:dyDescent="0.15">
      <c r="A342" s="25"/>
    </row>
    <row r="343" spans="1:1" ht="13" x14ac:dyDescent="0.15">
      <c r="A343" s="25"/>
    </row>
    <row r="344" spans="1:1" ht="13" x14ac:dyDescent="0.15">
      <c r="A344" s="25"/>
    </row>
    <row r="345" spans="1:1" ht="13" x14ac:dyDescent="0.15">
      <c r="A345" s="25"/>
    </row>
    <row r="346" spans="1:1" ht="13" x14ac:dyDescent="0.15">
      <c r="A346" s="25"/>
    </row>
    <row r="347" spans="1:1" ht="13" x14ac:dyDescent="0.15">
      <c r="A347" s="25"/>
    </row>
    <row r="348" spans="1:1" ht="13" x14ac:dyDescent="0.15">
      <c r="A348" s="25"/>
    </row>
    <row r="349" spans="1:1" ht="13" x14ac:dyDescent="0.15">
      <c r="A349" s="25"/>
    </row>
    <row r="350" spans="1:1" ht="13" x14ac:dyDescent="0.15">
      <c r="A350" s="25"/>
    </row>
    <row r="351" spans="1:1" ht="13" x14ac:dyDescent="0.15">
      <c r="A351" s="25"/>
    </row>
    <row r="352" spans="1:1" ht="13" x14ac:dyDescent="0.15">
      <c r="A352" s="25"/>
    </row>
    <row r="353" spans="1:1" ht="13" x14ac:dyDescent="0.15">
      <c r="A353" s="25"/>
    </row>
    <row r="354" spans="1:1" ht="13" x14ac:dyDescent="0.15">
      <c r="A354" s="25"/>
    </row>
    <row r="355" spans="1:1" ht="13" x14ac:dyDescent="0.15">
      <c r="A355" s="25"/>
    </row>
    <row r="356" spans="1:1" ht="13" x14ac:dyDescent="0.15">
      <c r="A356" s="25"/>
    </row>
    <row r="357" spans="1:1" ht="13" x14ac:dyDescent="0.15">
      <c r="A357" s="25"/>
    </row>
    <row r="358" spans="1:1" ht="13" x14ac:dyDescent="0.15">
      <c r="A358" s="25"/>
    </row>
    <row r="359" spans="1:1" ht="13" x14ac:dyDescent="0.15">
      <c r="A359" s="25"/>
    </row>
    <row r="360" spans="1:1" ht="13" x14ac:dyDescent="0.15">
      <c r="A360" s="25"/>
    </row>
    <row r="361" spans="1:1" ht="13" x14ac:dyDescent="0.15">
      <c r="A361" s="25"/>
    </row>
    <row r="362" spans="1:1" ht="13" x14ac:dyDescent="0.15">
      <c r="A362" s="25"/>
    </row>
    <row r="363" spans="1:1" ht="13" x14ac:dyDescent="0.15">
      <c r="A363" s="25"/>
    </row>
    <row r="364" spans="1:1" ht="13" x14ac:dyDescent="0.15">
      <c r="A364" s="25"/>
    </row>
    <row r="365" spans="1:1" ht="13" x14ac:dyDescent="0.15">
      <c r="A365" s="25"/>
    </row>
    <row r="366" spans="1:1" ht="13" x14ac:dyDescent="0.15">
      <c r="A366" s="25"/>
    </row>
    <row r="367" spans="1:1" ht="13" x14ac:dyDescent="0.15">
      <c r="A367" s="25"/>
    </row>
    <row r="368" spans="1:1" ht="13" x14ac:dyDescent="0.15">
      <c r="A368" s="25"/>
    </row>
    <row r="369" spans="1:1" ht="13" x14ac:dyDescent="0.15">
      <c r="A369" s="25"/>
    </row>
    <row r="370" spans="1:1" ht="13" x14ac:dyDescent="0.15">
      <c r="A370" s="25"/>
    </row>
    <row r="371" spans="1:1" ht="13" x14ac:dyDescent="0.15">
      <c r="A371" s="25"/>
    </row>
    <row r="372" spans="1:1" ht="13" x14ac:dyDescent="0.15">
      <c r="A372" s="25"/>
    </row>
    <row r="373" spans="1:1" ht="13" x14ac:dyDescent="0.15">
      <c r="A373" s="25"/>
    </row>
    <row r="374" spans="1:1" ht="13" x14ac:dyDescent="0.15">
      <c r="A374" s="25"/>
    </row>
    <row r="375" spans="1:1" ht="13" x14ac:dyDescent="0.15">
      <c r="A375" s="25"/>
    </row>
    <row r="376" spans="1:1" ht="13" x14ac:dyDescent="0.15">
      <c r="A376" s="25"/>
    </row>
    <row r="377" spans="1:1" ht="13" x14ac:dyDescent="0.15">
      <c r="A377" s="25"/>
    </row>
    <row r="378" spans="1:1" ht="13" x14ac:dyDescent="0.15">
      <c r="A378" s="25"/>
    </row>
    <row r="379" spans="1:1" ht="13" x14ac:dyDescent="0.15">
      <c r="A379" s="25"/>
    </row>
    <row r="380" spans="1:1" ht="13" x14ac:dyDescent="0.15">
      <c r="A380" s="25"/>
    </row>
    <row r="381" spans="1:1" ht="13" x14ac:dyDescent="0.15">
      <c r="A381" s="25"/>
    </row>
    <row r="382" spans="1:1" ht="13" x14ac:dyDescent="0.15">
      <c r="A382" s="25"/>
    </row>
    <row r="383" spans="1:1" ht="13" x14ac:dyDescent="0.15">
      <c r="A383" s="25"/>
    </row>
    <row r="384" spans="1:1" ht="13" x14ac:dyDescent="0.15">
      <c r="A384" s="25"/>
    </row>
    <row r="385" spans="1:1" ht="13" x14ac:dyDescent="0.15">
      <c r="A385" s="25"/>
    </row>
    <row r="386" spans="1:1" ht="13" x14ac:dyDescent="0.15">
      <c r="A386" s="25"/>
    </row>
    <row r="387" spans="1:1" ht="13" x14ac:dyDescent="0.15">
      <c r="A387" s="25"/>
    </row>
    <row r="388" spans="1:1" ht="13" x14ac:dyDescent="0.15">
      <c r="A388" s="25"/>
    </row>
    <row r="389" spans="1:1" ht="13" x14ac:dyDescent="0.15">
      <c r="A389" s="25"/>
    </row>
    <row r="390" spans="1:1" ht="13" x14ac:dyDescent="0.15">
      <c r="A390" s="25"/>
    </row>
    <row r="391" spans="1:1" ht="13" x14ac:dyDescent="0.15">
      <c r="A391" s="25"/>
    </row>
    <row r="392" spans="1:1" ht="13" x14ac:dyDescent="0.15">
      <c r="A392" s="25"/>
    </row>
    <row r="393" spans="1:1" ht="13" x14ac:dyDescent="0.15">
      <c r="A393" s="25"/>
    </row>
    <row r="394" spans="1:1" ht="13" x14ac:dyDescent="0.15">
      <c r="A394" s="25"/>
    </row>
    <row r="395" spans="1:1" ht="13" x14ac:dyDescent="0.15">
      <c r="A395" s="25"/>
    </row>
    <row r="396" spans="1:1" ht="13" x14ac:dyDescent="0.15">
      <c r="A396" s="25"/>
    </row>
    <row r="397" spans="1:1" ht="13" x14ac:dyDescent="0.15">
      <c r="A397" s="25"/>
    </row>
    <row r="398" spans="1:1" ht="13" x14ac:dyDescent="0.15">
      <c r="A398" s="25"/>
    </row>
    <row r="399" spans="1:1" ht="13" x14ac:dyDescent="0.15">
      <c r="A399" s="25"/>
    </row>
    <row r="400" spans="1:1" ht="13" x14ac:dyDescent="0.15">
      <c r="A400" s="25"/>
    </row>
    <row r="401" spans="1:1" ht="13" x14ac:dyDescent="0.15">
      <c r="A401" s="25"/>
    </row>
    <row r="402" spans="1:1" ht="13" x14ac:dyDescent="0.15">
      <c r="A402" s="25"/>
    </row>
    <row r="403" spans="1:1" ht="13" x14ac:dyDescent="0.15">
      <c r="A403" s="25"/>
    </row>
    <row r="404" spans="1:1" ht="13" x14ac:dyDescent="0.15">
      <c r="A404" s="25"/>
    </row>
    <row r="405" spans="1:1" ht="13" x14ac:dyDescent="0.15">
      <c r="A405" s="25"/>
    </row>
    <row r="406" spans="1:1" ht="13" x14ac:dyDescent="0.15">
      <c r="A406" s="25"/>
    </row>
    <row r="407" spans="1:1" ht="13" x14ac:dyDescent="0.15">
      <c r="A407" s="25"/>
    </row>
    <row r="408" spans="1:1" ht="13" x14ac:dyDescent="0.15">
      <c r="A408" s="25"/>
    </row>
    <row r="409" spans="1:1" ht="13" x14ac:dyDescent="0.15">
      <c r="A409" s="25"/>
    </row>
    <row r="410" spans="1:1" ht="13" x14ac:dyDescent="0.15">
      <c r="A410" s="25"/>
    </row>
    <row r="411" spans="1:1" ht="13" x14ac:dyDescent="0.15">
      <c r="A411" s="25"/>
    </row>
    <row r="412" spans="1:1" ht="13" x14ac:dyDescent="0.15">
      <c r="A412" s="25"/>
    </row>
    <row r="413" spans="1:1" ht="13" x14ac:dyDescent="0.15">
      <c r="A413" s="25"/>
    </row>
    <row r="414" spans="1:1" ht="13" x14ac:dyDescent="0.15">
      <c r="A414" s="25"/>
    </row>
    <row r="415" spans="1:1" ht="13" x14ac:dyDescent="0.15">
      <c r="A415" s="25"/>
    </row>
    <row r="416" spans="1:1" ht="13" x14ac:dyDescent="0.15">
      <c r="A416" s="25"/>
    </row>
    <row r="417" spans="1:1" ht="13" x14ac:dyDescent="0.15">
      <c r="A417" s="25"/>
    </row>
    <row r="418" spans="1:1" ht="13" x14ac:dyDescent="0.15">
      <c r="A418" s="25"/>
    </row>
    <row r="419" spans="1:1" ht="13" x14ac:dyDescent="0.15">
      <c r="A419" s="25"/>
    </row>
    <row r="420" spans="1:1" ht="13" x14ac:dyDescent="0.15">
      <c r="A420" s="25"/>
    </row>
    <row r="421" spans="1:1" ht="13" x14ac:dyDescent="0.15">
      <c r="A421" s="25"/>
    </row>
    <row r="422" spans="1:1" ht="13" x14ac:dyDescent="0.15">
      <c r="A422" s="25"/>
    </row>
    <row r="423" spans="1:1" ht="13" x14ac:dyDescent="0.15">
      <c r="A423" s="25"/>
    </row>
    <row r="424" spans="1:1" ht="13" x14ac:dyDescent="0.15">
      <c r="A424" s="25"/>
    </row>
    <row r="425" spans="1:1" ht="13" x14ac:dyDescent="0.15">
      <c r="A425" s="25"/>
    </row>
    <row r="426" spans="1:1" ht="13" x14ac:dyDescent="0.15">
      <c r="A426" s="25"/>
    </row>
    <row r="427" spans="1:1" ht="13" x14ac:dyDescent="0.15">
      <c r="A427" s="25"/>
    </row>
    <row r="428" spans="1:1" ht="13" x14ac:dyDescent="0.15">
      <c r="A428" s="25"/>
    </row>
    <row r="429" spans="1:1" ht="13" x14ac:dyDescent="0.15">
      <c r="A429" s="25"/>
    </row>
    <row r="430" spans="1:1" ht="13" x14ac:dyDescent="0.15">
      <c r="A430" s="25"/>
    </row>
    <row r="431" spans="1:1" ht="13" x14ac:dyDescent="0.15">
      <c r="A431" s="25"/>
    </row>
    <row r="432" spans="1:1" ht="13" x14ac:dyDescent="0.15">
      <c r="A432" s="25"/>
    </row>
    <row r="433" spans="1:1" ht="13" x14ac:dyDescent="0.15">
      <c r="A433" s="25"/>
    </row>
    <row r="434" spans="1:1" ht="13" x14ac:dyDescent="0.15">
      <c r="A434" s="25"/>
    </row>
    <row r="435" spans="1:1" ht="13" x14ac:dyDescent="0.15">
      <c r="A435" s="25"/>
    </row>
    <row r="436" spans="1:1" ht="13" x14ac:dyDescent="0.15">
      <c r="A436" s="25"/>
    </row>
    <row r="437" spans="1:1" ht="13" x14ac:dyDescent="0.15">
      <c r="A437" s="25"/>
    </row>
    <row r="438" spans="1:1" ht="13" x14ac:dyDescent="0.15">
      <c r="A438" s="25"/>
    </row>
    <row r="439" spans="1:1" ht="13" x14ac:dyDescent="0.15">
      <c r="A439" s="25"/>
    </row>
    <row r="440" spans="1:1" ht="13" x14ac:dyDescent="0.15">
      <c r="A440" s="25"/>
    </row>
    <row r="441" spans="1:1" ht="13" x14ac:dyDescent="0.15">
      <c r="A441" s="25"/>
    </row>
    <row r="442" spans="1:1" ht="13" x14ac:dyDescent="0.15">
      <c r="A442" s="25"/>
    </row>
    <row r="443" spans="1:1" ht="13" x14ac:dyDescent="0.15">
      <c r="A443" s="25"/>
    </row>
    <row r="444" spans="1:1" ht="13" x14ac:dyDescent="0.15">
      <c r="A444" s="25"/>
    </row>
    <row r="445" spans="1:1" ht="13" x14ac:dyDescent="0.15">
      <c r="A445" s="25"/>
    </row>
    <row r="446" spans="1:1" ht="13" x14ac:dyDescent="0.15">
      <c r="A446" s="25"/>
    </row>
    <row r="447" spans="1:1" ht="13" x14ac:dyDescent="0.15">
      <c r="A447" s="25"/>
    </row>
    <row r="448" spans="1:1" ht="13" x14ac:dyDescent="0.15">
      <c r="A448" s="25"/>
    </row>
    <row r="449" spans="1:1" ht="13" x14ac:dyDescent="0.15">
      <c r="A449" s="25"/>
    </row>
    <row r="450" spans="1:1" ht="13" x14ac:dyDescent="0.15">
      <c r="A450" s="25"/>
    </row>
    <row r="451" spans="1:1" ht="13" x14ac:dyDescent="0.15">
      <c r="A451" s="25"/>
    </row>
    <row r="452" spans="1:1" ht="13" x14ac:dyDescent="0.15">
      <c r="A452" s="25"/>
    </row>
    <row r="453" spans="1:1" ht="13" x14ac:dyDescent="0.15">
      <c r="A453" s="25"/>
    </row>
    <row r="454" spans="1:1" ht="13" x14ac:dyDescent="0.15">
      <c r="A454" s="25"/>
    </row>
    <row r="455" spans="1:1" ht="13" x14ac:dyDescent="0.15">
      <c r="A455" s="25"/>
    </row>
    <row r="456" spans="1:1" ht="13" x14ac:dyDescent="0.15">
      <c r="A456" s="25"/>
    </row>
    <row r="457" spans="1:1" ht="13" x14ac:dyDescent="0.15">
      <c r="A457" s="25"/>
    </row>
    <row r="458" spans="1:1" ht="13" x14ac:dyDescent="0.15">
      <c r="A458" s="25"/>
    </row>
    <row r="459" spans="1:1" ht="13" x14ac:dyDescent="0.15">
      <c r="A459" s="25"/>
    </row>
    <row r="460" spans="1:1" ht="13" x14ac:dyDescent="0.15">
      <c r="A460" s="25"/>
    </row>
    <row r="461" spans="1:1" ht="13" x14ac:dyDescent="0.15">
      <c r="A461" s="25"/>
    </row>
    <row r="462" spans="1:1" ht="13" x14ac:dyDescent="0.15">
      <c r="A462" s="25"/>
    </row>
    <row r="463" spans="1:1" ht="13" x14ac:dyDescent="0.15">
      <c r="A463" s="25"/>
    </row>
    <row r="464" spans="1:1" ht="13" x14ac:dyDescent="0.15">
      <c r="A464" s="25"/>
    </row>
    <row r="465" spans="1:1" ht="13" x14ac:dyDescent="0.15">
      <c r="A465" s="25"/>
    </row>
    <row r="466" spans="1:1" ht="13" x14ac:dyDescent="0.15">
      <c r="A466" s="25"/>
    </row>
    <row r="467" spans="1:1" ht="13" x14ac:dyDescent="0.15">
      <c r="A467" s="25"/>
    </row>
    <row r="468" spans="1:1" ht="13" x14ac:dyDescent="0.15">
      <c r="A468" s="25"/>
    </row>
    <row r="469" spans="1:1" ht="13" x14ac:dyDescent="0.15">
      <c r="A469" s="25"/>
    </row>
    <row r="470" spans="1:1" ht="13" x14ac:dyDescent="0.15">
      <c r="A470" s="25"/>
    </row>
    <row r="471" spans="1:1" ht="13" x14ac:dyDescent="0.15">
      <c r="A471" s="25"/>
    </row>
    <row r="472" spans="1:1" ht="13" x14ac:dyDescent="0.15">
      <c r="A472" s="25"/>
    </row>
    <row r="473" spans="1:1" ht="13" x14ac:dyDescent="0.15">
      <c r="A473" s="25"/>
    </row>
    <row r="474" spans="1:1" ht="13" x14ac:dyDescent="0.15">
      <c r="A474" s="25"/>
    </row>
    <row r="475" spans="1:1" ht="13" x14ac:dyDescent="0.15">
      <c r="A475" s="25"/>
    </row>
    <row r="476" spans="1:1" ht="13" x14ac:dyDescent="0.15">
      <c r="A476" s="25"/>
    </row>
    <row r="477" spans="1:1" ht="13" x14ac:dyDescent="0.15">
      <c r="A477" s="25"/>
    </row>
    <row r="478" spans="1:1" ht="13" x14ac:dyDescent="0.15">
      <c r="A478" s="25"/>
    </row>
    <row r="479" spans="1:1" ht="13" x14ac:dyDescent="0.15">
      <c r="A479" s="25"/>
    </row>
    <row r="480" spans="1:1" ht="13" x14ac:dyDescent="0.15">
      <c r="A480" s="25"/>
    </row>
    <row r="481" spans="1:1" ht="13" x14ac:dyDescent="0.15">
      <c r="A481" s="25"/>
    </row>
    <row r="482" spans="1:1" ht="13" x14ac:dyDescent="0.15">
      <c r="A482" s="25"/>
    </row>
    <row r="483" spans="1:1" ht="13" x14ac:dyDescent="0.15">
      <c r="A483" s="25"/>
    </row>
    <row r="484" spans="1:1" ht="13" x14ac:dyDescent="0.15">
      <c r="A484" s="25"/>
    </row>
    <row r="485" spans="1:1" ht="13" x14ac:dyDescent="0.15">
      <c r="A485" s="25"/>
    </row>
    <row r="486" spans="1:1" ht="13" x14ac:dyDescent="0.15">
      <c r="A486" s="25"/>
    </row>
    <row r="487" spans="1:1" ht="13" x14ac:dyDescent="0.15">
      <c r="A487" s="25"/>
    </row>
    <row r="488" spans="1:1" ht="13" x14ac:dyDescent="0.15">
      <c r="A488" s="25"/>
    </row>
    <row r="489" spans="1:1" ht="13" x14ac:dyDescent="0.15">
      <c r="A489" s="25"/>
    </row>
    <row r="490" spans="1:1" ht="13" x14ac:dyDescent="0.15">
      <c r="A490" s="25"/>
    </row>
    <row r="491" spans="1:1" ht="13" x14ac:dyDescent="0.15">
      <c r="A491" s="25"/>
    </row>
    <row r="492" spans="1:1" ht="13" x14ac:dyDescent="0.15">
      <c r="A492" s="25"/>
    </row>
    <row r="493" spans="1:1" ht="13" x14ac:dyDescent="0.15">
      <c r="A493" s="25"/>
    </row>
    <row r="494" spans="1:1" ht="13" x14ac:dyDescent="0.15">
      <c r="A494" s="25"/>
    </row>
    <row r="495" spans="1:1" ht="13" x14ac:dyDescent="0.15">
      <c r="A495" s="25"/>
    </row>
    <row r="496" spans="1:1" ht="13" x14ac:dyDescent="0.15">
      <c r="A496" s="25"/>
    </row>
    <row r="497" spans="1:1" ht="13" x14ac:dyDescent="0.15">
      <c r="A497" s="25"/>
    </row>
    <row r="498" spans="1:1" ht="13" x14ac:dyDescent="0.15">
      <c r="A498" s="25"/>
    </row>
    <row r="499" spans="1:1" ht="13" x14ac:dyDescent="0.15">
      <c r="A499" s="25"/>
    </row>
    <row r="500" spans="1:1" ht="13" x14ac:dyDescent="0.15">
      <c r="A500" s="25"/>
    </row>
    <row r="501" spans="1:1" ht="13" x14ac:dyDescent="0.15">
      <c r="A501" s="25"/>
    </row>
    <row r="502" spans="1:1" ht="13" x14ac:dyDescent="0.15">
      <c r="A502" s="25"/>
    </row>
    <row r="503" spans="1:1" ht="13" x14ac:dyDescent="0.15">
      <c r="A503" s="25"/>
    </row>
    <row r="504" spans="1:1" ht="13" x14ac:dyDescent="0.15">
      <c r="A504" s="25"/>
    </row>
    <row r="505" spans="1:1" ht="13" x14ac:dyDescent="0.15">
      <c r="A505" s="25"/>
    </row>
    <row r="506" spans="1:1" ht="13" x14ac:dyDescent="0.15">
      <c r="A506" s="25"/>
    </row>
    <row r="507" spans="1:1" ht="13" x14ac:dyDescent="0.15">
      <c r="A507" s="25"/>
    </row>
    <row r="508" spans="1:1" ht="13" x14ac:dyDescent="0.15">
      <c r="A508" s="25"/>
    </row>
    <row r="509" spans="1:1" ht="13" x14ac:dyDescent="0.15">
      <c r="A509" s="25"/>
    </row>
    <row r="510" spans="1:1" ht="13" x14ac:dyDescent="0.15">
      <c r="A510" s="25"/>
    </row>
    <row r="511" spans="1:1" ht="13" x14ac:dyDescent="0.15">
      <c r="A511" s="25"/>
    </row>
    <row r="512" spans="1:1" ht="13" x14ac:dyDescent="0.15">
      <c r="A512" s="25"/>
    </row>
    <row r="513" spans="1:1" ht="13" x14ac:dyDescent="0.15">
      <c r="A513" s="25"/>
    </row>
    <row r="514" spans="1:1" ht="13" x14ac:dyDescent="0.15">
      <c r="A514" s="25"/>
    </row>
    <row r="515" spans="1:1" ht="13" x14ac:dyDescent="0.15">
      <c r="A515" s="25"/>
    </row>
    <row r="516" spans="1:1" ht="13" x14ac:dyDescent="0.15">
      <c r="A516" s="25"/>
    </row>
    <row r="517" spans="1:1" ht="13" x14ac:dyDescent="0.15">
      <c r="A517" s="25"/>
    </row>
    <row r="518" spans="1:1" ht="13" x14ac:dyDescent="0.15">
      <c r="A518" s="25"/>
    </row>
    <row r="519" spans="1:1" ht="13" x14ac:dyDescent="0.15">
      <c r="A519" s="25"/>
    </row>
    <row r="520" spans="1:1" ht="13" x14ac:dyDescent="0.15">
      <c r="A520" s="25"/>
    </row>
    <row r="521" spans="1:1" ht="13" x14ac:dyDescent="0.15">
      <c r="A521" s="25"/>
    </row>
    <row r="522" spans="1:1" ht="13" x14ac:dyDescent="0.15">
      <c r="A522" s="25"/>
    </row>
    <row r="523" spans="1:1" ht="13" x14ac:dyDescent="0.15">
      <c r="A523" s="25"/>
    </row>
    <row r="524" spans="1:1" ht="13" x14ac:dyDescent="0.15">
      <c r="A524" s="25"/>
    </row>
    <row r="525" spans="1:1" ht="13" x14ac:dyDescent="0.15">
      <c r="A525" s="25"/>
    </row>
    <row r="526" spans="1:1" ht="13" x14ac:dyDescent="0.15">
      <c r="A526" s="25"/>
    </row>
    <row r="527" spans="1:1" ht="13" x14ac:dyDescent="0.15">
      <c r="A527" s="25"/>
    </row>
    <row r="528" spans="1:1" ht="13" x14ac:dyDescent="0.15">
      <c r="A528" s="25"/>
    </row>
    <row r="529" spans="1:1" ht="13" x14ac:dyDescent="0.15">
      <c r="A529" s="25"/>
    </row>
    <row r="530" spans="1:1" ht="13" x14ac:dyDescent="0.15">
      <c r="A530" s="25"/>
    </row>
    <row r="531" spans="1:1" ht="13" x14ac:dyDescent="0.15">
      <c r="A531" s="25"/>
    </row>
    <row r="532" spans="1:1" ht="13" x14ac:dyDescent="0.15">
      <c r="A532" s="25"/>
    </row>
    <row r="533" spans="1:1" ht="13" x14ac:dyDescent="0.15">
      <c r="A533" s="25"/>
    </row>
    <row r="534" spans="1:1" ht="13" x14ac:dyDescent="0.15">
      <c r="A534" s="25"/>
    </row>
    <row r="535" spans="1:1" ht="13" x14ac:dyDescent="0.15">
      <c r="A535" s="25"/>
    </row>
    <row r="536" spans="1:1" ht="13" x14ac:dyDescent="0.15">
      <c r="A536" s="25"/>
    </row>
    <row r="537" spans="1:1" ht="13" x14ac:dyDescent="0.15">
      <c r="A537" s="25"/>
    </row>
    <row r="538" spans="1:1" ht="13" x14ac:dyDescent="0.15">
      <c r="A538" s="25"/>
    </row>
    <row r="539" spans="1:1" ht="13" x14ac:dyDescent="0.15">
      <c r="A539" s="25"/>
    </row>
    <row r="540" spans="1:1" ht="13" x14ac:dyDescent="0.15">
      <c r="A540" s="25"/>
    </row>
    <row r="541" spans="1:1" ht="13" x14ac:dyDescent="0.15">
      <c r="A541" s="25"/>
    </row>
    <row r="542" spans="1:1" ht="13" x14ac:dyDescent="0.15">
      <c r="A542" s="25"/>
    </row>
    <row r="543" spans="1:1" ht="13" x14ac:dyDescent="0.15">
      <c r="A543" s="25"/>
    </row>
    <row r="544" spans="1:1" ht="13" x14ac:dyDescent="0.15">
      <c r="A544" s="25"/>
    </row>
    <row r="545" spans="1:1" ht="13" x14ac:dyDescent="0.15">
      <c r="A545" s="25"/>
    </row>
    <row r="546" spans="1:1" ht="13" x14ac:dyDescent="0.15">
      <c r="A546" s="25"/>
    </row>
    <row r="547" spans="1:1" ht="13" x14ac:dyDescent="0.15">
      <c r="A547" s="25"/>
    </row>
    <row r="548" spans="1:1" ht="13" x14ac:dyDescent="0.15">
      <c r="A548" s="25"/>
    </row>
    <row r="549" spans="1:1" ht="13" x14ac:dyDescent="0.15">
      <c r="A549" s="25"/>
    </row>
    <row r="550" spans="1:1" ht="13" x14ac:dyDescent="0.15">
      <c r="A550" s="25"/>
    </row>
    <row r="551" spans="1:1" ht="13" x14ac:dyDescent="0.15">
      <c r="A551" s="25"/>
    </row>
    <row r="552" spans="1:1" ht="13" x14ac:dyDescent="0.15">
      <c r="A552" s="25"/>
    </row>
    <row r="553" spans="1:1" ht="13" x14ac:dyDescent="0.15">
      <c r="A553" s="25"/>
    </row>
    <row r="554" spans="1:1" ht="13" x14ac:dyDescent="0.15">
      <c r="A554" s="25"/>
    </row>
    <row r="555" spans="1:1" ht="13" x14ac:dyDescent="0.15">
      <c r="A555" s="25"/>
    </row>
    <row r="556" spans="1:1" ht="13" x14ac:dyDescent="0.15">
      <c r="A556" s="25"/>
    </row>
    <row r="557" spans="1:1" ht="13" x14ac:dyDescent="0.15">
      <c r="A557" s="25"/>
    </row>
    <row r="558" spans="1:1" ht="13" x14ac:dyDescent="0.15">
      <c r="A558" s="25"/>
    </row>
    <row r="559" spans="1:1" ht="13" x14ac:dyDescent="0.15">
      <c r="A559" s="25"/>
    </row>
    <row r="560" spans="1:1" ht="13" x14ac:dyDescent="0.15">
      <c r="A560" s="25"/>
    </row>
    <row r="561" spans="1:1" ht="13" x14ac:dyDescent="0.15">
      <c r="A561" s="25"/>
    </row>
    <row r="562" spans="1:1" ht="13" x14ac:dyDescent="0.15">
      <c r="A562" s="25"/>
    </row>
    <row r="563" spans="1:1" ht="13" x14ac:dyDescent="0.15">
      <c r="A563" s="25"/>
    </row>
    <row r="564" spans="1:1" ht="13" x14ac:dyDescent="0.15">
      <c r="A564" s="25"/>
    </row>
    <row r="565" spans="1:1" ht="13" x14ac:dyDescent="0.15">
      <c r="A565" s="25"/>
    </row>
    <row r="566" spans="1:1" ht="13" x14ac:dyDescent="0.15">
      <c r="A566" s="25"/>
    </row>
    <row r="567" spans="1:1" ht="13" x14ac:dyDescent="0.15">
      <c r="A567" s="25"/>
    </row>
    <row r="568" spans="1:1" ht="13" x14ac:dyDescent="0.15">
      <c r="A568" s="25"/>
    </row>
    <row r="569" spans="1:1" ht="13" x14ac:dyDescent="0.15">
      <c r="A569" s="25"/>
    </row>
    <row r="570" spans="1:1" ht="13" x14ac:dyDescent="0.15">
      <c r="A570" s="25"/>
    </row>
    <row r="571" spans="1:1" ht="13" x14ac:dyDescent="0.15">
      <c r="A571" s="25"/>
    </row>
    <row r="572" spans="1:1" ht="13" x14ac:dyDescent="0.15">
      <c r="A572" s="25"/>
    </row>
    <row r="573" spans="1:1" ht="13" x14ac:dyDescent="0.15">
      <c r="A573" s="25"/>
    </row>
    <row r="574" spans="1:1" ht="13" x14ac:dyDescent="0.15">
      <c r="A574" s="25"/>
    </row>
    <row r="575" spans="1:1" ht="13" x14ac:dyDescent="0.15">
      <c r="A575" s="25"/>
    </row>
    <row r="576" spans="1:1" ht="13" x14ac:dyDescent="0.15">
      <c r="A576" s="25"/>
    </row>
    <row r="577" spans="1:1" ht="13" x14ac:dyDescent="0.15">
      <c r="A577" s="25"/>
    </row>
    <row r="578" spans="1:1" ht="13" x14ac:dyDescent="0.15">
      <c r="A578" s="25"/>
    </row>
    <row r="579" spans="1:1" ht="13" x14ac:dyDescent="0.15">
      <c r="A579" s="25"/>
    </row>
    <row r="580" spans="1:1" ht="13" x14ac:dyDescent="0.15">
      <c r="A580" s="25"/>
    </row>
    <row r="581" spans="1:1" ht="13" x14ac:dyDescent="0.15">
      <c r="A581" s="25"/>
    </row>
    <row r="582" spans="1:1" ht="13" x14ac:dyDescent="0.15">
      <c r="A582" s="25"/>
    </row>
    <row r="583" spans="1:1" ht="13" x14ac:dyDescent="0.15">
      <c r="A583" s="25"/>
    </row>
    <row r="584" spans="1:1" ht="13" x14ac:dyDescent="0.15">
      <c r="A584" s="25"/>
    </row>
    <row r="585" spans="1:1" ht="13" x14ac:dyDescent="0.15">
      <c r="A585" s="25"/>
    </row>
    <row r="586" spans="1:1" ht="13" x14ac:dyDescent="0.15">
      <c r="A586" s="25"/>
    </row>
    <row r="587" spans="1:1" ht="13" x14ac:dyDescent="0.15">
      <c r="A587" s="25"/>
    </row>
    <row r="588" spans="1:1" ht="13" x14ac:dyDescent="0.15">
      <c r="A588" s="25"/>
    </row>
    <row r="589" spans="1:1" ht="13" x14ac:dyDescent="0.15">
      <c r="A589" s="25"/>
    </row>
    <row r="590" spans="1:1" ht="13" x14ac:dyDescent="0.15">
      <c r="A590" s="25"/>
    </row>
    <row r="591" spans="1:1" ht="13" x14ac:dyDescent="0.15">
      <c r="A591" s="25"/>
    </row>
    <row r="592" spans="1:1" ht="13" x14ac:dyDescent="0.15">
      <c r="A592" s="25"/>
    </row>
    <row r="593" spans="1:1" ht="13" x14ac:dyDescent="0.15">
      <c r="A593" s="25"/>
    </row>
    <row r="594" spans="1:1" ht="13" x14ac:dyDescent="0.15">
      <c r="A594" s="25"/>
    </row>
    <row r="595" spans="1:1" ht="13" x14ac:dyDescent="0.15">
      <c r="A595" s="25"/>
    </row>
    <row r="596" spans="1:1" ht="13" x14ac:dyDescent="0.15">
      <c r="A596" s="25"/>
    </row>
    <row r="597" spans="1:1" ht="13" x14ac:dyDescent="0.15">
      <c r="A597" s="25"/>
    </row>
    <row r="598" spans="1:1" ht="13" x14ac:dyDescent="0.15">
      <c r="A598" s="25"/>
    </row>
    <row r="599" spans="1:1" ht="13" x14ac:dyDescent="0.15">
      <c r="A599" s="25"/>
    </row>
    <row r="600" spans="1:1" ht="13" x14ac:dyDescent="0.15">
      <c r="A600" s="25"/>
    </row>
    <row r="601" spans="1:1" ht="13" x14ac:dyDescent="0.15">
      <c r="A601" s="25"/>
    </row>
    <row r="602" spans="1:1" ht="13" x14ac:dyDescent="0.15">
      <c r="A602" s="25"/>
    </row>
    <row r="603" spans="1:1" ht="13" x14ac:dyDescent="0.15">
      <c r="A603" s="25"/>
    </row>
    <row r="604" spans="1:1" ht="13" x14ac:dyDescent="0.15">
      <c r="A604" s="25"/>
    </row>
    <row r="605" spans="1:1" ht="13" x14ac:dyDescent="0.15">
      <c r="A605" s="25"/>
    </row>
    <row r="606" spans="1:1" ht="13" x14ac:dyDescent="0.15">
      <c r="A606" s="25"/>
    </row>
    <row r="607" spans="1:1" ht="13" x14ac:dyDescent="0.15">
      <c r="A607" s="25"/>
    </row>
    <row r="608" spans="1:1" ht="13" x14ac:dyDescent="0.15">
      <c r="A608" s="25"/>
    </row>
    <row r="609" spans="1:1" ht="13" x14ac:dyDescent="0.15">
      <c r="A609" s="25"/>
    </row>
    <row r="610" spans="1:1" ht="13" x14ac:dyDescent="0.15">
      <c r="A610" s="25"/>
    </row>
    <row r="611" spans="1:1" ht="13" x14ac:dyDescent="0.15">
      <c r="A611" s="25"/>
    </row>
    <row r="612" spans="1:1" ht="13" x14ac:dyDescent="0.15">
      <c r="A612" s="25"/>
    </row>
    <row r="613" spans="1:1" ht="13" x14ac:dyDescent="0.15">
      <c r="A613" s="25"/>
    </row>
    <row r="614" spans="1:1" ht="13" x14ac:dyDescent="0.15">
      <c r="A614" s="25"/>
    </row>
    <row r="615" spans="1:1" ht="13" x14ac:dyDescent="0.15">
      <c r="A615" s="25"/>
    </row>
    <row r="616" spans="1:1" ht="13" x14ac:dyDescent="0.15">
      <c r="A616" s="25"/>
    </row>
    <row r="617" spans="1:1" ht="13" x14ac:dyDescent="0.15">
      <c r="A617" s="25"/>
    </row>
    <row r="618" spans="1:1" ht="13" x14ac:dyDescent="0.15">
      <c r="A618" s="25"/>
    </row>
    <row r="619" spans="1:1" ht="13" x14ac:dyDescent="0.15">
      <c r="A619" s="25"/>
    </row>
    <row r="620" spans="1:1" ht="13" x14ac:dyDescent="0.15">
      <c r="A620" s="25"/>
    </row>
    <row r="621" spans="1:1" ht="13" x14ac:dyDescent="0.15">
      <c r="A621" s="25"/>
    </row>
    <row r="622" spans="1:1" ht="13" x14ac:dyDescent="0.15">
      <c r="A622" s="25"/>
    </row>
    <row r="623" spans="1:1" ht="13" x14ac:dyDescent="0.15">
      <c r="A623" s="25"/>
    </row>
    <row r="624" spans="1:1" ht="13" x14ac:dyDescent="0.15">
      <c r="A624" s="25"/>
    </row>
    <row r="625" spans="1:1" ht="13" x14ac:dyDescent="0.15">
      <c r="A625" s="25"/>
    </row>
    <row r="626" spans="1:1" ht="13" x14ac:dyDescent="0.15">
      <c r="A626" s="25"/>
    </row>
    <row r="627" spans="1:1" ht="13" x14ac:dyDescent="0.15">
      <c r="A627" s="25"/>
    </row>
    <row r="628" spans="1:1" ht="13" x14ac:dyDescent="0.15">
      <c r="A628" s="25"/>
    </row>
    <row r="629" spans="1:1" ht="13" x14ac:dyDescent="0.15">
      <c r="A629" s="25"/>
    </row>
    <row r="630" spans="1:1" ht="13" x14ac:dyDescent="0.15">
      <c r="A630" s="25"/>
    </row>
    <row r="631" spans="1:1" ht="13" x14ac:dyDescent="0.15">
      <c r="A631" s="25"/>
    </row>
    <row r="632" spans="1:1" ht="13" x14ac:dyDescent="0.15">
      <c r="A632" s="25"/>
    </row>
    <row r="633" spans="1:1" ht="13" x14ac:dyDescent="0.15">
      <c r="A633" s="25"/>
    </row>
    <row r="634" spans="1:1" ht="13" x14ac:dyDescent="0.15">
      <c r="A634" s="25"/>
    </row>
    <row r="635" spans="1:1" ht="13" x14ac:dyDescent="0.15">
      <c r="A635" s="25"/>
    </row>
    <row r="636" spans="1:1" ht="13" x14ac:dyDescent="0.15">
      <c r="A636" s="25"/>
    </row>
    <row r="637" spans="1:1" ht="13" x14ac:dyDescent="0.15">
      <c r="A637" s="25"/>
    </row>
    <row r="638" spans="1:1" ht="13" x14ac:dyDescent="0.15">
      <c r="A638" s="25"/>
    </row>
    <row r="639" spans="1:1" ht="13" x14ac:dyDescent="0.15">
      <c r="A639" s="25"/>
    </row>
    <row r="640" spans="1:1" ht="13" x14ac:dyDescent="0.15">
      <c r="A640" s="25"/>
    </row>
    <row r="641" spans="1:1" ht="13" x14ac:dyDescent="0.15">
      <c r="A641" s="25"/>
    </row>
    <row r="642" spans="1:1" ht="13" x14ac:dyDescent="0.15">
      <c r="A642" s="25"/>
    </row>
    <row r="643" spans="1:1" ht="13" x14ac:dyDescent="0.15">
      <c r="A643" s="25"/>
    </row>
    <row r="644" spans="1:1" ht="13" x14ac:dyDescent="0.15">
      <c r="A644" s="25"/>
    </row>
    <row r="645" spans="1:1" ht="13" x14ac:dyDescent="0.15">
      <c r="A645" s="25"/>
    </row>
    <row r="646" spans="1:1" ht="13" x14ac:dyDescent="0.15">
      <c r="A646" s="25"/>
    </row>
    <row r="647" spans="1:1" ht="13" x14ac:dyDescent="0.15">
      <c r="A647" s="25"/>
    </row>
    <row r="648" spans="1:1" ht="13" x14ac:dyDescent="0.15">
      <c r="A648" s="25"/>
    </row>
    <row r="649" spans="1:1" ht="13" x14ac:dyDescent="0.15">
      <c r="A649" s="25"/>
    </row>
    <row r="650" spans="1:1" ht="13" x14ac:dyDescent="0.15">
      <c r="A650" s="25"/>
    </row>
    <row r="651" spans="1:1" ht="13" x14ac:dyDescent="0.15">
      <c r="A651" s="25"/>
    </row>
    <row r="652" spans="1:1" ht="13" x14ac:dyDescent="0.15">
      <c r="A652" s="25"/>
    </row>
    <row r="653" spans="1:1" ht="13" x14ac:dyDescent="0.15">
      <c r="A653" s="25"/>
    </row>
    <row r="654" spans="1:1" ht="13" x14ac:dyDescent="0.15">
      <c r="A654" s="25"/>
    </row>
    <row r="655" spans="1:1" ht="13" x14ac:dyDescent="0.15">
      <c r="A655" s="25"/>
    </row>
    <row r="656" spans="1:1" ht="13" x14ac:dyDescent="0.15">
      <c r="A656" s="25"/>
    </row>
    <row r="657" spans="1:1" ht="13" x14ac:dyDescent="0.15">
      <c r="A657" s="25"/>
    </row>
    <row r="658" spans="1:1" ht="13" x14ac:dyDescent="0.15">
      <c r="A658" s="25"/>
    </row>
    <row r="659" spans="1:1" ht="13" x14ac:dyDescent="0.15">
      <c r="A659" s="25"/>
    </row>
    <row r="660" spans="1:1" ht="13" x14ac:dyDescent="0.15">
      <c r="A660" s="25"/>
    </row>
    <row r="661" spans="1:1" ht="13" x14ac:dyDescent="0.15">
      <c r="A661" s="25"/>
    </row>
    <row r="662" spans="1:1" ht="13" x14ac:dyDescent="0.15">
      <c r="A662" s="25"/>
    </row>
    <row r="663" spans="1:1" ht="13" x14ac:dyDescent="0.15">
      <c r="A663" s="25"/>
    </row>
    <row r="664" spans="1:1" ht="13" x14ac:dyDescent="0.15">
      <c r="A664" s="25"/>
    </row>
    <row r="665" spans="1:1" ht="13" x14ac:dyDescent="0.15">
      <c r="A665" s="25"/>
    </row>
    <row r="666" spans="1:1" ht="13" x14ac:dyDescent="0.15">
      <c r="A666" s="25"/>
    </row>
    <row r="667" spans="1:1" ht="13" x14ac:dyDescent="0.15">
      <c r="A667" s="25"/>
    </row>
    <row r="668" spans="1:1" ht="13" x14ac:dyDescent="0.15">
      <c r="A668" s="25"/>
    </row>
    <row r="669" spans="1:1" ht="13" x14ac:dyDescent="0.15">
      <c r="A669" s="25"/>
    </row>
    <row r="670" spans="1:1" ht="13" x14ac:dyDescent="0.15">
      <c r="A670" s="25"/>
    </row>
    <row r="671" spans="1:1" ht="13" x14ac:dyDescent="0.15">
      <c r="A671" s="25"/>
    </row>
    <row r="672" spans="1:1" ht="13" x14ac:dyDescent="0.15">
      <c r="A672" s="25"/>
    </row>
    <row r="673" spans="1:1" ht="13" x14ac:dyDescent="0.15">
      <c r="A673" s="25"/>
    </row>
    <row r="674" spans="1:1" ht="13" x14ac:dyDescent="0.15">
      <c r="A674" s="25"/>
    </row>
    <row r="675" spans="1:1" ht="13" x14ac:dyDescent="0.15">
      <c r="A675" s="25"/>
    </row>
    <row r="676" spans="1:1" ht="13" x14ac:dyDescent="0.15">
      <c r="A676" s="25"/>
    </row>
    <row r="677" spans="1:1" ht="13" x14ac:dyDescent="0.15">
      <c r="A677" s="25"/>
    </row>
    <row r="678" spans="1:1" ht="13" x14ac:dyDescent="0.15">
      <c r="A678" s="25"/>
    </row>
    <row r="679" spans="1:1" ht="13" x14ac:dyDescent="0.15">
      <c r="A679" s="25"/>
    </row>
    <row r="680" spans="1:1" ht="13" x14ac:dyDescent="0.15">
      <c r="A680" s="25"/>
    </row>
    <row r="681" spans="1:1" ht="13" x14ac:dyDescent="0.15">
      <c r="A681" s="25"/>
    </row>
    <row r="682" spans="1:1" ht="13" x14ac:dyDescent="0.15">
      <c r="A682" s="25"/>
    </row>
    <row r="683" spans="1:1" ht="13" x14ac:dyDescent="0.15">
      <c r="A683" s="25"/>
    </row>
    <row r="684" spans="1:1" ht="13" x14ac:dyDescent="0.15">
      <c r="A684" s="25"/>
    </row>
    <row r="685" spans="1:1" ht="13" x14ac:dyDescent="0.15">
      <c r="A685" s="25"/>
    </row>
    <row r="686" spans="1:1" ht="13" x14ac:dyDescent="0.15">
      <c r="A686" s="25"/>
    </row>
    <row r="687" spans="1:1" ht="13" x14ac:dyDescent="0.15">
      <c r="A687" s="25"/>
    </row>
    <row r="688" spans="1:1" ht="13" x14ac:dyDescent="0.15">
      <c r="A688" s="25"/>
    </row>
    <row r="689" spans="1:1" ht="13" x14ac:dyDescent="0.15">
      <c r="A689" s="25"/>
    </row>
    <row r="690" spans="1:1" ht="13" x14ac:dyDescent="0.15">
      <c r="A690" s="25"/>
    </row>
    <row r="691" spans="1:1" ht="13" x14ac:dyDescent="0.15">
      <c r="A691" s="25"/>
    </row>
    <row r="692" spans="1:1" ht="13" x14ac:dyDescent="0.15">
      <c r="A692" s="25"/>
    </row>
    <row r="693" spans="1:1" ht="13" x14ac:dyDescent="0.15">
      <c r="A693" s="25"/>
    </row>
    <row r="694" spans="1:1" ht="13" x14ac:dyDescent="0.15">
      <c r="A694" s="25"/>
    </row>
    <row r="695" spans="1:1" ht="13" x14ac:dyDescent="0.15">
      <c r="A695" s="25"/>
    </row>
    <row r="696" spans="1:1" ht="13" x14ac:dyDescent="0.15">
      <c r="A696" s="25"/>
    </row>
    <row r="697" spans="1:1" ht="13" x14ac:dyDescent="0.15">
      <c r="A697" s="25"/>
    </row>
    <row r="698" spans="1:1" ht="13" x14ac:dyDescent="0.15">
      <c r="A698" s="25"/>
    </row>
    <row r="699" spans="1:1" ht="13" x14ac:dyDescent="0.15">
      <c r="A699" s="25"/>
    </row>
    <row r="700" spans="1:1" ht="13" x14ac:dyDescent="0.15">
      <c r="A700" s="25"/>
    </row>
    <row r="701" spans="1:1" ht="13" x14ac:dyDescent="0.15">
      <c r="A701" s="25"/>
    </row>
    <row r="702" spans="1:1" ht="13" x14ac:dyDescent="0.15">
      <c r="A702" s="25"/>
    </row>
    <row r="703" spans="1:1" ht="13" x14ac:dyDescent="0.15">
      <c r="A703" s="25"/>
    </row>
    <row r="704" spans="1:1" ht="13" x14ac:dyDescent="0.15">
      <c r="A704" s="25"/>
    </row>
    <row r="705" spans="1:1" ht="13" x14ac:dyDescent="0.15">
      <c r="A705" s="25"/>
    </row>
    <row r="706" spans="1:1" ht="13" x14ac:dyDescent="0.15">
      <c r="A706" s="25"/>
    </row>
    <row r="707" spans="1:1" ht="13" x14ac:dyDescent="0.15">
      <c r="A707" s="25"/>
    </row>
    <row r="708" spans="1:1" ht="13" x14ac:dyDescent="0.15">
      <c r="A708" s="25"/>
    </row>
    <row r="709" spans="1:1" ht="13" x14ac:dyDescent="0.15">
      <c r="A709" s="25"/>
    </row>
    <row r="710" spans="1:1" ht="13" x14ac:dyDescent="0.15">
      <c r="A710" s="25"/>
    </row>
    <row r="711" spans="1:1" ht="13" x14ac:dyDescent="0.15">
      <c r="A711" s="25"/>
    </row>
    <row r="712" spans="1:1" ht="13" x14ac:dyDescent="0.15">
      <c r="A712" s="25"/>
    </row>
    <row r="713" spans="1:1" ht="13" x14ac:dyDescent="0.15">
      <c r="A713" s="25"/>
    </row>
    <row r="714" spans="1:1" ht="13" x14ac:dyDescent="0.15">
      <c r="A714" s="25"/>
    </row>
    <row r="715" spans="1:1" ht="13" x14ac:dyDescent="0.15">
      <c r="A715" s="25"/>
    </row>
    <row r="716" spans="1:1" ht="13" x14ac:dyDescent="0.15">
      <c r="A716" s="25"/>
    </row>
    <row r="717" spans="1:1" ht="13" x14ac:dyDescent="0.15">
      <c r="A717" s="25"/>
    </row>
    <row r="718" spans="1:1" ht="13" x14ac:dyDescent="0.15">
      <c r="A718" s="25"/>
    </row>
    <row r="719" spans="1:1" ht="13" x14ac:dyDescent="0.15">
      <c r="A719" s="25"/>
    </row>
    <row r="720" spans="1:1" ht="13" x14ac:dyDescent="0.15">
      <c r="A720" s="25"/>
    </row>
    <row r="721" spans="1:1" ht="13" x14ac:dyDescent="0.15">
      <c r="A721" s="25"/>
    </row>
    <row r="722" spans="1:1" ht="13" x14ac:dyDescent="0.15">
      <c r="A722" s="25"/>
    </row>
    <row r="723" spans="1:1" ht="13" x14ac:dyDescent="0.15">
      <c r="A723" s="25"/>
    </row>
    <row r="724" spans="1:1" ht="13" x14ac:dyDescent="0.15">
      <c r="A724" s="25"/>
    </row>
    <row r="725" spans="1:1" ht="13" x14ac:dyDescent="0.15">
      <c r="A725" s="25"/>
    </row>
    <row r="726" spans="1:1" ht="13" x14ac:dyDescent="0.15">
      <c r="A726" s="25"/>
    </row>
    <row r="727" spans="1:1" ht="13" x14ac:dyDescent="0.15">
      <c r="A727" s="25"/>
    </row>
    <row r="728" spans="1:1" ht="13" x14ac:dyDescent="0.15">
      <c r="A728" s="25"/>
    </row>
    <row r="729" spans="1:1" ht="13" x14ac:dyDescent="0.15">
      <c r="A729" s="25"/>
    </row>
    <row r="730" spans="1:1" ht="13" x14ac:dyDescent="0.15">
      <c r="A730" s="25"/>
    </row>
    <row r="731" spans="1:1" ht="13" x14ac:dyDescent="0.15">
      <c r="A731" s="25"/>
    </row>
    <row r="732" spans="1:1" ht="13" x14ac:dyDescent="0.15">
      <c r="A732" s="25"/>
    </row>
    <row r="733" spans="1:1" ht="13" x14ac:dyDescent="0.15">
      <c r="A733" s="25"/>
    </row>
    <row r="734" spans="1:1" ht="13" x14ac:dyDescent="0.15">
      <c r="A734" s="25"/>
    </row>
    <row r="735" spans="1:1" ht="13" x14ac:dyDescent="0.15">
      <c r="A735" s="25"/>
    </row>
    <row r="736" spans="1:1" ht="13" x14ac:dyDescent="0.15">
      <c r="A736" s="25"/>
    </row>
    <row r="737" spans="1:1" ht="13" x14ac:dyDescent="0.15">
      <c r="A737" s="25"/>
    </row>
    <row r="738" spans="1:1" ht="13" x14ac:dyDescent="0.15">
      <c r="A738" s="25"/>
    </row>
    <row r="739" spans="1:1" ht="13" x14ac:dyDescent="0.15">
      <c r="A739" s="25"/>
    </row>
    <row r="740" spans="1:1" ht="13" x14ac:dyDescent="0.15">
      <c r="A740" s="25"/>
    </row>
    <row r="741" spans="1:1" ht="13" x14ac:dyDescent="0.15">
      <c r="A741" s="25"/>
    </row>
    <row r="742" spans="1:1" ht="13" x14ac:dyDescent="0.15">
      <c r="A742" s="25"/>
    </row>
    <row r="743" spans="1:1" ht="13" x14ac:dyDescent="0.15">
      <c r="A743" s="25"/>
    </row>
    <row r="744" spans="1:1" ht="13" x14ac:dyDescent="0.15">
      <c r="A744" s="25"/>
    </row>
    <row r="745" spans="1:1" ht="13" x14ac:dyDescent="0.15">
      <c r="A745" s="25"/>
    </row>
    <row r="746" spans="1:1" ht="13" x14ac:dyDescent="0.15">
      <c r="A746" s="25"/>
    </row>
    <row r="747" spans="1:1" ht="13" x14ac:dyDescent="0.15">
      <c r="A747" s="25"/>
    </row>
    <row r="748" spans="1:1" ht="13" x14ac:dyDescent="0.15">
      <c r="A748" s="25"/>
    </row>
    <row r="749" spans="1:1" ht="13" x14ac:dyDescent="0.15">
      <c r="A749" s="25"/>
    </row>
    <row r="750" spans="1:1" ht="13" x14ac:dyDescent="0.15">
      <c r="A750" s="25"/>
    </row>
    <row r="751" spans="1:1" ht="13" x14ac:dyDescent="0.15">
      <c r="A751" s="25"/>
    </row>
    <row r="752" spans="1:1" ht="13" x14ac:dyDescent="0.15">
      <c r="A752" s="25"/>
    </row>
    <row r="753" spans="1:1" ht="13" x14ac:dyDescent="0.15">
      <c r="A753" s="25"/>
    </row>
    <row r="754" spans="1:1" ht="13" x14ac:dyDescent="0.15">
      <c r="A754" s="25"/>
    </row>
    <row r="755" spans="1:1" ht="13" x14ac:dyDescent="0.15">
      <c r="A755" s="25"/>
    </row>
    <row r="756" spans="1:1" ht="13" x14ac:dyDescent="0.15">
      <c r="A756" s="25"/>
    </row>
    <row r="757" spans="1:1" ht="13" x14ac:dyDescent="0.15">
      <c r="A757" s="25"/>
    </row>
    <row r="758" spans="1:1" ht="13" x14ac:dyDescent="0.15">
      <c r="A758" s="25"/>
    </row>
    <row r="759" spans="1:1" ht="13" x14ac:dyDescent="0.15">
      <c r="A759" s="25"/>
    </row>
    <row r="760" spans="1:1" ht="13" x14ac:dyDescent="0.15">
      <c r="A760" s="25"/>
    </row>
    <row r="761" spans="1:1" ht="13" x14ac:dyDescent="0.15">
      <c r="A761" s="25"/>
    </row>
    <row r="762" spans="1:1" ht="13" x14ac:dyDescent="0.15">
      <c r="A762" s="25"/>
    </row>
    <row r="763" spans="1:1" ht="13" x14ac:dyDescent="0.15">
      <c r="A763" s="25"/>
    </row>
    <row r="764" spans="1:1" ht="13" x14ac:dyDescent="0.15">
      <c r="A764" s="25"/>
    </row>
    <row r="765" spans="1:1" ht="13" x14ac:dyDescent="0.15">
      <c r="A765" s="25"/>
    </row>
    <row r="766" spans="1:1" ht="13" x14ac:dyDescent="0.15">
      <c r="A766" s="25"/>
    </row>
    <row r="767" spans="1:1" ht="13" x14ac:dyDescent="0.15">
      <c r="A767" s="25"/>
    </row>
    <row r="768" spans="1:1" ht="13" x14ac:dyDescent="0.15">
      <c r="A768" s="25"/>
    </row>
    <row r="769" spans="1:1" ht="13" x14ac:dyDescent="0.15">
      <c r="A769" s="25"/>
    </row>
    <row r="770" spans="1:1" ht="13" x14ac:dyDescent="0.15">
      <c r="A770" s="25"/>
    </row>
    <row r="771" spans="1:1" ht="13" x14ac:dyDescent="0.15">
      <c r="A771" s="25"/>
    </row>
    <row r="772" spans="1:1" ht="13" x14ac:dyDescent="0.15">
      <c r="A772" s="25"/>
    </row>
    <row r="773" spans="1:1" ht="13" x14ac:dyDescent="0.15">
      <c r="A773" s="25"/>
    </row>
    <row r="774" spans="1:1" ht="13" x14ac:dyDescent="0.15">
      <c r="A774" s="25"/>
    </row>
    <row r="775" spans="1:1" ht="13" x14ac:dyDescent="0.15">
      <c r="A775" s="25"/>
    </row>
    <row r="776" spans="1:1" ht="13" x14ac:dyDescent="0.15">
      <c r="A776" s="25"/>
    </row>
    <row r="777" spans="1:1" ht="13" x14ac:dyDescent="0.15">
      <c r="A777" s="25"/>
    </row>
    <row r="778" spans="1:1" ht="13" x14ac:dyDescent="0.15">
      <c r="A778" s="25"/>
    </row>
    <row r="779" spans="1:1" ht="13" x14ac:dyDescent="0.15">
      <c r="A779" s="25"/>
    </row>
    <row r="780" spans="1:1" ht="13" x14ac:dyDescent="0.15">
      <c r="A780" s="25"/>
    </row>
    <row r="781" spans="1:1" ht="13" x14ac:dyDescent="0.15">
      <c r="A781" s="25"/>
    </row>
    <row r="782" spans="1:1" ht="13" x14ac:dyDescent="0.15">
      <c r="A782" s="25"/>
    </row>
    <row r="783" spans="1:1" ht="13" x14ac:dyDescent="0.15">
      <c r="A783" s="25"/>
    </row>
    <row r="784" spans="1:1" ht="13" x14ac:dyDescent="0.15">
      <c r="A784" s="25"/>
    </row>
    <row r="785" spans="1:1" ht="13" x14ac:dyDescent="0.15">
      <c r="A785" s="25"/>
    </row>
    <row r="786" spans="1:1" ht="13" x14ac:dyDescent="0.15">
      <c r="A786" s="25"/>
    </row>
    <row r="787" spans="1:1" ht="13" x14ac:dyDescent="0.15">
      <c r="A787" s="25"/>
    </row>
    <row r="788" spans="1:1" ht="13" x14ac:dyDescent="0.15">
      <c r="A788" s="25"/>
    </row>
    <row r="789" spans="1:1" ht="13" x14ac:dyDescent="0.15">
      <c r="A789" s="25"/>
    </row>
    <row r="790" spans="1:1" ht="13" x14ac:dyDescent="0.15">
      <c r="A790" s="25"/>
    </row>
    <row r="791" spans="1:1" ht="13" x14ac:dyDescent="0.15">
      <c r="A791" s="25"/>
    </row>
    <row r="792" spans="1:1" ht="13" x14ac:dyDescent="0.15">
      <c r="A792" s="25"/>
    </row>
    <row r="793" spans="1:1" ht="13" x14ac:dyDescent="0.15">
      <c r="A793" s="25"/>
    </row>
    <row r="794" spans="1:1" ht="13" x14ac:dyDescent="0.15">
      <c r="A794" s="25"/>
    </row>
    <row r="795" spans="1:1" ht="13" x14ac:dyDescent="0.15">
      <c r="A795" s="25"/>
    </row>
    <row r="796" spans="1:1" ht="13" x14ac:dyDescent="0.15">
      <c r="A796" s="25"/>
    </row>
    <row r="797" spans="1:1" ht="13" x14ac:dyDescent="0.15">
      <c r="A797" s="25"/>
    </row>
    <row r="798" spans="1:1" ht="13" x14ac:dyDescent="0.15">
      <c r="A798" s="25"/>
    </row>
    <row r="799" spans="1:1" ht="13" x14ac:dyDescent="0.15">
      <c r="A799" s="25"/>
    </row>
    <row r="800" spans="1:1" ht="13" x14ac:dyDescent="0.15">
      <c r="A800" s="25"/>
    </row>
    <row r="801" spans="1:1" ht="13" x14ac:dyDescent="0.15">
      <c r="A801" s="25"/>
    </row>
    <row r="802" spans="1:1" ht="13" x14ac:dyDescent="0.15">
      <c r="A802" s="25"/>
    </row>
    <row r="803" spans="1:1" ht="13" x14ac:dyDescent="0.15">
      <c r="A803" s="25"/>
    </row>
    <row r="804" spans="1:1" ht="13" x14ac:dyDescent="0.15">
      <c r="A804" s="25"/>
    </row>
    <row r="805" spans="1:1" ht="13" x14ac:dyDescent="0.15">
      <c r="A805" s="25"/>
    </row>
    <row r="806" spans="1:1" ht="13" x14ac:dyDescent="0.15">
      <c r="A806" s="25"/>
    </row>
    <row r="807" spans="1:1" ht="13" x14ac:dyDescent="0.15">
      <c r="A807" s="25"/>
    </row>
    <row r="808" spans="1:1" ht="13" x14ac:dyDescent="0.15">
      <c r="A808" s="25"/>
    </row>
    <row r="809" spans="1:1" ht="13" x14ac:dyDescent="0.15">
      <c r="A809" s="25"/>
    </row>
    <row r="810" spans="1:1" ht="13" x14ac:dyDescent="0.15">
      <c r="A810" s="25"/>
    </row>
    <row r="811" spans="1:1" ht="13" x14ac:dyDescent="0.15">
      <c r="A811" s="25"/>
    </row>
    <row r="812" spans="1:1" ht="13" x14ac:dyDescent="0.15">
      <c r="A812" s="25"/>
    </row>
    <row r="813" spans="1:1" ht="13" x14ac:dyDescent="0.15">
      <c r="A813" s="25"/>
    </row>
    <row r="814" spans="1:1" ht="13" x14ac:dyDescent="0.15">
      <c r="A814" s="25"/>
    </row>
    <row r="815" spans="1:1" ht="13" x14ac:dyDescent="0.15">
      <c r="A815" s="25"/>
    </row>
    <row r="816" spans="1:1" ht="13" x14ac:dyDescent="0.15">
      <c r="A816" s="25"/>
    </row>
    <row r="817" spans="1:1" ht="13" x14ac:dyDescent="0.15">
      <c r="A817" s="25"/>
    </row>
    <row r="818" spans="1:1" ht="13" x14ac:dyDescent="0.15">
      <c r="A818" s="25"/>
    </row>
    <row r="819" spans="1:1" ht="13" x14ac:dyDescent="0.15">
      <c r="A819" s="25"/>
    </row>
    <row r="820" spans="1:1" ht="13" x14ac:dyDescent="0.15">
      <c r="A820" s="25"/>
    </row>
    <row r="821" spans="1:1" ht="13" x14ac:dyDescent="0.15">
      <c r="A821" s="25"/>
    </row>
    <row r="822" spans="1:1" ht="13" x14ac:dyDescent="0.15">
      <c r="A822" s="25"/>
    </row>
    <row r="823" spans="1:1" ht="13" x14ac:dyDescent="0.15">
      <c r="A823" s="25"/>
    </row>
    <row r="824" spans="1:1" ht="13" x14ac:dyDescent="0.15">
      <c r="A824" s="25"/>
    </row>
    <row r="825" spans="1:1" ht="13" x14ac:dyDescent="0.15">
      <c r="A825" s="25"/>
    </row>
    <row r="826" spans="1:1" ht="13" x14ac:dyDescent="0.15">
      <c r="A826" s="25"/>
    </row>
    <row r="827" spans="1:1" ht="13" x14ac:dyDescent="0.15">
      <c r="A827" s="25"/>
    </row>
    <row r="828" spans="1:1" ht="13" x14ac:dyDescent="0.15">
      <c r="A828" s="25"/>
    </row>
    <row r="829" spans="1:1" ht="13" x14ac:dyDescent="0.15">
      <c r="A829" s="25"/>
    </row>
    <row r="830" spans="1:1" ht="13" x14ac:dyDescent="0.15">
      <c r="A830" s="25"/>
    </row>
    <row r="831" spans="1:1" ht="13" x14ac:dyDescent="0.15">
      <c r="A831" s="25"/>
    </row>
    <row r="832" spans="1:1" ht="13" x14ac:dyDescent="0.15">
      <c r="A832" s="25"/>
    </row>
    <row r="833" spans="1:1" ht="13" x14ac:dyDescent="0.15">
      <c r="A833" s="25"/>
    </row>
    <row r="834" spans="1:1" ht="13" x14ac:dyDescent="0.15">
      <c r="A834" s="25"/>
    </row>
    <row r="835" spans="1:1" ht="13" x14ac:dyDescent="0.15">
      <c r="A835" s="25"/>
    </row>
    <row r="836" spans="1:1" ht="13" x14ac:dyDescent="0.15">
      <c r="A836" s="25"/>
    </row>
    <row r="837" spans="1:1" ht="13" x14ac:dyDescent="0.15">
      <c r="A837" s="25"/>
    </row>
    <row r="838" spans="1:1" ht="13" x14ac:dyDescent="0.15">
      <c r="A838" s="25"/>
    </row>
    <row r="839" spans="1:1" ht="13" x14ac:dyDescent="0.15">
      <c r="A839" s="25"/>
    </row>
    <row r="840" spans="1:1" ht="13" x14ac:dyDescent="0.15">
      <c r="A840" s="25"/>
    </row>
    <row r="841" spans="1:1" ht="13" x14ac:dyDescent="0.15">
      <c r="A841" s="25"/>
    </row>
    <row r="842" spans="1:1" ht="13" x14ac:dyDescent="0.15">
      <c r="A842" s="25"/>
    </row>
    <row r="843" spans="1:1" ht="13" x14ac:dyDescent="0.15">
      <c r="A843" s="25"/>
    </row>
    <row r="844" spans="1:1" ht="13" x14ac:dyDescent="0.15">
      <c r="A844" s="25"/>
    </row>
    <row r="845" spans="1:1" ht="13" x14ac:dyDescent="0.15">
      <c r="A845" s="25"/>
    </row>
    <row r="846" spans="1:1" ht="13" x14ac:dyDescent="0.15">
      <c r="A846" s="25"/>
    </row>
    <row r="847" spans="1:1" ht="13" x14ac:dyDescent="0.15">
      <c r="A847" s="25"/>
    </row>
    <row r="848" spans="1:1" ht="13" x14ac:dyDescent="0.15">
      <c r="A848" s="25"/>
    </row>
    <row r="849" spans="1:1" ht="13" x14ac:dyDescent="0.15">
      <c r="A849" s="25"/>
    </row>
    <row r="850" spans="1:1" ht="13" x14ac:dyDescent="0.15">
      <c r="A850" s="25"/>
    </row>
    <row r="851" spans="1:1" ht="13" x14ac:dyDescent="0.15">
      <c r="A851" s="25"/>
    </row>
    <row r="852" spans="1:1" ht="13" x14ac:dyDescent="0.15">
      <c r="A852" s="25"/>
    </row>
    <row r="853" spans="1:1" ht="13" x14ac:dyDescent="0.15">
      <c r="A853" s="25"/>
    </row>
    <row r="854" spans="1:1" ht="13" x14ac:dyDescent="0.15">
      <c r="A854" s="25"/>
    </row>
    <row r="855" spans="1:1" ht="13" x14ac:dyDescent="0.15">
      <c r="A855" s="25"/>
    </row>
    <row r="856" spans="1:1" ht="13" x14ac:dyDescent="0.15">
      <c r="A856" s="25"/>
    </row>
    <row r="857" spans="1:1" ht="13" x14ac:dyDescent="0.15">
      <c r="A857" s="25"/>
    </row>
    <row r="858" spans="1:1" ht="13" x14ac:dyDescent="0.15">
      <c r="A858" s="25"/>
    </row>
    <row r="859" spans="1:1" ht="13" x14ac:dyDescent="0.15">
      <c r="A859" s="25"/>
    </row>
    <row r="860" spans="1:1" ht="13" x14ac:dyDescent="0.15">
      <c r="A860" s="25"/>
    </row>
    <row r="861" spans="1:1" ht="13" x14ac:dyDescent="0.15">
      <c r="A861" s="25"/>
    </row>
    <row r="862" spans="1:1" ht="13" x14ac:dyDescent="0.15">
      <c r="A862" s="25"/>
    </row>
    <row r="863" spans="1:1" ht="13" x14ac:dyDescent="0.15">
      <c r="A863" s="25"/>
    </row>
    <row r="864" spans="1:1" ht="13" x14ac:dyDescent="0.15">
      <c r="A864" s="25"/>
    </row>
    <row r="865" spans="1:1" ht="13" x14ac:dyDescent="0.15">
      <c r="A865" s="25"/>
    </row>
    <row r="866" spans="1:1" ht="13" x14ac:dyDescent="0.15">
      <c r="A866" s="25"/>
    </row>
    <row r="867" spans="1:1" ht="13" x14ac:dyDescent="0.15">
      <c r="A867" s="25"/>
    </row>
    <row r="868" spans="1:1" ht="13" x14ac:dyDescent="0.15">
      <c r="A868" s="25"/>
    </row>
    <row r="869" spans="1:1" ht="13" x14ac:dyDescent="0.15">
      <c r="A869" s="25"/>
    </row>
    <row r="870" spans="1:1" ht="13" x14ac:dyDescent="0.15">
      <c r="A870" s="25"/>
    </row>
    <row r="871" spans="1:1" ht="13" x14ac:dyDescent="0.15">
      <c r="A871" s="25"/>
    </row>
    <row r="872" spans="1:1" ht="13" x14ac:dyDescent="0.15">
      <c r="A872" s="25"/>
    </row>
    <row r="873" spans="1:1" ht="13" x14ac:dyDescent="0.15">
      <c r="A873" s="25"/>
    </row>
    <row r="874" spans="1:1" ht="13" x14ac:dyDescent="0.15">
      <c r="A874" s="25"/>
    </row>
    <row r="875" spans="1:1" ht="13" x14ac:dyDescent="0.15">
      <c r="A875" s="25"/>
    </row>
    <row r="876" spans="1:1" ht="13" x14ac:dyDescent="0.15">
      <c r="A876" s="25"/>
    </row>
    <row r="877" spans="1:1" ht="13" x14ac:dyDescent="0.15">
      <c r="A877" s="25"/>
    </row>
    <row r="878" spans="1:1" ht="13" x14ac:dyDescent="0.15">
      <c r="A878" s="25"/>
    </row>
    <row r="879" spans="1:1" ht="13" x14ac:dyDescent="0.15">
      <c r="A879" s="25"/>
    </row>
    <row r="880" spans="1:1" ht="13" x14ac:dyDescent="0.15">
      <c r="A880" s="25"/>
    </row>
    <row r="881" spans="1:1" ht="13" x14ac:dyDescent="0.15">
      <c r="A881" s="25"/>
    </row>
    <row r="882" spans="1:1" ht="13" x14ac:dyDescent="0.15">
      <c r="A882" s="25"/>
    </row>
    <row r="883" spans="1:1" ht="13" x14ac:dyDescent="0.15">
      <c r="A883" s="25"/>
    </row>
    <row r="884" spans="1:1" ht="13" x14ac:dyDescent="0.15">
      <c r="A884" s="25"/>
    </row>
    <row r="885" spans="1:1" ht="13" x14ac:dyDescent="0.15">
      <c r="A885" s="25"/>
    </row>
    <row r="886" spans="1:1" ht="13" x14ac:dyDescent="0.15">
      <c r="A886" s="25"/>
    </row>
    <row r="887" spans="1:1" ht="13" x14ac:dyDescent="0.15">
      <c r="A887" s="25"/>
    </row>
    <row r="888" spans="1:1" ht="13" x14ac:dyDescent="0.15">
      <c r="A888" s="25"/>
    </row>
    <row r="889" spans="1:1" ht="13" x14ac:dyDescent="0.15">
      <c r="A889" s="25"/>
    </row>
    <row r="890" spans="1:1" ht="13" x14ac:dyDescent="0.15">
      <c r="A890" s="25"/>
    </row>
    <row r="891" spans="1:1" ht="13" x14ac:dyDescent="0.15">
      <c r="A891" s="25"/>
    </row>
    <row r="892" spans="1:1" ht="13" x14ac:dyDescent="0.15">
      <c r="A892" s="25"/>
    </row>
    <row r="893" spans="1:1" ht="13" x14ac:dyDescent="0.15">
      <c r="A893" s="25"/>
    </row>
    <row r="894" spans="1:1" ht="13" x14ac:dyDescent="0.15">
      <c r="A894" s="25"/>
    </row>
    <row r="895" spans="1:1" ht="13" x14ac:dyDescent="0.15">
      <c r="A895" s="25"/>
    </row>
    <row r="896" spans="1:1" ht="13" x14ac:dyDescent="0.15">
      <c r="A896" s="25"/>
    </row>
    <row r="897" spans="1:1" ht="13" x14ac:dyDescent="0.15">
      <c r="A897" s="25"/>
    </row>
    <row r="898" spans="1:1" ht="13" x14ac:dyDescent="0.15">
      <c r="A898" s="25"/>
    </row>
    <row r="899" spans="1:1" ht="13" x14ac:dyDescent="0.15">
      <c r="A899" s="25"/>
    </row>
    <row r="900" spans="1:1" ht="13" x14ac:dyDescent="0.15">
      <c r="A900" s="25"/>
    </row>
    <row r="901" spans="1:1" ht="13" x14ac:dyDescent="0.15">
      <c r="A901" s="25"/>
    </row>
    <row r="902" spans="1:1" ht="13" x14ac:dyDescent="0.15">
      <c r="A902" s="25"/>
    </row>
    <row r="903" spans="1:1" ht="13" x14ac:dyDescent="0.15">
      <c r="A903" s="25"/>
    </row>
    <row r="904" spans="1:1" ht="13" x14ac:dyDescent="0.15">
      <c r="A904" s="25"/>
    </row>
    <row r="905" spans="1:1" ht="13" x14ac:dyDescent="0.15">
      <c r="A905" s="25"/>
    </row>
    <row r="906" spans="1:1" ht="13" x14ac:dyDescent="0.15">
      <c r="A906" s="25"/>
    </row>
    <row r="907" spans="1:1" ht="13" x14ac:dyDescent="0.15">
      <c r="A907" s="25"/>
    </row>
    <row r="908" spans="1:1" ht="13" x14ac:dyDescent="0.15">
      <c r="A908" s="25"/>
    </row>
    <row r="909" spans="1:1" ht="13" x14ac:dyDescent="0.15">
      <c r="A909" s="25"/>
    </row>
    <row r="910" spans="1:1" ht="13" x14ac:dyDescent="0.15">
      <c r="A910" s="25"/>
    </row>
    <row r="911" spans="1:1" ht="13" x14ac:dyDescent="0.15">
      <c r="A911" s="25"/>
    </row>
    <row r="912" spans="1:1" ht="13" x14ac:dyDescent="0.15">
      <c r="A912" s="25"/>
    </row>
    <row r="913" spans="1:1" ht="13" x14ac:dyDescent="0.15">
      <c r="A913" s="25"/>
    </row>
    <row r="914" spans="1:1" ht="13" x14ac:dyDescent="0.15">
      <c r="A914" s="25"/>
    </row>
    <row r="915" spans="1:1" ht="13" x14ac:dyDescent="0.15">
      <c r="A915" s="25"/>
    </row>
    <row r="916" spans="1:1" ht="13" x14ac:dyDescent="0.15">
      <c r="A916" s="25"/>
    </row>
    <row r="917" spans="1:1" ht="13" x14ac:dyDescent="0.15">
      <c r="A917" s="25"/>
    </row>
    <row r="918" spans="1:1" ht="13" x14ac:dyDescent="0.15">
      <c r="A918" s="25"/>
    </row>
    <row r="919" spans="1:1" ht="13" x14ac:dyDescent="0.15">
      <c r="A919" s="25"/>
    </row>
    <row r="920" spans="1:1" ht="13" x14ac:dyDescent="0.15">
      <c r="A920" s="25"/>
    </row>
    <row r="921" spans="1:1" ht="13" x14ac:dyDescent="0.15">
      <c r="A921" s="25"/>
    </row>
    <row r="922" spans="1:1" ht="13" x14ac:dyDescent="0.15">
      <c r="A922" s="25"/>
    </row>
    <row r="923" spans="1:1" ht="13" x14ac:dyDescent="0.15">
      <c r="A923" s="25"/>
    </row>
    <row r="924" spans="1:1" ht="13" x14ac:dyDescent="0.15">
      <c r="A924" s="25"/>
    </row>
    <row r="925" spans="1:1" ht="13" x14ac:dyDescent="0.15">
      <c r="A925" s="25"/>
    </row>
    <row r="926" spans="1:1" ht="13" x14ac:dyDescent="0.15">
      <c r="A926" s="25"/>
    </row>
    <row r="927" spans="1:1" ht="13" x14ac:dyDescent="0.15">
      <c r="A927" s="25"/>
    </row>
    <row r="928" spans="1:1" ht="13" x14ac:dyDescent="0.15">
      <c r="A928" s="25"/>
    </row>
    <row r="929" spans="1:1" ht="13" x14ac:dyDescent="0.15">
      <c r="A929" s="25"/>
    </row>
    <row r="930" spans="1:1" ht="13" x14ac:dyDescent="0.15">
      <c r="A930" s="25"/>
    </row>
    <row r="931" spans="1:1" ht="13" x14ac:dyDescent="0.15">
      <c r="A931" s="25"/>
    </row>
    <row r="932" spans="1:1" ht="13" x14ac:dyDescent="0.15">
      <c r="A932" s="25"/>
    </row>
    <row r="933" spans="1:1" ht="13" x14ac:dyDescent="0.15">
      <c r="A933" s="25"/>
    </row>
    <row r="934" spans="1:1" ht="13" x14ac:dyDescent="0.15">
      <c r="A934" s="25"/>
    </row>
    <row r="935" spans="1:1" ht="13" x14ac:dyDescent="0.15">
      <c r="A935" s="25"/>
    </row>
    <row r="936" spans="1:1" ht="13" x14ac:dyDescent="0.15">
      <c r="A936" s="25"/>
    </row>
    <row r="937" spans="1:1" ht="13" x14ac:dyDescent="0.15">
      <c r="A937" s="25"/>
    </row>
    <row r="938" spans="1:1" ht="13" x14ac:dyDescent="0.15">
      <c r="A938" s="25"/>
    </row>
    <row r="939" spans="1:1" ht="13" x14ac:dyDescent="0.15">
      <c r="A939" s="25"/>
    </row>
    <row r="940" spans="1:1" ht="13" x14ac:dyDescent="0.15">
      <c r="A940" s="25"/>
    </row>
    <row r="941" spans="1:1" ht="13" x14ac:dyDescent="0.15">
      <c r="A941" s="25"/>
    </row>
    <row r="942" spans="1:1" ht="13" x14ac:dyDescent="0.15">
      <c r="A942" s="25"/>
    </row>
    <row r="943" spans="1:1" ht="13" x14ac:dyDescent="0.15">
      <c r="A943" s="25"/>
    </row>
    <row r="944" spans="1:1" ht="13" x14ac:dyDescent="0.15">
      <c r="A944" s="25"/>
    </row>
    <row r="945" spans="1:1" ht="13" x14ac:dyDescent="0.15">
      <c r="A945" s="25"/>
    </row>
    <row r="946" spans="1:1" ht="13" x14ac:dyDescent="0.15">
      <c r="A946" s="25"/>
    </row>
    <row r="947" spans="1:1" ht="13" x14ac:dyDescent="0.15">
      <c r="A947" s="25"/>
    </row>
    <row r="948" spans="1:1" ht="13" x14ac:dyDescent="0.15">
      <c r="A948" s="25"/>
    </row>
    <row r="949" spans="1:1" ht="13" x14ac:dyDescent="0.15">
      <c r="A949" s="25"/>
    </row>
    <row r="950" spans="1:1" ht="13" x14ac:dyDescent="0.15">
      <c r="A950" s="25"/>
    </row>
    <row r="951" spans="1:1" ht="13" x14ac:dyDescent="0.15">
      <c r="A951" s="25"/>
    </row>
    <row r="952" spans="1:1" ht="13" x14ac:dyDescent="0.15">
      <c r="A952" s="25"/>
    </row>
    <row r="953" spans="1:1" ht="13" x14ac:dyDescent="0.15">
      <c r="A953" s="25"/>
    </row>
    <row r="954" spans="1:1" ht="13" x14ac:dyDescent="0.15">
      <c r="A954" s="25"/>
    </row>
    <row r="955" spans="1:1" ht="13" x14ac:dyDescent="0.15">
      <c r="A955" s="25"/>
    </row>
    <row r="956" spans="1:1" ht="13" x14ac:dyDescent="0.15">
      <c r="A956" s="25"/>
    </row>
    <row r="957" spans="1:1" ht="13" x14ac:dyDescent="0.15">
      <c r="A957" s="25"/>
    </row>
    <row r="958" spans="1:1" ht="13" x14ac:dyDescent="0.15">
      <c r="A958" s="25"/>
    </row>
    <row r="959" spans="1:1" ht="13" x14ac:dyDescent="0.15">
      <c r="A959" s="25"/>
    </row>
    <row r="960" spans="1:1" ht="13" x14ac:dyDescent="0.15">
      <c r="A960" s="25"/>
    </row>
    <row r="961" spans="1:1" ht="13" x14ac:dyDescent="0.15">
      <c r="A961" s="25"/>
    </row>
    <row r="962" spans="1:1" ht="13" x14ac:dyDescent="0.15">
      <c r="A962" s="25"/>
    </row>
    <row r="963" spans="1:1" ht="13" x14ac:dyDescent="0.15">
      <c r="A963" s="25"/>
    </row>
    <row r="964" spans="1:1" ht="13" x14ac:dyDescent="0.15">
      <c r="A964" s="25"/>
    </row>
    <row r="965" spans="1:1" ht="13" x14ac:dyDescent="0.15">
      <c r="A965" s="25"/>
    </row>
    <row r="966" spans="1:1" ht="13" x14ac:dyDescent="0.15">
      <c r="A966" s="25"/>
    </row>
    <row r="967" spans="1:1" ht="13" x14ac:dyDescent="0.15">
      <c r="A967" s="25"/>
    </row>
    <row r="968" spans="1:1" ht="13" x14ac:dyDescent="0.15">
      <c r="A968" s="25"/>
    </row>
    <row r="969" spans="1:1" ht="13" x14ac:dyDescent="0.15">
      <c r="A969" s="25"/>
    </row>
    <row r="970" spans="1:1" ht="13" x14ac:dyDescent="0.15">
      <c r="A970" s="25"/>
    </row>
    <row r="971" spans="1:1" ht="13" x14ac:dyDescent="0.15">
      <c r="A971" s="25"/>
    </row>
    <row r="972" spans="1:1" ht="13" x14ac:dyDescent="0.15">
      <c r="A972" s="25"/>
    </row>
    <row r="973" spans="1:1" ht="13" x14ac:dyDescent="0.15">
      <c r="A973" s="25"/>
    </row>
    <row r="974" spans="1:1" ht="13" x14ac:dyDescent="0.15">
      <c r="A974" s="25"/>
    </row>
    <row r="975" spans="1:1" ht="13" x14ac:dyDescent="0.15">
      <c r="A975" s="25"/>
    </row>
    <row r="976" spans="1:1" ht="13" x14ac:dyDescent="0.15">
      <c r="A976" s="25"/>
    </row>
    <row r="977" spans="1:1" ht="13" x14ac:dyDescent="0.15">
      <c r="A977" s="25"/>
    </row>
    <row r="978" spans="1:1" ht="13" x14ac:dyDescent="0.15">
      <c r="A978" s="25"/>
    </row>
    <row r="979" spans="1:1" ht="13" x14ac:dyDescent="0.15">
      <c r="A979" s="25"/>
    </row>
    <row r="980" spans="1:1" ht="13" x14ac:dyDescent="0.15">
      <c r="A980" s="25"/>
    </row>
    <row r="981" spans="1:1" ht="13" x14ac:dyDescent="0.15">
      <c r="A981" s="25"/>
    </row>
    <row r="982" spans="1:1" ht="13" x14ac:dyDescent="0.15">
      <c r="A982" s="25"/>
    </row>
    <row r="983" spans="1:1" ht="13" x14ac:dyDescent="0.15">
      <c r="A983" s="25"/>
    </row>
    <row r="984" spans="1:1" ht="13" x14ac:dyDescent="0.15">
      <c r="A984" s="25"/>
    </row>
    <row r="985" spans="1:1" ht="13" x14ac:dyDescent="0.15">
      <c r="A985" s="25"/>
    </row>
    <row r="986" spans="1:1" ht="13" x14ac:dyDescent="0.15">
      <c r="A986" s="25"/>
    </row>
    <row r="987" spans="1:1" ht="13" x14ac:dyDescent="0.15">
      <c r="A987" s="25"/>
    </row>
    <row r="988" spans="1:1" ht="13" x14ac:dyDescent="0.15">
      <c r="A988" s="25"/>
    </row>
    <row r="989" spans="1:1" ht="13" x14ac:dyDescent="0.15">
      <c r="A989" s="25"/>
    </row>
    <row r="990" spans="1:1" ht="13" x14ac:dyDescent="0.15">
      <c r="A990" s="25"/>
    </row>
    <row r="991" spans="1:1" ht="13" x14ac:dyDescent="0.15">
      <c r="A991" s="25"/>
    </row>
    <row r="992" spans="1:1" ht="13" x14ac:dyDescent="0.15">
      <c r="A992" s="25"/>
    </row>
    <row r="993" spans="1:1" ht="13" x14ac:dyDescent="0.15">
      <c r="A993" s="25"/>
    </row>
    <row r="994" spans="1:1" ht="13" x14ac:dyDescent="0.15">
      <c r="A994" s="25"/>
    </row>
    <row r="995" spans="1:1" ht="13" x14ac:dyDescent="0.15">
      <c r="A995" s="25"/>
    </row>
    <row r="996" spans="1:1" ht="13" x14ac:dyDescent="0.15">
      <c r="A996" s="25"/>
    </row>
    <row r="997" spans="1:1" ht="13" x14ac:dyDescent="0.15">
      <c r="A997" s="25"/>
    </row>
    <row r="998" spans="1:1" ht="13" x14ac:dyDescent="0.15">
      <c r="A998" s="25"/>
    </row>
    <row r="999" spans="1:1" ht="13" x14ac:dyDescent="0.15">
      <c r="A999" s="25"/>
    </row>
    <row r="1000" spans="1:1" ht="13" x14ac:dyDescent="0.15">
      <c r="A1000" s="2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9.33203125" customWidth="1"/>
    <col min="4" max="4" width="24.1640625" customWidth="1"/>
    <col min="5" max="5" width="16.5" customWidth="1"/>
    <col min="6" max="6" width="20.83203125" customWidth="1"/>
    <col min="7" max="7" width="46" customWidth="1"/>
    <col min="8" max="8" width="9.33203125" customWidth="1"/>
    <col min="9" max="11" width="7.6640625" customWidth="1"/>
    <col min="12" max="12" width="33.6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36.8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55" t="s">
        <v>233</v>
      </c>
      <c r="E1" s="1" t="s">
        <v>234</v>
      </c>
      <c r="F1" s="55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72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55" t="s">
        <v>243</v>
      </c>
    </row>
    <row r="2" spans="1:17" ht="15.75" customHeight="1" x14ac:dyDescent="0.15">
      <c r="A2" s="19" t="s">
        <v>117</v>
      </c>
      <c r="B2" s="18">
        <v>1.3703703703703704E-2</v>
      </c>
      <c r="C2" s="19" t="s">
        <v>229</v>
      </c>
      <c r="D2" s="58" t="s">
        <v>433</v>
      </c>
      <c r="E2" s="19" t="s">
        <v>221</v>
      </c>
      <c r="F2" s="58" t="s">
        <v>255</v>
      </c>
      <c r="G2" s="71" t="s">
        <v>434</v>
      </c>
      <c r="H2" s="60" t="s">
        <v>247</v>
      </c>
      <c r="I2" s="60" t="s">
        <v>247</v>
      </c>
      <c r="J2" s="60" t="s">
        <v>247</v>
      </c>
      <c r="K2" s="60" t="s">
        <v>247</v>
      </c>
      <c r="L2" s="73" t="s">
        <v>247</v>
      </c>
      <c r="M2" s="61" t="s">
        <v>247</v>
      </c>
      <c r="N2" s="61" t="s">
        <v>247</v>
      </c>
      <c r="O2" s="61" t="s">
        <v>247</v>
      </c>
      <c r="P2" s="61" t="s">
        <v>247</v>
      </c>
      <c r="Q2" s="70"/>
    </row>
    <row r="3" spans="1:17" ht="15.75" customHeight="1" x14ac:dyDescent="0.15">
      <c r="A3" s="19" t="s">
        <v>117</v>
      </c>
      <c r="B3" s="18">
        <v>1.5046296296296295E-2</v>
      </c>
      <c r="C3" s="19" t="s">
        <v>435</v>
      </c>
      <c r="D3" s="58" t="s">
        <v>436</v>
      </c>
      <c r="E3" s="19" t="s">
        <v>268</v>
      </c>
      <c r="F3" s="58" t="s">
        <v>255</v>
      </c>
      <c r="G3" s="71" t="s">
        <v>437</v>
      </c>
      <c r="H3" s="60" t="s">
        <v>247</v>
      </c>
      <c r="I3" s="60" t="s">
        <v>247</v>
      </c>
      <c r="J3" s="60" t="s">
        <v>247</v>
      </c>
      <c r="K3" s="60" t="s">
        <v>247</v>
      </c>
      <c r="L3" s="73" t="s">
        <v>247</v>
      </c>
      <c r="M3" s="61" t="s">
        <v>247</v>
      </c>
      <c r="N3" s="61" t="s">
        <v>247</v>
      </c>
      <c r="O3" s="61" t="s">
        <v>247</v>
      </c>
      <c r="P3" s="61" t="s">
        <v>247</v>
      </c>
      <c r="Q3" s="70"/>
    </row>
    <row r="4" spans="1:17" ht="15.75" customHeight="1" x14ac:dyDescent="0.15">
      <c r="A4" s="19" t="s">
        <v>117</v>
      </c>
      <c r="B4" s="18">
        <v>1.5856481481481482E-2</v>
      </c>
      <c r="C4" s="19" t="s">
        <v>224</v>
      </c>
      <c r="D4" s="58" t="s">
        <v>436</v>
      </c>
      <c r="E4" s="19" t="s">
        <v>435</v>
      </c>
      <c r="F4" s="58" t="s">
        <v>255</v>
      </c>
      <c r="G4" s="71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73" t="s">
        <v>247</v>
      </c>
      <c r="M4" s="61" t="s">
        <v>247</v>
      </c>
      <c r="N4" s="61">
        <v>3</v>
      </c>
      <c r="O4" s="61" t="s">
        <v>247</v>
      </c>
      <c r="P4" s="61" t="s">
        <v>247</v>
      </c>
      <c r="Q4" s="58" t="s">
        <v>438</v>
      </c>
    </row>
    <row r="5" spans="1:17" ht="15.75" customHeight="1" x14ac:dyDescent="0.15">
      <c r="A5" s="19" t="s">
        <v>117</v>
      </c>
      <c r="B5" s="18">
        <v>2.795138888888889E-2</v>
      </c>
      <c r="C5" s="19" t="s">
        <v>220</v>
      </c>
      <c r="D5" s="58" t="s">
        <v>436</v>
      </c>
      <c r="E5" s="19" t="s">
        <v>439</v>
      </c>
      <c r="F5" s="58" t="s">
        <v>251</v>
      </c>
      <c r="G5" s="71" t="s">
        <v>440</v>
      </c>
      <c r="H5" s="60" t="s">
        <v>247</v>
      </c>
      <c r="I5" s="60" t="s">
        <v>247</v>
      </c>
      <c r="J5" s="60" t="s">
        <v>247</v>
      </c>
      <c r="K5" s="60" t="s">
        <v>247</v>
      </c>
      <c r="L5" s="73" t="s">
        <v>247</v>
      </c>
      <c r="M5" s="61" t="s">
        <v>247</v>
      </c>
      <c r="N5" s="61" t="s">
        <v>247</v>
      </c>
      <c r="O5" s="61">
        <v>6</v>
      </c>
      <c r="P5" s="61" t="s">
        <v>247</v>
      </c>
      <c r="Q5" s="70"/>
    </row>
    <row r="6" spans="1:17" ht="15.75" customHeight="1" x14ac:dyDescent="0.15">
      <c r="A6" s="19" t="s">
        <v>117</v>
      </c>
      <c r="B6" s="18">
        <v>2.9386574074074075E-2</v>
      </c>
      <c r="C6" s="19" t="s">
        <v>221</v>
      </c>
      <c r="D6" s="58" t="s">
        <v>247</v>
      </c>
      <c r="E6" s="19" t="s">
        <v>247</v>
      </c>
      <c r="F6" s="58" t="s">
        <v>297</v>
      </c>
      <c r="G6" s="71" t="s">
        <v>247</v>
      </c>
      <c r="H6" s="60" t="s">
        <v>247</v>
      </c>
      <c r="I6" s="60" t="s">
        <v>247</v>
      </c>
      <c r="J6" s="60" t="s">
        <v>247</v>
      </c>
      <c r="K6" s="60" t="s">
        <v>247</v>
      </c>
      <c r="L6" s="73" t="s">
        <v>317</v>
      </c>
      <c r="M6" s="61" t="s">
        <v>247</v>
      </c>
      <c r="N6" s="61" t="s">
        <v>247</v>
      </c>
      <c r="O6" s="61" t="s">
        <v>247</v>
      </c>
      <c r="P6" s="61" t="s">
        <v>247</v>
      </c>
      <c r="Q6" s="58" t="s">
        <v>441</v>
      </c>
    </row>
    <row r="7" spans="1:17" ht="15.75" customHeight="1" x14ac:dyDescent="0.15">
      <c r="A7" s="19" t="s">
        <v>117</v>
      </c>
      <c r="B7" s="18">
        <v>3.4722222222222224E-2</v>
      </c>
      <c r="C7" s="19" t="s">
        <v>247</v>
      </c>
      <c r="D7" s="58" t="s">
        <v>442</v>
      </c>
      <c r="E7" s="19" t="s">
        <v>221</v>
      </c>
      <c r="F7" s="58" t="s">
        <v>266</v>
      </c>
      <c r="G7" s="71" t="s">
        <v>443</v>
      </c>
      <c r="H7" s="60" t="s">
        <v>247</v>
      </c>
      <c r="I7" s="60">
        <v>113</v>
      </c>
      <c r="J7" s="60" t="s">
        <v>247</v>
      </c>
      <c r="K7" s="60" t="s">
        <v>247</v>
      </c>
      <c r="L7" s="73" t="s">
        <v>247</v>
      </c>
      <c r="M7" s="61" t="s">
        <v>247</v>
      </c>
      <c r="N7" s="61" t="s">
        <v>247</v>
      </c>
      <c r="O7" s="61" t="s">
        <v>247</v>
      </c>
      <c r="P7" s="61" t="s">
        <v>247</v>
      </c>
      <c r="Q7" s="70"/>
    </row>
    <row r="8" spans="1:17" ht="15.75" customHeight="1" x14ac:dyDescent="0.15">
      <c r="A8" s="19" t="s">
        <v>117</v>
      </c>
      <c r="B8" s="18">
        <v>3.4722222222222224E-2</v>
      </c>
      <c r="C8" s="19" t="s">
        <v>221</v>
      </c>
      <c r="D8" s="58" t="s">
        <v>442</v>
      </c>
      <c r="E8" s="19" t="s">
        <v>229</v>
      </c>
      <c r="F8" s="58" t="s">
        <v>255</v>
      </c>
      <c r="G8" s="71" t="s">
        <v>247</v>
      </c>
      <c r="H8" s="60" t="s">
        <v>247</v>
      </c>
      <c r="I8" s="60">
        <v>60</v>
      </c>
      <c r="J8" s="60" t="s">
        <v>247</v>
      </c>
      <c r="K8" s="60" t="s">
        <v>247</v>
      </c>
      <c r="L8" s="73" t="s">
        <v>247</v>
      </c>
      <c r="M8" s="61" t="s">
        <v>247</v>
      </c>
      <c r="N8" s="61">
        <v>60</v>
      </c>
      <c r="O8" s="61" t="s">
        <v>247</v>
      </c>
      <c r="P8" s="61" t="s">
        <v>247</v>
      </c>
      <c r="Q8" s="70"/>
    </row>
    <row r="9" spans="1:17" ht="15.75" customHeight="1" x14ac:dyDescent="0.15">
      <c r="A9" s="19" t="s">
        <v>117</v>
      </c>
      <c r="B9" s="18">
        <v>3.5706018518518519E-2</v>
      </c>
      <c r="C9" s="19" t="s">
        <v>247</v>
      </c>
      <c r="D9" s="58" t="s">
        <v>247</v>
      </c>
      <c r="E9" s="19" t="s">
        <v>229</v>
      </c>
      <c r="F9" s="58" t="s">
        <v>444</v>
      </c>
      <c r="G9" s="71" t="s">
        <v>445</v>
      </c>
      <c r="H9" s="60" t="s">
        <v>247</v>
      </c>
      <c r="I9" s="60" t="s">
        <v>247</v>
      </c>
      <c r="J9" s="60" t="s">
        <v>247</v>
      </c>
      <c r="K9" s="60" t="s">
        <v>247</v>
      </c>
      <c r="L9" s="73" t="s">
        <v>247</v>
      </c>
      <c r="M9" s="61" t="s">
        <v>247</v>
      </c>
      <c r="N9" s="61" t="s">
        <v>247</v>
      </c>
      <c r="O9" s="61" t="s">
        <v>247</v>
      </c>
      <c r="P9" s="61" t="s">
        <v>247</v>
      </c>
      <c r="Q9" s="70"/>
    </row>
    <row r="10" spans="1:17" ht="15.75" customHeight="1" x14ac:dyDescent="0.15">
      <c r="A10" s="19" t="s">
        <v>117</v>
      </c>
      <c r="B10" s="18">
        <v>4.2013888888888892E-2</v>
      </c>
      <c r="C10" s="19" t="s">
        <v>446</v>
      </c>
      <c r="D10" s="58" t="s">
        <v>447</v>
      </c>
      <c r="E10" s="19" t="s">
        <v>268</v>
      </c>
      <c r="F10" s="58" t="s">
        <v>448</v>
      </c>
      <c r="G10" s="71" t="s">
        <v>247</v>
      </c>
      <c r="H10" s="60" t="s">
        <v>247</v>
      </c>
      <c r="I10" s="60">
        <v>905</v>
      </c>
      <c r="J10" s="60" t="s">
        <v>247</v>
      </c>
      <c r="K10" s="60" t="s">
        <v>247</v>
      </c>
      <c r="L10" s="73" t="s">
        <v>449</v>
      </c>
      <c r="M10" s="62" t="s">
        <v>247</v>
      </c>
      <c r="N10" s="62" t="s">
        <v>247</v>
      </c>
      <c r="O10" s="62" t="s">
        <v>247</v>
      </c>
      <c r="P10" s="62" t="s">
        <v>247</v>
      </c>
      <c r="Q10" s="58" t="s">
        <v>450</v>
      </c>
    </row>
    <row r="11" spans="1:17" ht="15.75" customHeight="1" x14ac:dyDescent="0.15">
      <c r="A11" s="19" t="s">
        <v>117</v>
      </c>
      <c r="B11" s="18">
        <v>4.2013888888888892E-2</v>
      </c>
      <c r="C11" s="19" t="s">
        <v>446</v>
      </c>
      <c r="D11" s="58" t="s">
        <v>447</v>
      </c>
      <c r="E11" s="19" t="s">
        <v>219</v>
      </c>
      <c r="F11" s="58" t="s">
        <v>374</v>
      </c>
      <c r="G11" s="71" t="s">
        <v>247</v>
      </c>
      <c r="H11" s="60" t="s">
        <v>247</v>
      </c>
      <c r="I11" s="60">
        <v>150</v>
      </c>
      <c r="J11" s="60" t="s">
        <v>247</v>
      </c>
      <c r="K11" s="60" t="s">
        <v>247</v>
      </c>
      <c r="L11" s="73" t="s">
        <v>247</v>
      </c>
      <c r="M11" s="62" t="s">
        <v>247</v>
      </c>
      <c r="N11" s="62" t="s">
        <v>247</v>
      </c>
      <c r="O11" s="62" t="s">
        <v>247</v>
      </c>
      <c r="P11" s="62" t="s">
        <v>247</v>
      </c>
      <c r="Q11" s="58"/>
    </row>
    <row r="12" spans="1:17" ht="15.75" customHeight="1" x14ac:dyDescent="0.15">
      <c r="A12" s="19" t="s">
        <v>117</v>
      </c>
      <c r="B12" s="18">
        <v>4.2013888888888892E-2</v>
      </c>
      <c r="C12" s="19" t="s">
        <v>446</v>
      </c>
      <c r="D12" s="58" t="s">
        <v>447</v>
      </c>
      <c r="E12" s="19" t="s">
        <v>220</v>
      </c>
      <c r="F12" s="58" t="s">
        <v>374</v>
      </c>
      <c r="G12" s="71" t="s">
        <v>247</v>
      </c>
      <c r="H12" s="60" t="s">
        <v>247</v>
      </c>
      <c r="I12" s="60">
        <v>150</v>
      </c>
      <c r="J12" s="60" t="s">
        <v>247</v>
      </c>
      <c r="K12" s="60" t="s">
        <v>247</v>
      </c>
      <c r="L12" s="73" t="s">
        <v>247</v>
      </c>
      <c r="M12" s="62" t="s">
        <v>247</v>
      </c>
      <c r="N12" s="62" t="s">
        <v>247</v>
      </c>
      <c r="O12" s="62" t="s">
        <v>247</v>
      </c>
      <c r="P12" s="62" t="s">
        <v>247</v>
      </c>
      <c r="Q12" s="58"/>
    </row>
    <row r="13" spans="1:17" ht="15.75" customHeight="1" x14ac:dyDescent="0.15">
      <c r="A13" s="19" t="s">
        <v>117</v>
      </c>
      <c r="B13" s="18">
        <v>4.2013888888888892E-2</v>
      </c>
      <c r="C13" s="19" t="s">
        <v>446</v>
      </c>
      <c r="D13" s="58" t="s">
        <v>447</v>
      </c>
      <c r="E13" s="19" t="s">
        <v>221</v>
      </c>
      <c r="F13" s="58" t="s">
        <v>374</v>
      </c>
      <c r="G13" s="71" t="s">
        <v>247</v>
      </c>
      <c r="H13" s="60" t="s">
        <v>247</v>
      </c>
      <c r="I13" s="60">
        <v>150</v>
      </c>
      <c r="J13" s="60" t="s">
        <v>247</v>
      </c>
      <c r="K13" s="60" t="s">
        <v>247</v>
      </c>
      <c r="L13" s="73" t="s">
        <v>247</v>
      </c>
      <c r="M13" s="62" t="s">
        <v>247</v>
      </c>
      <c r="N13" s="62" t="s">
        <v>247</v>
      </c>
      <c r="O13" s="62" t="s">
        <v>247</v>
      </c>
      <c r="P13" s="62" t="s">
        <v>247</v>
      </c>
      <c r="Q13" s="58"/>
    </row>
    <row r="14" spans="1:17" ht="15.75" customHeight="1" x14ac:dyDescent="0.15">
      <c r="A14" s="19" t="s">
        <v>117</v>
      </c>
      <c r="B14" s="18">
        <v>4.2013888888888892E-2</v>
      </c>
      <c r="C14" s="19" t="s">
        <v>446</v>
      </c>
      <c r="D14" s="58" t="s">
        <v>447</v>
      </c>
      <c r="E14" s="19" t="s">
        <v>229</v>
      </c>
      <c r="F14" s="58" t="s">
        <v>374</v>
      </c>
      <c r="G14" s="71" t="s">
        <v>247</v>
      </c>
      <c r="H14" s="60" t="s">
        <v>247</v>
      </c>
      <c r="I14" s="60">
        <v>150</v>
      </c>
      <c r="J14" s="60" t="s">
        <v>247</v>
      </c>
      <c r="K14" s="60" t="s">
        <v>247</v>
      </c>
      <c r="L14" s="73" t="s">
        <v>247</v>
      </c>
      <c r="M14" s="62" t="s">
        <v>247</v>
      </c>
      <c r="N14" s="62" t="s">
        <v>247</v>
      </c>
      <c r="O14" s="62" t="s">
        <v>247</v>
      </c>
      <c r="P14" s="62" t="s">
        <v>247</v>
      </c>
      <c r="Q14" s="58"/>
    </row>
    <row r="15" spans="1:17" ht="15.75" customHeight="1" x14ac:dyDescent="0.15">
      <c r="A15" s="19" t="s">
        <v>117</v>
      </c>
      <c r="B15" s="18">
        <v>4.2013888888888892E-2</v>
      </c>
      <c r="C15" s="19" t="s">
        <v>446</v>
      </c>
      <c r="D15" s="58" t="s">
        <v>447</v>
      </c>
      <c r="E15" s="19" t="s">
        <v>223</v>
      </c>
      <c r="F15" s="58" t="s">
        <v>374</v>
      </c>
      <c r="G15" s="71" t="s">
        <v>247</v>
      </c>
      <c r="H15" s="60" t="s">
        <v>247</v>
      </c>
      <c r="I15" s="60">
        <v>150</v>
      </c>
      <c r="J15" s="60" t="s">
        <v>247</v>
      </c>
      <c r="K15" s="60" t="s">
        <v>247</v>
      </c>
      <c r="L15" s="73" t="s">
        <v>247</v>
      </c>
      <c r="M15" s="62" t="s">
        <v>247</v>
      </c>
      <c r="N15" s="62" t="s">
        <v>247</v>
      </c>
      <c r="O15" s="62" t="s">
        <v>247</v>
      </c>
      <c r="P15" s="62" t="s">
        <v>247</v>
      </c>
      <c r="Q15" s="58"/>
    </row>
    <row r="16" spans="1:17" ht="15.75" customHeight="1" x14ac:dyDescent="0.15">
      <c r="A16" s="19" t="s">
        <v>117</v>
      </c>
      <c r="B16" s="18">
        <v>4.2013888888888892E-2</v>
      </c>
      <c r="C16" s="19" t="s">
        <v>446</v>
      </c>
      <c r="D16" s="58" t="s">
        <v>447</v>
      </c>
      <c r="E16" s="19" t="s">
        <v>224</v>
      </c>
      <c r="F16" s="58" t="s">
        <v>374</v>
      </c>
      <c r="G16" s="71" t="s">
        <v>247</v>
      </c>
      <c r="H16" s="60" t="s">
        <v>247</v>
      </c>
      <c r="I16" s="60">
        <v>150</v>
      </c>
      <c r="J16" s="60" t="s">
        <v>247</v>
      </c>
      <c r="K16" s="60" t="s">
        <v>247</v>
      </c>
      <c r="L16" s="73" t="s">
        <v>247</v>
      </c>
      <c r="M16" s="62" t="s">
        <v>247</v>
      </c>
      <c r="N16" s="62" t="s">
        <v>247</v>
      </c>
      <c r="O16" s="62" t="s">
        <v>247</v>
      </c>
      <c r="P16" s="62" t="s">
        <v>247</v>
      </c>
      <c r="Q16" s="58"/>
    </row>
    <row r="17" spans="1:17" ht="15.75" customHeight="1" x14ac:dyDescent="0.15">
      <c r="A17" s="19" t="s">
        <v>117</v>
      </c>
      <c r="B17" s="18">
        <v>4.7222222222222221E-2</v>
      </c>
      <c r="C17" s="19" t="s">
        <v>451</v>
      </c>
      <c r="D17" s="58" t="s">
        <v>452</v>
      </c>
      <c r="E17" s="19" t="s">
        <v>268</v>
      </c>
      <c r="F17" s="58" t="s">
        <v>255</v>
      </c>
      <c r="G17" s="71" t="s">
        <v>453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73" t="s">
        <v>247</v>
      </c>
      <c r="M17" s="62" t="s">
        <v>247</v>
      </c>
      <c r="N17" s="62" t="s">
        <v>247</v>
      </c>
      <c r="O17" s="62" t="s">
        <v>247</v>
      </c>
      <c r="P17" s="62" t="s">
        <v>247</v>
      </c>
      <c r="Q17" s="70"/>
    </row>
    <row r="18" spans="1:17" ht="15.75" customHeight="1" x14ac:dyDescent="0.15">
      <c r="A18" s="19" t="s">
        <v>117</v>
      </c>
      <c r="B18" s="18">
        <v>5.0694444444444445E-2</v>
      </c>
      <c r="C18" s="19" t="s">
        <v>454</v>
      </c>
      <c r="D18" s="58" t="s">
        <v>452</v>
      </c>
      <c r="E18" s="19" t="s">
        <v>219</v>
      </c>
      <c r="F18" s="58" t="s">
        <v>455</v>
      </c>
      <c r="G18" s="71" t="s">
        <v>456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73" t="s">
        <v>247</v>
      </c>
      <c r="M18" s="62" t="s">
        <v>247</v>
      </c>
      <c r="N18" s="62" t="s">
        <v>247</v>
      </c>
      <c r="O18" s="62" t="s">
        <v>247</v>
      </c>
      <c r="P18" s="62" t="s">
        <v>247</v>
      </c>
      <c r="Q18" s="58" t="s">
        <v>457</v>
      </c>
    </row>
    <row r="19" spans="1:17" ht="15.75" customHeight="1" x14ac:dyDescent="0.15">
      <c r="A19" s="19" t="s">
        <v>117</v>
      </c>
      <c r="B19" s="18">
        <v>0.10243055555555555</v>
      </c>
      <c r="C19" s="19" t="s">
        <v>458</v>
      </c>
      <c r="D19" s="58" t="s">
        <v>459</v>
      </c>
      <c r="E19" s="19" t="s">
        <v>268</v>
      </c>
      <c r="F19" s="58" t="s">
        <v>266</v>
      </c>
      <c r="G19" s="71" t="s">
        <v>460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73" t="s">
        <v>247</v>
      </c>
      <c r="M19" s="62" t="s">
        <v>247</v>
      </c>
      <c r="N19" s="62" t="s">
        <v>247</v>
      </c>
      <c r="O19" s="62" t="s">
        <v>247</v>
      </c>
      <c r="P19" s="62" t="s">
        <v>247</v>
      </c>
      <c r="Q19" s="70"/>
    </row>
    <row r="20" spans="1:17" ht="15.75" customHeight="1" x14ac:dyDescent="0.15">
      <c r="A20" s="19" t="s">
        <v>117</v>
      </c>
      <c r="B20" s="18">
        <v>0.12343750000000001</v>
      </c>
      <c r="C20" s="19" t="s">
        <v>221</v>
      </c>
      <c r="D20" s="58" t="s">
        <v>461</v>
      </c>
      <c r="E20" s="19" t="s">
        <v>462</v>
      </c>
      <c r="F20" s="58" t="s">
        <v>251</v>
      </c>
      <c r="G20" s="71" t="s">
        <v>463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73" t="s">
        <v>247</v>
      </c>
      <c r="M20" s="62" t="s">
        <v>247</v>
      </c>
      <c r="N20" s="62">
        <v>2</v>
      </c>
      <c r="O20" s="62" t="s">
        <v>247</v>
      </c>
      <c r="P20" s="62" t="s">
        <v>247</v>
      </c>
      <c r="Q20" s="58"/>
    </row>
    <row r="21" spans="1:17" ht="15.75" customHeight="1" x14ac:dyDescent="0.15">
      <c r="A21" s="19" t="s">
        <v>117</v>
      </c>
      <c r="B21" s="18">
        <v>0.12505787037037036</v>
      </c>
      <c r="C21" s="19" t="s">
        <v>224</v>
      </c>
      <c r="D21" s="58" t="s">
        <v>461</v>
      </c>
      <c r="E21" s="19" t="s">
        <v>462</v>
      </c>
      <c r="F21" s="58" t="s">
        <v>251</v>
      </c>
      <c r="G21" s="71" t="s">
        <v>464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73" t="s">
        <v>247</v>
      </c>
      <c r="M21" s="62" t="s">
        <v>247</v>
      </c>
      <c r="N21" s="62">
        <v>1</v>
      </c>
      <c r="O21" s="62" t="s">
        <v>247</v>
      </c>
      <c r="P21" s="62" t="s">
        <v>247</v>
      </c>
      <c r="Q21" s="70"/>
    </row>
    <row r="22" spans="1:17" ht="15.75" customHeight="1" x14ac:dyDescent="0.15">
      <c r="A22" s="19" t="s">
        <v>117</v>
      </c>
      <c r="B22" s="18">
        <v>0.13680555555555557</v>
      </c>
      <c r="C22" s="19" t="s">
        <v>221</v>
      </c>
      <c r="D22" s="58" t="s">
        <v>465</v>
      </c>
      <c r="E22" s="19" t="s">
        <v>466</v>
      </c>
      <c r="F22" s="58" t="s">
        <v>251</v>
      </c>
      <c r="G22" s="71" t="s">
        <v>467</v>
      </c>
      <c r="H22" s="60" t="s">
        <v>247</v>
      </c>
      <c r="I22" s="60" t="s">
        <v>247</v>
      </c>
      <c r="J22" s="60" t="s">
        <v>247</v>
      </c>
      <c r="K22" s="60" t="s">
        <v>247</v>
      </c>
      <c r="L22" s="73" t="s">
        <v>247</v>
      </c>
      <c r="M22" s="62" t="s">
        <v>247</v>
      </c>
      <c r="N22" s="62">
        <v>150</v>
      </c>
      <c r="O22" s="62" t="s">
        <v>247</v>
      </c>
      <c r="P22" s="62" t="s">
        <v>247</v>
      </c>
      <c r="Q22" s="70"/>
    </row>
    <row r="23" spans="1:17" ht="15.75" customHeight="1" x14ac:dyDescent="0.15">
      <c r="A23" s="19" t="s">
        <v>117</v>
      </c>
      <c r="B23" s="18">
        <v>0.13802083333333334</v>
      </c>
      <c r="C23" s="19" t="s">
        <v>219</v>
      </c>
      <c r="D23" s="58" t="s">
        <v>465</v>
      </c>
      <c r="E23" s="19" t="s">
        <v>466</v>
      </c>
      <c r="F23" s="58" t="s">
        <v>251</v>
      </c>
      <c r="G23" s="71" t="s">
        <v>424</v>
      </c>
      <c r="H23" s="60" t="s">
        <v>247</v>
      </c>
      <c r="I23" s="60" t="s">
        <v>247</v>
      </c>
      <c r="J23" s="60" t="s">
        <v>247</v>
      </c>
      <c r="K23" s="60" t="s">
        <v>247</v>
      </c>
      <c r="L23" s="73" t="s">
        <v>247</v>
      </c>
      <c r="M23" s="62" t="s">
        <v>247</v>
      </c>
      <c r="N23" s="62">
        <v>50</v>
      </c>
      <c r="O23" s="62" t="s">
        <v>247</v>
      </c>
      <c r="P23" s="62" t="s">
        <v>247</v>
      </c>
      <c r="Q23" s="70"/>
    </row>
    <row r="24" spans="1:17" ht="15.75" customHeight="1" x14ac:dyDescent="0.15">
      <c r="A24" s="19" t="s">
        <v>117</v>
      </c>
      <c r="B24" s="18">
        <v>0.13859953703703703</v>
      </c>
      <c r="C24" s="19" t="s">
        <v>229</v>
      </c>
      <c r="D24" s="58" t="s">
        <v>465</v>
      </c>
      <c r="E24" s="19" t="s">
        <v>466</v>
      </c>
      <c r="F24" s="58" t="s">
        <v>251</v>
      </c>
      <c r="G24" s="71" t="s">
        <v>468</v>
      </c>
      <c r="H24" s="60" t="s">
        <v>247</v>
      </c>
      <c r="I24" s="60" t="s">
        <v>247</v>
      </c>
      <c r="J24" s="60" t="s">
        <v>247</v>
      </c>
      <c r="K24" s="60" t="s">
        <v>247</v>
      </c>
      <c r="L24" s="73" t="s">
        <v>247</v>
      </c>
      <c r="M24" s="62" t="s">
        <v>247</v>
      </c>
      <c r="N24" s="62">
        <v>100</v>
      </c>
      <c r="O24" s="62" t="s">
        <v>247</v>
      </c>
      <c r="P24" s="62" t="s">
        <v>247</v>
      </c>
      <c r="Q24" s="58"/>
    </row>
    <row r="25" spans="1:17" ht="15.75" customHeight="1" x14ac:dyDescent="0.15">
      <c r="A25" s="19" t="s">
        <v>117</v>
      </c>
      <c r="B25" s="18">
        <v>0.14374999999999999</v>
      </c>
      <c r="C25" s="19" t="s">
        <v>223</v>
      </c>
      <c r="D25" s="58" t="s">
        <v>465</v>
      </c>
      <c r="E25" s="19" t="s">
        <v>466</v>
      </c>
      <c r="F25" s="58" t="s">
        <v>469</v>
      </c>
      <c r="G25" s="71" t="s">
        <v>470</v>
      </c>
      <c r="H25" s="60" t="s">
        <v>247</v>
      </c>
      <c r="I25" s="60" t="s">
        <v>247</v>
      </c>
      <c r="J25" s="60" t="s">
        <v>247</v>
      </c>
      <c r="K25" s="60" t="s">
        <v>247</v>
      </c>
      <c r="L25" s="73" t="s">
        <v>471</v>
      </c>
      <c r="M25" s="62" t="s">
        <v>247</v>
      </c>
      <c r="N25" s="62">
        <v>200</v>
      </c>
      <c r="O25" s="62" t="s">
        <v>247</v>
      </c>
      <c r="P25" s="62" t="s">
        <v>247</v>
      </c>
      <c r="Q25" s="70"/>
    </row>
    <row r="26" spans="1:17" ht="15.75" customHeight="1" x14ac:dyDescent="0.15">
      <c r="A26" s="19" t="s">
        <v>117</v>
      </c>
      <c r="B26" s="18">
        <v>0.14484953703703704</v>
      </c>
      <c r="C26" s="19" t="s">
        <v>219</v>
      </c>
      <c r="D26" s="58" t="s">
        <v>465</v>
      </c>
      <c r="E26" s="19" t="s">
        <v>466</v>
      </c>
      <c r="F26" s="58" t="s">
        <v>251</v>
      </c>
      <c r="G26" s="71" t="s">
        <v>424</v>
      </c>
      <c r="H26" s="60" t="s">
        <v>247</v>
      </c>
      <c r="I26" s="60" t="s">
        <v>247</v>
      </c>
      <c r="J26" s="60" t="s">
        <v>247</v>
      </c>
      <c r="K26" s="60" t="s">
        <v>247</v>
      </c>
      <c r="L26" s="73" t="s">
        <v>247</v>
      </c>
      <c r="M26" s="62" t="s">
        <v>247</v>
      </c>
      <c r="N26" s="62">
        <v>50</v>
      </c>
      <c r="O26" s="62" t="s">
        <v>247</v>
      </c>
      <c r="P26" s="62" t="s">
        <v>247</v>
      </c>
      <c r="Q26" s="70"/>
    </row>
    <row r="27" spans="1:17" ht="15.75" customHeight="1" x14ac:dyDescent="0.15">
      <c r="A27" s="19" t="s">
        <v>117</v>
      </c>
      <c r="B27" s="18">
        <v>0.14629629629629629</v>
      </c>
      <c r="C27" s="19" t="s">
        <v>224</v>
      </c>
      <c r="D27" s="58" t="s">
        <v>472</v>
      </c>
      <c r="E27" s="19" t="s">
        <v>473</v>
      </c>
      <c r="F27" s="58" t="s">
        <v>251</v>
      </c>
      <c r="G27" s="71" t="s">
        <v>474</v>
      </c>
      <c r="H27" s="60" t="s">
        <v>247</v>
      </c>
      <c r="I27" s="60" t="s">
        <v>247</v>
      </c>
      <c r="J27" s="60" t="s">
        <v>247</v>
      </c>
      <c r="K27" s="60" t="s">
        <v>247</v>
      </c>
      <c r="L27" s="73" t="s">
        <v>247</v>
      </c>
      <c r="M27" s="62" t="s">
        <v>247</v>
      </c>
      <c r="N27" s="62" t="s">
        <v>247</v>
      </c>
      <c r="O27" s="62">
        <v>6</v>
      </c>
      <c r="P27" s="62" t="s">
        <v>247</v>
      </c>
      <c r="Q27" s="7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23" customWidth="1"/>
    <col min="4" max="4" width="21.5" customWidth="1"/>
    <col min="6" max="6" width="13.5" customWidth="1"/>
    <col min="7" max="7" width="23.33203125" customWidth="1"/>
    <col min="8" max="8" width="9.33203125" customWidth="1"/>
    <col min="9" max="11" width="7.6640625" customWidth="1"/>
    <col min="12" max="12" width="42.1640625" customWidth="1"/>
    <col min="13" max="13" width="9" customWidth="1"/>
    <col min="14" max="14" width="7.5" customWidth="1"/>
    <col min="15" max="15" width="6.5" customWidth="1"/>
    <col min="16" max="16" width="7.6640625" customWidth="1"/>
    <col min="17" max="17" width="23.6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72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118</v>
      </c>
      <c r="B2" s="18">
        <v>2.1805555555555557E-2</v>
      </c>
      <c r="C2" s="19" t="s">
        <v>223</v>
      </c>
      <c r="D2" s="19" t="s">
        <v>475</v>
      </c>
      <c r="E2" s="19" t="s">
        <v>476</v>
      </c>
      <c r="F2" s="19" t="s">
        <v>246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73" t="s">
        <v>247</v>
      </c>
      <c r="M2" s="61" t="s">
        <v>247</v>
      </c>
      <c r="N2" s="61">
        <v>7</v>
      </c>
      <c r="O2" s="61" t="s">
        <v>247</v>
      </c>
      <c r="P2" s="61" t="s">
        <v>247</v>
      </c>
      <c r="Q2" s="19" t="s">
        <v>477</v>
      </c>
    </row>
    <row r="3" spans="1:17" ht="15.75" customHeight="1" x14ac:dyDescent="0.15">
      <c r="A3" s="19" t="s">
        <v>118</v>
      </c>
      <c r="B3" s="18">
        <v>5.5833333333333332E-2</v>
      </c>
      <c r="C3" s="19" t="s">
        <v>223</v>
      </c>
      <c r="D3" s="19" t="s">
        <v>475</v>
      </c>
      <c r="E3" s="19" t="s">
        <v>475</v>
      </c>
      <c r="F3" s="19" t="s">
        <v>251</v>
      </c>
      <c r="G3" s="59" t="s">
        <v>478</v>
      </c>
      <c r="H3" s="60" t="s">
        <v>247</v>
      </c>
      <c r="I3" s="60" t="s">
        <v>247</v>
      </c>
      <c r="J3" s="60" t="s">
        <v>247</v>
      </c>
      <c r="K3" s="60" t="s">
        <v>247</v>
      </c>
      <c r="L3" s="73" t="s">
        <v>247</v>
      </c>
      <c r="M3" s="62" t="s">
        <v>247</v>
      </c>
      <c r="N3" s="62">
        <v>1</v>
      </c>
      <c r="O3" s="62" t="s">
        <v>247</v>
      </c>
      <c r="P3" s="62" t="s">
        <v>247</v>
      </c>
    </row>
    <row r="4" spans="1:17" ht="15.75" customHeight="1" x14ac:dyDescent="0.15">
      <c r="A4" s="19" t="s">
        <v>118</v>
      </c>
      <c r="B4" s="18">
        <v>5.5833333333333332E-2</v>
      </c>
      <c r="C4" s="19" t="s">
        <v>224</v>
      </c>
      <c r="D4" s="19" t="s">
        <v>475</v>
      </c>
      <c r="E4" s="19" t="s">
        <v>475</v>
      </c>
      <c r="F4" s="19" t="s">
        <v>251</v>
      </c>
      <c r="G4" s="59" t="s">
        <v>478</v>
      </c>
      <c r="H4" s="60" t="s">
        <v>247</v>
      </c>
      <c r="I4" s="60" t="s">
        <v>247</v>
      </c>
      <c r="J4" s="60" t="s">
        <v>247</v>
      </c>
      <c r="K4" s="60" t="s">
        <v>247</v>
      </c>
      <c r="L4" s="73" t="s">
        <v>247</v>
      </c>
      <c r="M4" s="62" t="s">
        <v>247</v>
      </c>
      <c r="N4" s="62">
        <v>1</v>
      </c>
      <c r="O4" s="62" t="s">
        <v>247</v>
      </c>
      <c r="P4" s="62" t="s">
        <v>247</v>
      </c>
    </row>
    <row r="5" spans="1:17" ht="15.75" customHeight="1" x14ac:dyDescent="0.15">
      <c r="A5" s="19" t="s">
        <v>118</v>
      </c>
      <c r="B5" s="18">
        <v>5.5833333333333332E-2</v>
      </c>
      <c r="C5" s="19" t="s">
        <v>221</v>
      </c>
      <c r="D5" s="19" t="s">
        <v>475</v>
      </c>
      <c r="E5" s="19" t="s">
        <v>475</v>
      </c>
      <c r="F5" s="19" t="s">
        <v>251</v>
      </c>
      <c r="G5" s="59" t="s">
        <v>478</v>
      </c>
      <c r="H5" s="60" t="s">
        <v>247</v>
      </c>
      <c r="I5" s="60" t="s">
        <v>247</v>
      </c>
      <c r="J5" s="60" t="s">
        <v>247</v>
      </c>
      <c r="K5" s="60" t="s">
        <v>247</v>
      </c>
      <c r="L5" s="73" t="s">
        <v>247</v>
      </c>
      <c r="M5" s="62" t="s">
        <v>247</v>
      </c>
      <c r="N5" s="62">
        <v>1</v>
      </c>
      <c r="O5" s="62" t="s">
        <v>247</v>
      </c>
      <c r="P5" s="62" t="s">
        <v>247</v>
      </c>
    </row>
    <row r="6" spans="1:17" ht="15.75" customHeight="1" x14ac:dyDescent="0.15">
      <c r="A6" s="19" t="s">
        <v>118</v>
      </c>
      <c r="B6" s="18">
        <v>5.5833333333333332E-2</v>
      </c>
      <c r="C6" s="19" t="s">
        <v>219</v>
      </c>
      <c r="D6" s="19" t="s">
        <v>475</v>
      </c>
      <c r="E6" s="19" t="s">
        <v>475</v>
      </c>
      <c r="F6" s="19" t="s">
        <v>251</v>
      </c>
      <c r="G6" s="59" t="s">
        <v>478</v>
      </c>
      <c r="H6" s="60" t="s">
        <v>247</v>
      </c>
      <c r="I6" s="60" t="s">
        <v>247</v>
      </c>
      <c r="J6" s="60" t="s">
        <v>247</v>
      </c>
      <c r="K6" s="60" t="s">
        <v>247</v>
      </c>
      <c r="L6" s="73" t="s">
        <v>247</v>
      </c>
      <c r="M6" s="62" t="s">
        <v>247</v>
      </c>
      <c r="N6" s="62">
        <v>1</v>
      </c>
      <c r="O6" s="62" t="s">
        <v>247</v>
      </c>
      <c r="P6" s="62" t="s">
        <v>247</v>
      </c>
    </row>
    <row r="7" spans="1:17" ht="15.75" customHeight="1" x14ac:dyDescent="0.15">
      <c r="A7" s="19" t="s">
        <v>118</v>
      </c>
      <c r="B7" s="18">
        <v>5.5833333333333332E-2</v>
      </c>
      <c r="C7" s="19" t="s">
        <v>229</v>
      </c>
      <c r="D7" s="19" t="s">
        <v>475</v>
      </c>
      <c r="E7" s="19" t="s">
        <v>475</v>
      </c>
      <c r="F7" s="19" t="s">
        <v>251</v>
      </c>
      <c r="G7" s="59" t="s">
        <v>478</v>
      </c>
      <c r="H7" s="60" t="s">
        <v>247</v>
      </c>
      <c r="I7" s="60" t="s">
        <v>247</v>
      </c>
      <c r="J7" s="60" t="s">
        <v>247</v>
      </c>
      <c r="K7" s="60" t="s">
        <v>247</v>
      </c>
      <c r="L7" s="73" t="s">
        <v>247</v>
      </c>
      <c r="M7" s="62" t="s">
        <v>247</v>
      </c>
      <c r="N7" s="62">
        <v>1</v>
      </c>
      <c r="O7" s="62" t="s">
        <v>247</v>
      </c>
      <c r="P7" s="62" t="s">
        <v>247</v>
      </c>
    </row>
    <row r="8" spans="1:17" ht="15.75" customHeight="1" x14ac:dyDescent="0.15">
      <c r="A8" s="19" t="s">
        <v>118</v>
      </c>
      <c r="B8" s="18">
        <v>5.5833333333333332E-2</v>
      </c>
      <c r="C8" s="19" t="s">
        <v>220</v>
      </c>
      <c r="D8" s="19" t="s">
        <v>475</v>
      </c>
      <c r="E8" s="19" t="s">
        <v>475</v>
      </c>
      <c r="F8" s="19" t="s">
        <v>251</v>
      </c>
      <c r="G8" s="59" t="s">
        <v>478</v>
      </c>
      <c r="H8" s="60" t="s">
        <v>247</v>
      </c>
      <c r="I8" s="60" t="s">
        <v>247</v>
      </c>
      <c r="J8" s="60" t="s">
        <v>247</v>
      </c>
      <c r="K8" s="60" t="s">
        <v>247</v>
      </c>
      <c r="L8" s="73" t="s">
        <v>247</v>
      </c>
      <c r="M8" s="62" t="s">
        <v>247</v>
      </c>
      <c r="N8" s="62">
        <v>1</v>
      </c>
      <c r="O8" s="62" t="s">
        <v>247</v>
      </c>
      <c r="P8" s="62" t="s">
        <v>247</v>
      </c>
    </row>
    <row r="9" spans="1:17" ht="15.75" customHeight="1" x14ac:dyDescent="0.15">
      <c r="A9" s="19" t="s">
        <v>118</v>
      </c>
      <c r="B9" s="18">
        <v>6.7638888888888887E-2</v>
      </c>
      <c r="C9" s="19" t="s">
        <v>223</v>
      </c>
      <c r="D9" s="19" t="s">
        <v>479</v>
      </c>
      <c r="E9" s="19" t="s">
        <v>223</v>
      </c>
      <c r="F9" s="19" t="s">
        <v>251</v>
      </c>
      <c r="G9" s="59" t="s">
        <v>480</v>
      </c>
      <c r="H9" s="60" t="s">
        <v>247</v>
      </c>
      <c r="I9" s="60">
        <v>25</v>
      </c>
      <c r="J9" s="60" t="s">
        <v>247</v>
      </c>
      <c r="K9" s="60" t="s">
        <v>247</v>
      </c>
      <c r="L9" s="73" t="s">
        <v>481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9" t="s">
        <v>118</v>
      </c>
      <c r="B10" s="18">
        <v>8.0590277777777775E-2</v>
      </c>
      <c r="C10" s="19" t="s">
        <v>482</v>
      </c>
      <c r="D10" s="19" t="s">
        <v>247</v>
      </c>
      <c r="E10" s="19" t="s">
        <v>229</v>
      </c>
      <c r="F10" s="19" t="s">
        <v>286</v>
      </c>
      <c r="G10" s="59" t="s">
        <v>483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73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118</v>
      </c>
      <c r="B11" s="18">
        <v>9.9513888888888888E-2</v>
      </c>
      <c r="C11" s="19" t="s">
        <v>223</v>
      </c>
      <c r="D11" s="19" t="s">
        <v>484</v>
      </c>
      <c r="E11" s="19" t="s">
        <v>223</v>
      </c>
      <c r="F11" s="19" t="s">
        <v>251</v>
      </c>
      <c r="G11" s="59" t="s">
        <v>485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73" t="s">
        <v>247</v>
      </c>
      <c r="M11" s="62" t="s">
        <v>247</v>
      </c>
      <c r="N11" s="62" t="s">
        <v>247</v>
      </c>
      <c r="O11" s="62">
        <v>3</v>
      </c>
      <c r="P11" s="62" t="s">
        <v>247</v>
      </c>
    </row>
    <row r="12" spans="1:17" ht="15.75" customHeight="1" x14ac:dyDescent="0.15">
      <c r="A12" s="19" t="s">
        <v>118</v>
      </c>
      <c r="B12" s="18">
        <v>9.9513888888888888E-2</v>
      </c>
      <c r="C12" s="19" t="s">
        <v>221</v>
      </c>
      <c r="D12" s="19" t="s">
        <v>484</v>
      </c>
      <c r="E12" s="19" t="s">
        <v>221</v>
      </c>
      <c r="F12" s="19" t="s">
        <v>251</v>
      </c>
      <c r="G12" s="59" t="s">
        <v>485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73" t="s">
        <v>247</v>
      </c>
      <c r="M12" s="62" t="s">
        <v>247</v>
      </c>
      <c r="N12" s="62" t="s">
        <v>247</v>
      </c>
      <c r="O12" s="62" t="s">
        <v>247</v>
      </c>
      <c r="P12" s="62" t="s">
        <v>247</v>
      </c>
    </row>
    <row r="13" spans="1:17" ht="15.75" customHeight="1" x14ac:dyDescent="0.15">
      <c r="A13" s="19" t="s">
        <v>118</v>
      </c>
      <c r="B13" s="18">
        <v>9.9513888888888888E-2</v>
      </c>
      <c r="C13" s="19" t="s">
        <v>229</v>
      </c>
      <c r="D13" s="19" t="s">
        <v>484</v>
      </c>
      <c r="E13" s="19" t="s">
        <v>229</v>
      </c>
      <c r="F13" s="19" t="s">
        <v>251</v>
      </c>
      <c r="G13" s="59" t="s">
        <v>485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73" t="s">
        <v>247</v>
      </c>
      <c r="M13" s="62" t="s">
        <v>247</v>
      </c>
      <c r="N13" s="62" t="s">
        <v>247</v>
      </c>
      <c r="O13" s="62">
        <v>3</v>
      </c>
      <c r="P13" s="62" t="s">
        <v>247</v>
      </c>
    </row>
    <row r="14" spans="1:17" ht="15.75" customHeight="1" x14ac:dyDescent="0.15">
      <c r="A14" s="19" t="s">
        <v>118</v>
      </c>
      <c r="B14" s="18">
        <v>9.9513888888888888E-2</v>
      </c>
      <c r="C14" s="19" t="s">
        <v>224</v>
      </c>
      <c r="D14" s="19" t="s">
        <v>484</v>
      </c>
      <c r="E14" s="19" t="s">
        <v>224</v>
      </c>
      <c r="F14" s="19" t="s">
        <v>251</v>
      </c>
      <c r="G14" s="59" t="s">
        <v>485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73" t="s">
        <v>247</v>
      </c>
      <c r="M14" s="62" t="s">
        <v>247</v>
      </c>
      <c r="N14" s="62" t="s">
        <v>247</v>
      </c>
      <c r="O14" s="62" t="s">
        <v>247</v>
      </c>
      <c r="P14" s="62" t="s">
        <v>247</v>
      </c>
    </row>
    <row r="15" spans="1:17" ht="15.75" customHeight="1" x14ac:dyDescent="0.15">
      <c r="A15" s="19" t="s">
        <v>118</v>
      </c>
      <c r="B15" s="18">
        <v>9.9513888888888888E-2</v>
      </c>
      <c r="C15" s="19" t="s">
        <v>220</v>
      </c>
      <c r="D15" s="19" t="s">
        <v>484</v>
      </c>
      <c r="E15" s="19" t="s">
        <v>220</v>
      </c>
      <c r="F15" s="19" t="s">
        <v>251</v>
      </c>
      <c r="G15" s="59" t="s">
        <v>485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73" t="s">
        <v>247</v>
      </c>
      <c r="M15" s="62" t="s">
        <v>247</v>
      </c>
      <c r="N15" s="62" t="s">
        <v>247</v>
      </c>
      <c r="O15" s="62">
        <v>3</v>
      </c>
      <c r="P15" s="62" t="s">
        <v>247</v>
      </c>
    </row>
    <row r="16" spans="1:17" ht="15.75" customHeight="1" x14ac:dyDescent="0.15">
      <c r="A16" s="19" t="s">
        <v>118</v>
      </c>
      <c r="B16" s="18">
        <v>9.9513888888888888E-2</v>
      </c>
      <c r="C16" s="19" t="s">
        <v>219</v>
      </c>
      <c r="D16" s="19" t="s">
        <v>484</v>
      </c>
      <c r="E16" s="19" t="s">
        <v>219</v>
      </c>
      <c r="F16" s="19" t="s">
        <v>251</v>
      </c>
      <c r="G16" s="59" t="s">
        <v>485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73" t="s">
        <v>247</v>
      </c>
      <c r="M16" s="62" t="s">
        <v>247</v>
      </c>
      <c r="N16" s="62" t="s">
        <v>247</v>
      </c>
      <c r="O16" s="62" t="s">
        <v>247</v>
      </c>
      <c r="P16" s="62" t="s">
        <v>247</v>
      </c>
    </row>
    <row r="17" spans="1:16" ht="15.75" customHeight="1" x14ac:dyDescent="0.15">
      <c r="A17" s="19" t="s">
        <v>118</v>
      </c>
      <c r="B17" s="18">
        <v>9.976851851851852E-2</v>
      </c>
      <c r="C17" s="19" t="s">
        <v>223</v>
      </c>
      <c r="D17" s="19" t="s">
        <v>484</v>
      </c>
      <c r="E17" s="19" t="s">
        <v>223</v>
      </c>
      <c r="F17" s="19" t="s">
        <v>251</v>
      </c>
      <c r="G17" s="59" t="s">
        <v>486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73" t="s">
        <v>247</v>
      </c>
      <c r="M17" s="62" t="s">
        <v>247</v>
      </c>
      <c r="N17" s="62" t="s">
        <v>247</v>
      </c>
      <c r="O17" s="62">
        <v>1</v>
      </c>
      <c r="P17" s="62" t="s">
        <v>247</v>
      </c>
    </row>
    <row r="18" spans="1:16" ht="15.75" customHeight="1" x14ac:dyDescent="0.15">
      <c r="A18" s="19" t="s">
        <v>118</v>
      </c>
      <c r="B18" s="18">
        <v>9.976851851851852E-2</v>
      </c>
      <c r="C18" s="19" t="s">
        <v>229</v>
      </c>
      <c r="D18" s="19" t="s">
        <v>484</v>
      </c>
      <c r="E18" s="19" t="s">
        <v>229</v>
      </c>
      <c r="F18" s="19" t="s">
        <v>251</v>
      </c>
      <c r="G18" s="59" t="s">
        <v>486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73" t="s">
        <v>247</v>
      </c>
      <c r="M18" s="62" t="s">
        <v>247</v>
      </c>
      <c r="N18" s="62" t="s">
        <v>247</v>
      </c>
      <c r="O18" s="62">
        <v>1</v>
      </c>
      <c r="P18" s="62" t="s">
        <v>247</v>
      </c>
    </row>
    <row r="19" spans="1:16" ht="15.75" customHeight="1" x14ac:dyDescent="0.15">
      <c r="A19" s="19" t="s">
        <v>118</v>
      </c>
      <c r="B19" s="18">
        <v>9.976851851851852E-2</v>
      </c>
      <c r="C19" s="19" t="s">
        <v>224</v>
      </c>
      <c r="D19" s="19" t="s">
        <v>484</v>
      </c>
      <c r="E19" s="19" t="s">
        <v>224</v>
      </c>
      <c r="F19" s="19" t="s">
        <v>251</v>
      </c>
      <c r="G19" s="59" t="s">
        <v>486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73" t="s">
        <v>247</v>
      </c>
      <c r="M19" s="62" t="s">
        <v>247</v>
      </c>
      <c r="N19" s="62" t="s">
        <v>247</v>
      </c>
      <c r="O19" s="62">
        <v>1</v>
      </c>
      <c r="P19" s="62" t="s">
        <v>247</v>
      </c>
    </row>
    <row r="20" spans="1:16" ht="15.75" customHeight="1" x14ac:dyDescent="0.15">
      <c r="A20" s="19" t="s">
        <v>118</v>
      </c>
      <c r="B20" s="18">
        <v>9.976851851851852E-2</v>
      </c>
      <c r="C20" s="19" t="s">
        <v>220</v>
      </c>
      <c r="D20" s="19" t="s">
        <v>484</v>
      </c>
      <c r="E20" s="19" t="s">
        <v>220</v>
      </c>
      <c r="F20" s="19" t="s">
        <v>251</v>
      </c>
      <c r="G20" s="59" t="s">
        <v>486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73" t="s">
        <v>247</v>
      </c>
      <c r="M20" s="62" t="s">
        <v>247</v>
      </c>
      <c r="N20" s="62" t="s">
        <v>247</v>
      </c>
      <c r="O20" s="62">
        <v>1</v>
      </c>
      <c r="P20" s="62" t="s">
        <v>247</v>
      </c>
    </row>
    <row r="21" spans="1:16" ht="15.75" customHeight="1" x14ac:dyDescent="0.15">
      <c r="A21" s="19" t="s">
        <v>118</v>
      </c>
      <c r="B21" s="18">
        <v>9.976851851851852E-2</v>
      </c>
      <c r="C21" s="19" t="s">
        <v>219</v>
      </c>
      <c r="D21" s="19" t="s">
        <v>484</v>
      </c>
      <c r="E21" s="19" t="s">
        <v>219</v>
      </c>
      <c r="F21" s="19" t="s">
        <v>251</v>
      </c>
      <c r="G21" s="59" t="s">
        <v>486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73" t="s">
        <v>247</v>
      </c>
      <c r="M21" s="62" t="s">
        <v>247</v>
      </c>
      <c r="N21" s="62" t="s">
        <v>247</v>
      </c>
      <c r="O21" s="62">
        <v>1</v>
      </c>
      <c r="P21" s="62" t="s">
        <v>247</v>
      </c>
    </row>
    <row r="22" spans="1:16" ht="15.75" customHeight="1" x14ac:dyDescent="0.15">
      <c r="A22" s="19" t="s">
        <v>118</v>
      </c>
      <c r="B22" s="18">
        <v>0.12143518518518519</v>
      </c>
      <c r="C22" s="19" t="s">
        <v>487</v>
      </c>
      <c r="D22" s="19" t="s">
        <v>488</v>
      </c>
      <c r="E22" s="19" t="s">
        <v>268</v>
      </c>
      <c r="F22" s="19" t="s">
        <v>276</v>
      </c>
      <c r="G22" s="59" t="s">
        <v>489</v>
      </c>
      <c r="H22" s="60" t="s">
        <v>247</v>
      </c>
      <c r="I22" s="60" t="s">
        <v>247</v>
      </c>
      <c r="J22" s="60" t="s">
        <v>247</v>
      </c>
      <c r="K22" s="60" t="s">
        <v>247</v>
      </c>
      <c r="L22" s="73" t="s">
        <v>247</v>
      </c>
      <c r="M22" s="62" t="s">
        <v>247</v>
      </c>
      <c r="N22" s="62" t="s">
        <v>247</v>
      </c>
      <c r="O22" s="62" t="s">
        <v>247</v>
      </c>
      <c r="P22" s="62" t="s">
        <v>247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4" width="17.33203125" customWidth="1"/>
    <col min="7" max="7" width="30.6640625" customWidth="1"/>
    <col min="8" max="8" width="9" customWidth="1"/>
    <col min="9" max="9" width="7.5" customWidth="1"/>
    <col min="10" max="11" width="7.6640625" customWidth="1"/>
    <col min="12" max="12" width="33.6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35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490</v>
      </c>
      <c r="I1" s="56" t="s">
        <v>491</v>
      </c>
      <c r="J1" s="56" t="s">
        <v>97</v>
      </c>
      <c r="K1" s="56" t="s">
        <v>98</v>
      </c>
      <c r="L1" s="72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119</v>
      </c>
      <c r="B2" s="18">
        <v>1.8113425925925925E-2</v>
      </c>
      <c r="C2" s="19" t="s">
        <v>224</v>
      </c>
      <c r="D2" s="19" t="s">
        <v>475</v>
      </c>
      <c r="E2" s="19" t="s">
        <v>492</v>
      </c>
      <c r="F2" s="19" t="s">
        <v>255</v>
      </c>
      <c r="G2" s="71" t="s">
        <v>493</v>
      </c>
      <c r="H2" s="74" t="s">
        <v>247</v>
      </c>
      <c r="I2" s="74" t="s">
        <v>247</v>
      </c>
      <c r="J2" s="74" t="s">
        <v>247</v>
      </c>
      <c r="K2" s="74" t="s">
        <v>247</v>
      </c>
      <c r="L2" s="75" t="s">
        <v>247</v>
      </c>
      <c r="M2" s="76" t="s">
        <v>247</v>
      </c>
      <c r="N2" s="76" t="s">
        <v>247</v>
      </c>
      <c r="O2" s="61">
        <v>1</v>
      </c>
      <c r="P2" s="76" t="s">
        <v>247</v>
      </c>
    </row>
    <row r="3" spans="1:17" ht="15.75" customHeight="1" x14ac:dyDescent="0.15">
      <c r="A3" s="19" t="s">
        <v>119</v>
      </c>
      <c r="B3" s="18">
        <v>2.1782407407407407E-2</v>
      </c>
      <c r="C3" s="19" t="s">
        <v>221</v>
      </c>
      <c r="D3" s="19" t="s">
        <v>494</v>
      </c>
      <c r="E3" s="19" t="s">
        <v>221</v>
      </c>
      <c r="F3" s="19" t="s">
        <v>251</v>
      </c>
      <c r="G3" s="71" t="s">
        <v>495</v>
      </c>
      <c r="H3" s="74" t="s">
        <v>247</v>
      </c>
      <c r="I3" s="74" t="s">
        <v>247</v>
      </c>
      <c r="J3" s="74" t="s">
        <v>247</v>
      </c>
      <c r="K3" s="74" t="s">
        <v>247</v>
      </c>
      <c r="L3" s="75" t="s">
        <v>247</v>
      </c>
      <c r="M3" s="76" t="s">
        <v>247</v>
      </c>
      <c r="N3" s="76" t="s">
        <v>247</v>
      </c>
      <c r="O3" s="61">
        <v>2</v>
      </c>
      <c r="P3" s="77" t="s">
        <v>247</v>
      </c>
    </row>
    <row r="4" spans="1:17" ht="15.75" customHeight="1" x14ac:dyDescent="0.15">
      <c r="A4" s="19" t="s">
        <v>119</v>
      </c>
      <c r="B4" s="18">
        <v>2.224537037037037E-2</v>
      </c>
      <c r="C4" s="19" t="s">
        <v>221</v>
      </c>
      <c r="D4" s="19" t="s">
        <v>494</v>
      </c>
      <c r="E4" s="19" t="s">
        <v>221</v>
      </c>
      <c r="F4" s="19" t="s">
        <v>251</v>
      </c>
      <c r="G4" s="71" t="s">
        <v>496</v>
      </c>
      <c r="H4" s="74" t="s">
        <v>247</v>
      </c>
      <c r="I4" s="74" t="s">
        <v>247</v>
      </c>
      <c r="J4" s="74" t="s">
        <v>247</v>
      </c>
      <c r="K4" s="74" t="s">
        <v>247</v>
      </c>
      <c r="L4" s="75" t="s">
        <v>247</v>
      </c>
      <c r="M4" s="76" t="s">
        <v>247</v>
      </c>
      <c r="N4" s="76" t="s">
        <v>247</v>
      </c>
      <c r="O4" s="61">
        <v>1</v>
      </c>
      <c r="P4" s="76" t="s">
        <v>247</v>
      </c>
    </row>
    <row r="5" spans="1:17" ht="15.75" customHeight="1" x14ac:dyDescent="0.15">
      <c r="A5" s="19" t="s">
        <v>119</v>
      </c>
      <c r="B5" s="18">
        <v>2.224537037037037E-2</v>
      </c>
      <c r="C5" s="19" t="s">
        <v>221</v>
      </c>
      <c r="D5" s="19" t="s">
        <v>247</v>
      </c>
      <c r="E5" s="19" t="s">
        <v>229</v>
      </c>
      <c r="F5" s="19" t="s">
        <v>255</v>
      </c>
      <c r="G5" s="71" t="s">
        <v>496</v>
      </c>
      <c r="H5" s="74" t="s">
        <v>247</v>
      </c>
      <c r="I5" s="74" t="s">
        <v>247</v>
      </c>
      <c r="J5" s="74" t="s">
        <v>247</v>
      </c>
      <c r="K5" s="74" t="s">
        <v>247</v>
      </c>
      <c r="L5" s="73" t="s">
        <v>496</v>
      </c>
      <c r="M5" s="61" t="s">
        <v>247</v>
      </c>
      <c r="N5" s="61" t="s">
        <v>247</v>
      </c>
      <c r="O5" s="61" t="s">
        <v>247</v>
      </c>
      <c r="P5" s="61" t="s">
        <v>247</v>
      </c>
    </row>
    <row r="6" spans="1:17" ht="15.75" customHeight="1" x14ac:dyDescent="0.15">
      <c r="A6" s="19" t="s">
        <v>119</v>
      </c>
      <c r="B6" s="18">
        <v>2.7800925925925927E-2</v>
      </c>
      <c r="C6" s="19" t="s">
        <v>223</v>
      </c>
      <c r="D6" s="19" t="s">
        <v>247</v>
      </c>
      <c r="E6" s="19" t="s">
        <v>229</v>
      </c>
      <c r="F6" s="19" t="s">
        <v>255</v>
      </c>
      <c r="G6" s="78" t="s">
        <v>497</v>
      </c>
      <c r="H6" s="74" t="s">
        <v>247</v>
      </c>
      <c r="I6" s="74" t="s">
        <v>247</v>
      </c>
      <c r="J6" s="74" t="s">
        <v>247</v>
      </c>
      <c r="K6" s="74" t="s">
        <v>247</v>
      </c>
      <c r="L6" s="73" t="s">
        <v>497</v>
      </c>
      <c r="M6" s="76" t="s">
        <v>247</v>
      </c>
      <c r="N6" s="76" t="s">
        <v>247</v>
      </c>
      <c r="O6" s="76" t="s">
        <v>247</v>
      </c>
      <c r="P6" s="76" t="s">
        <v>247</v>
      </c>
    </row>
    <row r="7" spans="1:17" ht="15.75" customHeight="1" x14ac:dyDescent="0.15">
      <c r="A7" s="19" t="s">
        <v>119</v>
      </c>
      <c r="B7" s="18">
        <v>3.8078703703703705E-2</v>
      </c>
      <c r="C7" s="19" t="s">
        <v>220</v>
      </c>
      <c r="D7" s="19" t="s">
        <v>247</v>
      </c>
      <c r="E7" s="19" t="s">
        <v>247</v>
      </c>
      <c r="F7" s="19" t="s">
        <v>297</v>
      </c>
      <c r="G7" s="78"/>
      <c r="H7" s="60"/>
      <c r="I7" s="60"/>
      <c r="J7" s="60"/>
      <c r="K7" s="60"/>
      <c r="L7" s="73" t="s">
        <v>415</v>
      </c>
      <c r="M7" s="61"/>
      <c r="N7" s="61"/>
      <c r="O7" s="61"/>
      <c r="P7" s="61"/>
    </row>
    <row r="8" spans="1:17" ht="15.75" customHeight="1" x14ac:dyDescent="0.15">
      <c r="A8" s="19" t="s">
        <v>119</v>
      </c>
      <c r="B8" s="18">
        <v>6.7557870370370365E-2</v>
      </c>
      <c r="C8" s="19" t="s">
        <v>498</v>
      </c>
      <c r="D8" s="19" t="s">
        <v>499</v>
      </c>
      <c r="E8" s="19" t="s">
        <v>226</v>
      </c>
      <c r="F8" s="19" t="s">
        <v>266</v>
      </c>
      <c r="G8" s="71" t="s">
        <v>500</v>
      </c>
      <c r="H8" s="74" t="s">
        <v>247</v>
      </c>
      <c r="I8" s="74" t="s">
        <v>247</v>
      </c>
      <c r="J8" s="74" t="s">
        <v>247</v>
      </c>
      <c r="K8" s="74" t="s">
        <v>247</v>
      </c>
      <c r="L8" s="75" t="s">
        <v>247</v>
      </c>
      <c r="M8" s="76" t="s">
        <v>247</v>
      </c>
      <c r="N8" s="76" t="s">
        <v>247</v>
      </c>
      <c r="O8" s="76" t="s">
        <v>247</v>
      </c>
      <c r="P8" s="76" t="s">
        <v>247</v>
      </c>
      <c r="Q8" s="19" t="s">
        <v>501</v>
      </c>
    </row>
    <row r="9" spans="1:17" ht="15.75" customHeight="1" x14ac:dyDescent="0.15">
      <c r="A9" s="19" t="s">
        <v>119</v>
      </c>
      <c r="B9" s="18">
        <v>6.7939814814814814E-2</v>
      </c>
      <c r="C9" s="19" t="s">
        <v>498</v>
      </c>
      <c r="D9" s="19" t="s">
        <v>499</v>
      </c>
      <c r="E9" s="19" t="s">
        <v>223</v>
      </c>
      <c r="F9" s="19" t="s">
        <v>266</v>
      </c>
      <c r="G9" s="71" t="s">
        <v>502</v>
      </c>
      <c r="H9" s="74" t="s">
        <v>247</v>
      </c>
      <c r="I9" s="74" t="s">
        <v>247</v>
      </c>
      <c r="J9" s="74" t="s">
        <v>247</v>
      </c>
      <c r="K9" s="74" t="s">
        <v>247</v>
      </c>
      <c r="L9" s="75" t="s">
        <v>247</v>
      </c>
      <c r="M9" s="76" t="s">
        <v>247</v>
      </c>
      <c r="N9" s="76" t="s">
        <v>247</v>
      </c>
      <c r="O9" s="76" t="s">
        <v>247</v>
      </c>
      <c r="P9" s="76" t="s">
        <v>247</v>
      </c>
    </row>
    <row r="10" spans="1:17" ht="15.75" customHeight="1" x14ac:dyDescent="0.15">
      <c r="A10" s="19" t="s">
        <v>119</v>
      </c>
      <c r="B10" s="18">
        <v>0.11861111111111111</v>
      </c>
      <c r="C10" s="19" t="s">
        <v>498</v>
      </c>
      <c r="D10" s="19" t="s">
        <v>247</v>
      </c>
      <c r="E10" s="19" t="s">
        <v>226</v>
      </c>
      <c r="F10" s="19" t="s">
        <v>266</v>
      </c>
      <c r="G10" s="79" t="s">
        <v>247</v>
      </c>
      <c r="H10" s="74" t="s">
        <v>247</v>
      </c>
      <c r="I10" s="60">
        <v>15</v>
      </c>
      <c r="J10" s="60">
        <v>60</v>
      </c>
      <c r="K10" s="60">
        <v>20</v>
      </c>
      <c r="L10" s="75" t="s">
        <v>247</v>
      </c>
      <c r="M10" s="76" t="s">
        <v>247</v>
      </c>
      <c r="N10" s="76" t="s">
        <v>247</v>
      </c>
      <c r="O10" s="76" t="s">
        <v>247</v>
      </c>
      <c r="P10" s="76" t="s">
        <v>247</v>
      </c>
      <c r="Q10" s="19" t="s">
        <v>503</v>
      </c>
    </row>
    <row r="11" spans="1:17" ht="15.75" customHeight="1" x14ac:dyDescent="0.15">
      <c r="A11" s="19" t="s">
        <v>119</v>
      </c>
      <c r="B11" s="18">
        <v>0.11922453703703703</v>
      </c>
      <c r="C11" s="19" t="s">
        <v>498</v>
      </c>
      <c r="D11" s="19" t="s">
        <v>499</v>
      </c>
      <c r="E11" s="19" t="s">
        <v>223</v>
      </c>
      <c r="F11" s="19" t="s">
        <v>266</v>
      </c>
      <c r="G11" s="71" t="s">
        <v>504</v>
      </c>
      <c r="H11" s="74" t="s">
        <v>247</v>
      </c>
      <c r="I11" s="74" t="s">
        <v>247</v>
      </c>
      <c r="J11" s="74" t="s">
        <v>247</v>
      </c>
      <c r="K11" s="74" t="s">
        <v>247</v>
      </c>
      <c r="L11" s="75" t="s">
        <v>247</v>
      </c>
      <c r="M11" s="76" t="s">
        <v>247</v>
      </c>
      <c r="N11" s="76" t="s">
        <v>247</v>
      </c>
      <c r="O11" s="76" t="s">
        <v>247</v>
      </c>
      <c r="P11" s="76" t="s">
        <v>247</v>
      </c>
      <c r="Q11" s="19" t="s">
        <v>505</v>
      </c>
    </row>
    <row r="12" spans="1:17" ht="15.75" customHeight="1" x14ac:dyDescent="0.15">
      <c r="A12" s="19" t="s">
        <v>119</v>
      </c>
      <c r="B12" s="18">
        <v>0.11967592592592592</v>
      </c>
      <c r="C12" s="19" t="s">
        <v>506</v>
      </c>
      <c r="D12" s="19" t="s">
        <v>499</v>
      </c>
      <c r="E12" s="19" t="s">
        <v>221</v>
      </c>
      <c r="F12" s="19" t="s">
        <v>266</v>
      </c>
      <c r="G12" s="71" t="s">
        <v>507</v>
      </c>
      <c r="H12" s="74" t="s">
        <v>247</v>
      </c>
      <c r="I12" s="74" t="s">
        <v>247</v>
      </c>
      <c r="J12" s="74" t="s">
        <v>247</v>
      </c>
      <c r="K12" s="74" t="s">
        <v>247</v>
      </c>
      <c r="L12" s="75" t="s">
        <v>247</v>
      </c>
      <c r="M12" s="76" t="s">
        <v>247</v>
      </c>
      <c r="N12" s="76" t="s">
        <v>247</v>
      </c>
      <c r="O12" s="76" t="s">
        <v>247</v>
      </c>
      <c r="P12" s="76" t="s">
        <v>247</v>
      </c>
    </row>
    <row r="13" spans="1:17" ht="15.75" customHeight="1" x14ac:dyDescent="0.15">
      <c r="A13" s="19" t="s">
        <v>119</v>
      </c>
      <c r="B13" s="18">
        <v>0.11998842592592593</v>
      </c>
      <c r="C13" s="19" t="s">
        <v>508</v>
      </c>
      <c r="D13" s="19" t="s">
        <v>247</v>
      </c>
      <c r="E13" s="19" t="s">
        <v>221</v>
      </c>
      <c r="F13" s="19" t="s">
        <v>266</v>
      </c>
      <c r="G13" s="79" t="s">
        <v>247</v>
      </c>
      <c r="H13" s="74" t="s">
        <v>247</v>
      </c>
      <c r="I13" s="60">
        <v>85</v>
      </c>
      <c r="J13" s="60">
        <v>210</v>
      </c>
      <c r="K13" s="60">
        <v>45</v>
      </c>
      <c r="L13" s="75" t="s">
        <v>247</v>
      </c>
      <c r="M13" s="76" t="s">
        <v>247</v>
      </c>
      <c r="N13" s="76" t="s">
        <v>247</v>
      </c>
      <c r="O13" s="76" t="s">
        <v>247</v>
      </c>
      <c r="P13" s="76" t="s">
        <v>247</v>
      </c>
    </row>
    <row r="14" spans="1:17" ht="15.75" customHeight="1" x14ac:dyDescent="0.15">
      <c r="A14" s="19" t="s">
        <v>119</v>
      </c>
      <c r="B14" s="18">
        <v>0.12858796296296296</v>
      </c>
      <c r="C14" s="19" t="s">
        <v>221</v>
      </c>
      <c r="D14" s="19" t="s">
        <v>247</v>
      </c>
      <c r="E14" s="19" t="s">
        <v>223</v>
      </c>
      <c r="F14" s="19" t="s">
        <v>255</v>
      </c>
      <c r="G14" s="79" t="s">
        <v>247</v>
      </c>
      <c r="H14" s="74" t="s">
        <v>247</v>
      </c>
      <c r="I14" s="74" t="s">
        <v>247</v>
      </c>
      <c r="J14" s="74" t="s">
        <v>247</v>
      </c>
      <c r="K14" s="74" t="s">
        <v>247</v>
      </c>
      <c r="L14" s="75" t="s">
        <v>247</v>
      </c>
      <c r="M14" s="76" t="s">
        <v>247</v>
      </c>
      <c r="N14" s="61">
        <v>100</v>
      </c>
      <c r="O14" s="76" t="s">
        <v>247</v>
      </c>
      <c r="P14" s="76" t="s">
        <v>247</v>
      </c>
    </row>
    <row r="15" spans="1:17" ht="15.75" customHeight="1" x14ac:dyDescent="0.15">
      <c r="A15" s="19" t="s">
        <v>119</v>
      </c>
      <c r="B15" s="18">
        <v>0.12858796296296296</v>
      </c>
      <c r="C15" s="19" t="s">
        <v>221</v>
      </c>
      <c r="D15" s="19" t="s">
        <v>247</v>
      </c>
      <c r="E15" s="19" t="s">
        <v>223</v>
      </c>
      <c r="F15" s="19" t="s">
        <v>255</v>
      </c>
      <c r="G15" s="79" t="s">
        <v>247</v>
      </c>
      <c r="H15" s="74" t="s">
        <v>247</v>
      </c>
      <c r="I15" s="60">
        <v>10</v>
      </c>
      <c r="J15" s="74" t="s">
        <v>247</v>
      </c>
      <c r="K15" s="74" t="s">
        <v>247</v>
      </c>
      <c r="L15" s="75" t="s">
        <v>247</v>
      </c>
      <c r="M15" s="76" t="s">
        <v>247</v>
      </c>
      <c r="N15" s="76" t="s">
        <v>247</v>
      </c>
      <c r="O15" s="76" t="s">
        <v>247</v>
      </c>
      <c r="P15" s="76" t="s">
        <v>247</v>
      </c>
    </row>
    <row r="16" spans="1:17" ht="15.75" customHeight="1" x14ac:dyDescent="0.15">
      <c r="A16" s="19" t="s">
        <v>119</v>
      </c>
      <c r="B16" s="18">
        <v>0.12981481481481483</v>
      </c>
      <c r="C16" s="19" t="s">
        <v>508</v>
      </c>
      <c r="D16" s="19" t="s">
        <v>499</v>
      </c>
      <c r="E16" s="19" t="s">
        <v>229</v>
      </c>
      <c r="F16" s="19" t="s">
        <v>266</v>
      </c>
      <c r="G16" s="71" t="s">
        <v>509</v>
      </c>
      <c r="H16" s="74" t="s">
        <v>247</v>
      </c>
      <c r="I16" s="74" t="s">
        <v>247</v>
      </c>
      <c r="J16" s="74" t="s">
        <v>247</v>
      </c>
      <c r="K16" s="74" t="s">
        <v>247</v>
      </c>
      <c r="L16" s="75" t="s">
        <v>247</v>
      </c>
      <c r="M16" s="76" t="s">
        <v>247</v>
      </c>
      <c r="N16" s="76" t="s">
        <v>247</v>
      </c>
      <c r="O16" s="76" t="s">
        <v>247</v>
      </c>
      <c r="P16" s="76" t="s">
        <v>247</v>
      </c>
    </row>
    <row r="17" spans="1:17" ht="15.75" customHeight="1" x14ac:dyDescent="0.15">
      <c r="A17" s="19" t="s">
        <v>119</v>
      </c>
      <c r="B17" s="18">
        <v>0.1300462962962963</v>
      </c>
      <c r="C17" s="19" t="s">
        <v>510</v>
      </c>
      <c r="D17" s="19" t="s">
        <v>499</v>
      </c>
      <c r="E17" s="19" t="s">
        <v>223</v>
      </c>
      <c r="F17" s="19" t="s">
        <v>266</v>
      </c>
      <c r="G17" s="71" t="s">
        <v>511</v>
      </c>
      <c r="H17" s="74" t="s">
        <v>247</v>
      </c>
      <c r="I17" s="74" t="s">
        <v>247</v>
      </c>
      <c r="J17" s="74" t="s">
        <v>247</v>
      </c>
      <c r="K17" s="74" t="s">
        <v>247</v>
      </c>
      <c r="L17" s="75" t="s">
        <v>247</v>
      </c>
      <c r="M17" s="76" t="s">
        <v>247</v>
      </c>
      <c r="N17" s="76" t="s">
        <v>247</v>
      </c>
      <c r="O17" s="76" t="s">
        <v>247</v>
      </c>
      <c r="P17" s="76" t="s">
        <v>247</v>
      </c>
    </row>
    <row r="18" spans="1:17" ht="15.75" customHeight="1" x14ac:dyDescent="0.15">
      <c r="A18" s="19" t="s">
        <v>119</v>
      </c>
      <c r="B18" s="18">
        <v>0.13900462962962962</v>
      </c>
      <c r="C18" s="19" t="s">
        <v>223</v>
      </c>
      <c r="D18" s="19" t="s">
        <v>247</v>
      </c>
      <c r="E18" s="19" t="s">
        <v>512</v>
      </c>
      <c r="F18" s="19" t="s">
        <v>276</v>
      </c>
      <c r="G18" s="79" t="s">
        <v>247</v>
      </c>
      <c r="H18" s="74" t="s">
        <v>247</v>
      </c>
      <c r="I18" s="74" t="s">
        <v>247</v>
      </c>
      <c r="J18" s="74" t="s">
        <v>247</v>
      </c>
      <c r="K18" s="74" t="s">
        <v>247</v>
      </c>
      <c r="L18" s="73" t="s">
        <v>513</v>
      </c>
      <c r="M18" s="76" t="s">
        <v>247</v>
      </c>
      <c r="N18" s="76" t="s">
        <v>247</v>
      </c>
      <c r="O18" s="76" t="s">
        <v>247</v>
      </c>
      <c r="P18" s="76" t="s">
        <v>247</v>
      </c>
    </row>
    <row r="19" spans="1:17" ht="15.75" customHeight="1" x14ac:dyDescent="0.15">
      <c r="A19" s="19" t="s">
        <v>119</v>
      </c>
      <c r="B19" s="18">
        <v>0.13935185185185187</v>
      </c>
      <c r="C19" s="19" t="s">
        <v>514</v>
      </c>
      <c r="D19" s="19" t="s">
        <v>488</v>
      </c>
      <c r="E19" s="19" t="s">
        <v>223</v>
      </c>
      <c r="F19" s="19" t="s">
        <v>246</v>
      </c>
      <c r="G19" s="79" t="s">
        <v>247</v>
      </c>
      <c r="H19" s="74" t="s">
        <v>247</v>
      </c>
      <c r="I19" s="60">
        <v>700</v>
      </c>
      <c r="J19" s="74" t="s">
        <v>247</v>
      </c>
      <c r="K19" s="74" t="s">
        <v>247</v>
      </c>
      <c r="L19" s="75" t="s">
        <v>247</v>
      </c>
      <c r="M19" s="76" t="s">
        <v>247</v>
      </c>
      <c r="N19" s="76" t="s">
        <v>247</v>
      </c>
      <c r="O19" s="76" t="s">
        <v>247</v>
      </c>
      <c r="P19" s="76" t="s">
        <v>247</v>
      </c>
    </row>
    <row r="20" spans="1:17" ht="15.75" customHeight="1" x14ac:dyDescent="0.15">
      <c r="A20" s="19" t="s">
        <v>119</v>
      </c>
      <c r="B20" s="18">
        <v>0.13936342592592593</v>
      </c>
      <c r="C20" s="19" t="s">
        <v>223</v>
      </c>
      <c r="D20" s="19" t="s">
        <v>247</v>
      </c>
      <c r="E20" s="80" t="s">
        <v>247</v>
      </c>
      <c r="F20" s="19" t="s">
        <v>386</v>
      </c>
      <c r="G20" s="79" t="s">
        <v>247</v>
      </c>
      <c r="H20" s="74" t="s">
        <v>247</v>
      </c>
      <c r="I20" s="74" t="s">
        <v>247</v>
      </c>
      <c r="J20" s="74" t="s">
        <v>247</v>
      </c>
      <c r="K20" s="74" t="s">
        <v>247</v>
      </c>
      <c r="L20" s="73" t="s">
        <v>515</v>
      </c>
      <c r="M20" s="76" t="s">
        <v>247</v>
      </c>
      <c r="N20" s="76" t="s">
        <v>247</v>
      </c>
      <c r="O20" s="76" t="s">
        <v>247</v>
      </c>
      <c r="P20" s="76" t="s">
        <v>247</v>
      </c>
      <c r="Q20" s="19" t="s">
        <v>516</v>
      </c>
    </row>
    <row r="21" spans="1:17" ht="15.75" customHeight="1" x14ac:dyDescent="0.15">
      <c r="A21" s="19" t="s">
        <v>119</v>
      </c>
      <c r="B21" s="18">
        <v>0.14292824074074073</v>
      </c>
      <c r="C21" s="19" t="s">
        <v>223</v>
      </c>
      <c r="D21" s="19" t="s">
        <v>488</v>
      </c>
      <c r="E21" s="19" t="s">
        <v>221</v>
      </c>
      <c r="F21" s="19" t="s">
        <v>276</v>
      </c>
      <c r="G21" s="79" t="s">
        <v>247</v>
      </c>
      <c r="H21" s="74" t="s">
        <v>247</v>
      </c>
      <c r="I21" s="60">
        <v>100</v>
      </c>
      <c r="J21" s="74" t="s">
        <v>247</v>
      </c>
      <c r="K21" s="74" t="s">
        <v>247</v>
      </c>
      <c r="L21" s="75" t="s">
        <v>247</v>
      </c>
      <c r="M21" s="76" t="s">
        <v>247</v>
      </c>
      <c r="N21" s="76" t="s">
        <v>247</v>
      </c>
      <c r="O21" s="76" t="s">
        <v>247</v>
      </c>
      <c r="P21" s="76" t="s">
        <v>247</v>
      </c>
    </row>
    <row r="22" spans="1:17" ht="15.75" customHeight="1" x14ac:dyDescent="0.15">
      <c r="A22" s="19" t="s">
        <v>119</v>
      </c>
      <c r="B22" s="18">
        <v>0.14292824074074073</v>
      </c>
      <c r="C22" s="19" t="s">
        <v>223</v>
      </c>
      <c r="D22" s="19" t="s">
        <v>488</v>
      </c>
      <c r="E22" s="19" t="s">
        <v>220</v>
      </c>
      <c r="F22" s="19" t="s">
        <v>276</v>
      </c>
      <c r="G22" s="79" t="s">
        <v>247</v>
      </c>
      <c r="H22" s="74" t="s">
        <v>247</v>
      </c>
      <c r="I22" s="60">
        <v>100</v>
      </c>
      <c r="J22" s="74" t="s">
        <v>247</v>
      </c>
      <c r="K22" s="74" t="s">
        <v>247</v>
      </c>
      <c r="L22" s="75" t="s">
        <v>247</v>
      </c>
      <c r="M22" s="76" t="s">
        <v>247</v>
      </c>
      <c r="N22" s="76" t="s">
        <v>247</v>
      </c>
      <c r="O22" s="76" t="s">
        <v>247</v>
      </c>
      <c r="P22" s="76" t="s">
        <v>247</v>
      </c>
    </row>
    <row r="23" spans="1:17" ht="15.75" customHeight="1" x14ac:dyDescent="0.15">
      <c r="A23" s="19" t="s">
        <v>119</v>
      </c>
      <c r="B23" s="18">
        <v>0.14292824074074073</v>
      </c>
      <c r="C23" s="19" t="s">
        <v>223</v>
      </c>
      <c r="D23" s="19" t="s">
        <v>488</v>
      </c>
      <c r="E23" s="19" t="s">
        <v>226</v>
      </c>
      <c r="F23" s="19" t="s">
        <v>276</v>
      </c>
      <c r="G23" s="79" t="s">
        <v>247</v>
      </c>
      <c r="H23" s="74" t="s">
        <v>247</v>
      </c>
      <c r="I23" s="60">
        <v>100</v>
      </c>
      <c r="J23" s="74" t="s">
        <v>247</v>
      </c>
      <c r="K23" s="74" t="s">
        <v>247</v>
      </c>
      <c r="L23" s="75" t="s">
        <v>247</v>
      </c>
      <c r="M23" s="76" t="s">
        <v>247</v>
      </c>
      <c r="N23" s="76" t="s">
        <v>247</v>
      </c>
      <c r="O23" s="76" t="s">
        <v>247</v>
      </c>
      <c r="P23" s="76" t="s">
        <v>247</v>
      </c>
    </row>
    <row r="24" spans="1:17" ht="15.75" customHeight="1" x14ac:dyDescent="0.15">
      <c r="A24" s="19" t="s">
        <v>119</v>
      </c>
      <c r="B24" s="18">
        <v>0.14292824074074073</v>
      </c>
      <c r="C24" s="19" t="s">
        <v>223</v>
      </c>
      <c r="D24" s="19" t="s">
        <v>488</v>
      </c>
      <c r="E24" s="19" t="s">
        <v>224</v>
      </c>
      <c r="F24" s="19" t="s">
        <v>276</v>
      </c>
      <c r="G24" s="79" t="s">
        <v>247</v>
      </c>
      <c r="H24" s="74" t="s">
        <v>247</v>
      </c>
      <c r="I24" s="60">
        <v>100</v>
      </c>
      <c r="J24" s="74" t="s">
        <v>247</v>
      </c>
      <c r="K24" s="74" t="s">
        <v>247</v>
      </c>
      <c r="L24" s="75" t="s">
        <v>247</v>
      </c>
      <c r="M24" s="76" t="s">
        <v>247</v>
      </c>
      <c r="N24" s="76" t="s">
        <v>247</v>
      </c>
      <c r="O24" s="76" t="s">
        <v>247</v>
      </c>
      <c r="P24" s="76" t="s">
        <v>247</v>
      </c>
    </row>
    <row r="25" spans="1:17" ht="15.75" customHeight="1" x14ac:dyDescent="0.15">
      <c r="A25" s="19" t="s">
        <v>119</v>
      </c>
      <c r="B25" s="18">
        <v>0.14292824074074073</v>
      </c>
      <c r="C25" s="19" t="s">
        <v>223</v>
      </c>
      <c r="D25" s="19" t="s">
        <v>488</v>
      </c>
      <c r="E25" s="19" t="s">
        <v>229</v>
      </c>
      <c r="F25" s="19" t="s">
        <v>276</v>
      </c>
      <c r="G25" s="79" t="s">
        <v>247</v>
      </c>
      <c r="H25" s="74" t="s">
        <v>247</v>
      </c>
      <c r="I25" s="60">
        <v>100</v>
      </c>
      <c r="J25" s="74" t="s">
        <v>247</v>
      </c>
      <c r="K25" s="74" t="s">
        <v>247</v>
      </c>
      <c r="L25" s="75" t="s">
        <v>247</v>
      </c>
      <c r="M25" s="76" t="s">
        <v>247</v>
      </c>
      <c r="N25" s="76" t="s">
        <v>247</v>
      </c>
      <c r="O25" s="76" t="s">
        <v>247</v>
      </c>
      <c r="P25" s="76" t="s">
        <v>247</v>
      </c>
    </row>
    <row r="26" spans="1:17" ht="15.75" customHeight="1" x14ac:dyDescent="0.15">
      <c r="A26" s="19" t="s">
        <v>119</v>
      </c>
      <c r="B26" s="18">
        <v>0.14292824074074073</v>
      </c>
      <c r="C26" s="19" t="s">
        <v>223</v>
      </c>
      <c r="D26" s="19" t="s">
        <v>488</v>
      </c>
      <c r="E26" s="19" t="s">
        <v>219</v>
      </c>
      <c r="F26" s="19" t="s">
        <v>276</v>
      </c>
      <c r="G26" s="79" t="s">
        <v>247</v>
      </c>
      <c r="H26" s="74" t="s">
        <v>247</v>
      </c>
      <c r="I26" s="60">
        <v>100</v>
      </c>
      <c r="J26" s="74" t="s">
        <v>247</v>
      </c>
      <c r="K26" s="74" t="s">
        <v>247</v>
      </c>
      <c r="L26" s="75" t="s">
        <v>247</v>
      </c>
      <c r="M26" s="76" t="s">
        <v>247</v>
      </c>
      <c r="N26" s="76" t="s">
        <v>247</v>
      </c>
      <c r="O26" s="76" t="s">
        <v>247</v>
      </c>
      <c r="P26" s="76" t="s">
        <v>247</v>
      </c>
    </row>
    <row r="27" spans="1:17" ht="15.75" customHeight="1" x14ac:dyDescent="0.15">
      <c r="A27" s="19" t="s">
        <v>119</v>
      </c>
      <c r="B27" s="18">
        <v>0.14693287037037037</v>
      </c>
      <c r="C27" s="19" t="s">
        <v>219</v>
      </c>
      <c r="D27" s="19" t="s">
        <v>494</v>
      </c>
      <c r="E27" s="19" t="s">
        <v>221</v>
      </c>
      <c r="F27" s="19" t="s">
        <v>448</v>
      </c>
      <c r="G27" s="71" t="s">
        <v>426</v>
      </c>
      <c r="H27" s="74" t="s">
        <v>247</v>
      </c>
      <c r="I27" s="74" t="s">
        <v>247</v>
      </c>
      <c r="J27" s="74" t="s">
        <v>247</v>
      </c>
      <c r="K27" s="74" t="s">
        <v>247</v>
      </c>
      <c r="L27" s="73" t="s">
        <v>517</v>
      </c>
      <c r="M27" s="76" t="s">
        <v>247</v>
      </c>
      <c r="N27" s="76" t="s">
        <v>247</v>
      </c>
      <c r="O27" s="76" t="s">
        <v>247</v>
      </c>
      <c r="P27" s="76" t="s">
        <v>247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0" customWidth="1"/>
    <col min="4" max="4" width="21.83203125" customWidth="1"/>
    <col min="7" max="7" width="27.5" customWidth="1"/>
    <col min="8" max="8" width="9.33203125" customWidth="1"/>
    <col min="9" max="11" width="7.6640625" customWidth="1"/>
    <col min="12" max="12" width="32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4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120</v>
      </c>
      <c r="B2" s="18">
        <v>1.3020833333333334E-2</v>
      </c>
      <c r="C2" s="19" t="s">
        <v>221</v>
      </c>
      <c r="D2" s="19" t="s">
        <v>247</v>
      </c>
      <c r="E2" s="19" t="s">
        <v>247</v>
      </c>
      <c r="F2" s="19" t="s">
        <v>297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317</v>
      </c>
      <c r="M2" s="62" t="s">
        <v>247</v>
      </c>
      <c r="N2" s="62" t="s">
        <v>247</v>
      </c>
      <c r="O2" s="62" t="s">
        <v>247</v>
      </c>
      <c r="P2" s="62" t="s">
        <v>247</v>
      </c>
      <c r="Q2" s="19" t="s">
        <v>441</v>
      </c>
    </row>
    <row r="3" spans="1:17" ht="15.75" customHeight="1" x14ac:dyDescent="0.15">
      <c r="A3" s="19" t="s">
        <v>120</v>
      </c>
      <c r="B3" s="18">
        <v>2.0960648148148148E-2</v>
      </c>
      <c r="C3" s="19" t="s">
        <v>220</v>
      </c>
      <c r="D3" s="19" t="s">
        <v>494</v>
      </c>
      <c r="E3" s="19" t="s">
        <v>220</v>
      </c>
      <c r="F3" s="19" t="s">
        <v>251</v>
      </c>
      <c r="G3" s="59" t="s">
        <v>518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>
        <v>4</v>
      </c>
      <c r="P3" s="62" t="s">
        <v>247</v>
      </c>
    </row>
    <row r="4" spans="1:17" ht="15.75" customHeight="1" x14ac:dyDescent="0.15">
      <c r="A4" s="19" t="s">
        <v>120</v>
      </c>
      <c r="B4" s="18">
        <v>2.9768518518518517E-2</v>
      </c>
      <c r="C4" s="19" t="s">
        <v>219</v>
      </c>
      <c r="D4" s="19" t="s">
        <v>519</v>
      </c>
      <c r="E4" s="19" t="s">
        <v>219</v>
      </c>
      <c r="F4" s="19" t="s">
        <v>251</v>
      </c>
      <c r="G4" s="59" t="s">
        <v>520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>
        <v>80</v>
      </c>
      <c r="O4" s="62" t="s">
        <v>247</v>
      </c>
      <c r="P4" s="62" t="s">
        <v>247</v>
      </c>
    </row>
    <row r="5" spans="1:17" ht="15.75" customHeight="1" x14ac:dyDescent="0.15">
      <c r="A5" s="19" t="s">
        <v>120</v>
      </c>
      <c r="B5" s="18">
        <v>2.9768518518518517E-2</v>
      </c>
      <c r="C5" s="19" t="s">
        <v>219</v>
      </c>
      <c r="D5" s="19" t="s">
        <v>519</v>
      </c>
      <c r="E5" s="19" t="s">
        <v>219</v>
      </c>
      <c r="F5" s="19" t="s">
        <v>251</v>
      </c>
      <c r="G5" s="59" t="s">
        <v>424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>
        <v>50</v>
      </c>
      <c r="O5" s="62" t="s">
        <v>247</v>
      </c>
      <c r="P5" s="62" t="s">
        <v>247</v>
      </c>
    </row>
    <row r="6" spans="1:17" ht="15.75" customHeight="1" x14ac:dyDescent="0.15">
      <c r="A6" s="19" t="s">
        <v>120</v>
      </c>
      <c r="B6" s="18">
        <v>3.502314814814815E-2</v>
      </c>
      <c r="C6" s="19" t="s">
        <v>281</v>
      </c>
      <c r="D6" s="19" t="s">
        <v>519</v>
      </c>
      <c r="E6" s="19" t="s">
        <v>281</v>
      </c>
      <c r="F6" s="19" t="s">
        <v>251</v>
      </c>
      <c r="G6" s="59" t="s">
        <v>521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>
        <v>150</v>
      </c>
      <c r="O6" s="62" t="s">
        <v>247</v>
      </c>
      <c r="P6" s="62" t="s">
        <v>247</v>
      </c>
    </row>
    <row r="7" spans="1:17" ht="15.75" customHeight="1" x14ac:dyDescent="0.15">
      <c r="A7" s="19" t="s">
        <v>120</v>
      </c>
      <c r="B7" s="18">
        <v>4.5138888888888888E-2</v>
      </c>
      <c r="C7" s="19" t="s">
        <v>221</v>
      </c>
      <c r="D7" s="19" t="s">
        <v>522</v>
      </c>
      <c r="E7" s="19" t="s">
        <v>221</v>
      </c>
      <c r="F7" s="19" t="s">
        <v>251</v>
      </c>
      <c r="G7" s="59" t="s">
        <v>523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>
        <v>3</v>
      </c>
      <c r="P7" s="62" t="s">
        <v>247</v>
      </c>
    </row>
    <row r="8" spans="1:17" ht="15.75" customHeight="1" x14ac:dyDescent="0.15">
      <c r="A8" s="19" t="s">
        <v>120</v>
      </c>
      <c r="B8" s="18">
        <v>5.4340277777777779E-2</v>
      </c>
      <c r="C8" s="19" t="s">
        <v>221</v>
      </c>
      <c r="D8" s="19" t="s">
        <v>524</v>
      </c>
      <c r="E8" s="19" t="s">
        <v>221</v>
      </c>
      <c r="F8" s="19" t="s">
        <v>251</v>
      </c>
      <c r="G8" s="59" t="s">
        <v>525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>
        <v>3</v>
      </c>
      <c r="P8" s="62" t="s">
        <v>247</v>
      </c>
    </row>
    <row r="9" spans="1:17" ht="15.75" customHeight="1" x14ac:dyDescent="0.15">
      <c r="A9" s="19" t="s">
        <v>120</v>
      </c>
      <c r="B9" s="18">
        <v>5.5266203703703706E-2</v>
      </c>
      <c r="C9" s="19" t="s">
        <v>223</v>
      </c>
      <c r="D9" s="19" t="s">
        <v>524</v>
      </c>
      <c r="E9" s="19" t="s">
        <v>223</v>
      </c>
      <c r="F9" s="19" t="s">
        <v>251</v>
      </c>
      <c r="G9" s="59" t="s">
        <v>526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>
        <v>3</v>
      </c>
      <c r="P9" s="62" t="s">
        <v>247</v>
      </c>
    </row>
    <row r="10" spans="1:17" ht="15.75" customHeight="1" x14ac:dyDescent="0.15">
      <c r="A10" s="19" t="s">
        <v>120</v>
      </c>
      <c r="B10" s="18">
        <v>5.5266203703703706E-2</v>
      </c>
      <c r="C10" s="19" t="s">
        <v>223</v>
      </c>
      <c r="D10" s="19" t="s">
        <v>524</v>
      </c>
      <c r="E10" s="19" t="s">
        <v>223</v>
      </c>
      <c r="F10" s="19" t="s">
        <v>251</v>
      </c>
      <c r="G10" s="59" t="s">
        <v>527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>
        <v>15</v>
      </c>
      <c r="O10" s="62" t="s">
        <v>247</v>
      </c>
      <c r="P10" s="62" t="s">
        <v>247</v>
      </c>
    </row>
    <row r="11" spans="1:17" ht="15.75" customHeight="1" x14ac:dyDescent="0.15">
      <c r="A11" s="19" t="s">
        <v>120</v>
      </c>
      <c r="B11" s="18">
        <v>6.6631944444444438E-2</v>
      </c>
      <c r="C11" s="19" t="s">
        <v>223</v>
      </c>
      <c r="D11" s="19" t="s">
        <v>247</v>
      </c>
      <c r="E11" s="19" t="s">
        <v>220</v>
      </c>
      <c r="F11" s="19" t="s">
        <v>255</v>
      </c>
      <c r="G11" s="59" t="s">
        <v>527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527</v>
      </c>
      <c r="M11" s="62" t="s">
        <v>247</v>
      </c>
      <c r="N11" s="62" t="s">
        <v>247</v>
      </c>
      <c r="O11" s="62" t="s">
        <v>247</v>
      </c>
      <c r="P11" s="62" t="s">
        <v>247</v>
      </c>
      <c r="Q11" s="19" t="s">
        <v>528</v>
      </c>
    </row>
    <row r="12" spans="1:17" ht="15.75" customHeight="1" x14ac:dyDescent="0.15">
      <c r="A12" s="19" t="s">
        <v>120</v>
      </c>
      <c r="B12" s="18">
        <v>7.5763888888888895E-2</v>
      </c>
      <c r="C12" s="19" t="s">
        <v>247</v>
      </c>
      <c r="D12" s="19" t="s">
        <v>529</v>
      </c>
      <c r="E12" s="19" t="s">
        <v>220</v>
      </c>
      <c r="F12" s="19" t="s">
        <v>266</v>
      </c>
      <c r="G12" s="59" t="s">
        <v>530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 t="s">
        <v>247</v>
      </c>
      <c r="O12" s="62" t="s">
        <v>247</v>
      </c>
      <c r="P12" s="62" t="s">
        <v>247</v>
      </c>
      <c r="Q12" s="1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9.83203125" customWidth="1"/>
    <col min="4" max="4" width="21.33203125" customWidth="1"/>
    <col min="7" max="7" width="27.6640625" customWidth="1"/>
    <col min="8" max="8" width="9.33203125" customWidth="1"/>
    <col min="9" max="11" width="7.6640625" customWidth="1"/>
    <col min="12" max="12" width="22.1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63.3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55" t="s">
        <v>243</v>
      </c>
    </row>
    <row r="2" spans="1:17" ht="15.75" customHeight="1" x14ac:dyDescent="0.15">
      <c r="A2" s="19" t="s">
        <v>121</v>
      </c>
      <c r="B2" s="18">
        <v>3.0324074074074073E-2</v>
      </c>
      <c r="C2" s="19" t="s">
        <v>223</v>
      </c>
      <c r="D2" s="19" t="s">
        <v>531</v>
      </c>
      <c r="E2" s="19" t="s">
        <v>532</v>
      </c>
      <c r="F2" s="19" t="s">
        <v>251</v>
      </c>
      <c r="G2" s="59" t="s">
        <v>533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>
        <v>2</v>
      </c>
      <c r="O2" s="62" t="s">
        <v>247</v>
      </c>
      <c r="P2" s="62" t="s">
        <v>247</v>
      </c>
      <c r="Q2" s="70"/>
    </row>
    <row r="3" spans="1:17" ht="15.75" customHeight="1" x14ac:dyDescent="0.15">
      <c r="A3" s="19" t="s">
        <v>121</v>
      </c>
      <c r="B3" s="18">
        <v>3.0324074074074073E-2</v>
      </c>
      <c r="C3" s="19" t="s">
        <v>223</v>
      </c>
      <c r="D3" s="19" t="s">
        <v>531</v>
      </c>
      <c r="E3" s="19" t="s">
        <v>532</v>
      </c>
      <c r="F3" s="19" t="s">
        <v>251</v>
      </c>
      <c r="G3" s="78" t="s">
        <v>534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>
        <v>1</v>
      </c>
      <c r="O3" s="62" t="s">
        <v>247</v>
      </c>
      <c r="P3" s="62" t="s">
        <v>247</v>
      </c>
      <c r="Q3" s="70"/>
    </row>
    <row r="4" spans="1:17" ht="15.75" customHeight="1" x14ac:dyDescent="0.15">
      <c r="A4" s="19" t="s">
        <v>121</v>
      </c>
      <c r="B4" s="18">
        <v>3.888888888888889E-2</v>
      </c>
      <c r="C4" s="19" t="s">
        <v>219</v>
      </c>
      <c r="D4" s="19" t="s">
        <v>494</v>
      </c>
      <c r="E4" s="19" t="s">
        <v>224</v>
      </c>
      <c r="F4" s="19" t="s">
        <v>251</v>
      </c>
      <c r="G4" s="59" t="s">
        <v>535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>
        <v>8</v>
      </c>
      <c r="Q4" s="58" t="s">
        <v>536</v>
      </c>
    </row>
    <row r="5" spans="1:17" ht="15.75" customHeight="1" x14ac:dyDescent="0.15">
      <c r="A5" s="19" t="s">
        <v>121</v>
      </c>
      <c r="B5" s="18">
        <v>5.1527777777777777E-2</v>
      </c>
      <c r="C5" s="19" t="s">
        <v>537</v>
      </c>
      <c r="D5" s="19" t="s">
        <v>247</v>
      </c>
      <c r="E5" s="19" t="s">
        <v>219</v>
      </c>
      <c r="F5" s="19" t="s">
        <v>286</v>
      </c>
      <c r="G5" s="59" t="s">
        <v>538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  <c r="Q5" s="58" t="s">
        <v>539</v>
      </c>
    </row>
    <row r="6" spans="1:17" ht="15.75" customHeight="1" x14ac:dyDescent="0.15">
      <c r="A6" s="19" t="s">
        <v>121</v>
      </c>
      <c r="B6" s="18">
        <v>8.0081018518518524E-2</v>
      </c>
      <c r="C6" s="19" t="s">
        <v>224</v>
      </c>
      <c r="D6" s="19" t="s">
        <v>494</v>
      </c>
      <c r="E6" s="19" t="s">
        <v>268</v>
      </c>
      <c r="F6" s="19" t="s">
        <v>251</v>
      </c>
      <c r="G6" s="59" t="s">
        <v>540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>
        <v>3</v>
      </c>
      <c r="O6" s="62" t="s">
        <v>247</v>
      </c>
      <c r="P6" s="62" t="s">
        <v>247</v>
      </c>
      <c r="Q6" s="70"/>
    </row>
    <row r="7" spans="1:17" ht="15.75" customHeight="1" x14ac:dyDescent="0.15">
      <c r="A7" s="19" t="s">
        <v>121</v>
      </c>
      <c r="B7" s="18">
        <v>8.0358796296296303E-2</v>
      </c>
      <c r="C7" s="19" t="s">
        <v>221</v>
      </c>
      <c r="D7" s="19" t="s">
        <v>494</v>
      </c>
      <c r="E7" s="19" t="s">
        <v>221</v>
      </c>
      <c r="F7" s="19" t="s">
        <v>251</v>
      </c>
      <c r="G7" s="59" t="s">
        <v>541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>
        <v>1</v>
      </c>
      <c r="P7" s="62" t="s">
        <v>247</v>
      </c>
      <c r="Q7" s="70"/>
    </row>
    <row r="8" spans="1:17" ht="15.75" customHeight="1" x14ac:dyDescent="0.15">
      <c r="A8" s="19" t="s">
        <v>121</v>
      </c>
      <c r="B8" s="18">
        <v>0.10634259259259259</v>
      </c>
      <c r="C8" s="19" t="s">
        <v>542</v>
      </c>
      <c r="D8" s="19" t="s">
        <v>247</v>
      </c>
      <c r="E8" s="19" t="s">
        <v>223</v>
      </c>
      <c r="F8" s="19" t="s">
        <v>286</v>
      </c>
      <c r="G8" s="59" t="s">
        <v>543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  <c r="Q8" s="58" t="s">
        <v>544</v>
      </c>
    </row>
    <row r="9" spans="1:17" ht="15.75" customHeight="1" x14ac:dyDescent="0.15">
      <c r="A9" s="19" t="s">
        <v>121</v>
      </c>
      <c r="B9" s="18">
        <v>0.12409722222222222</v>
      </c>
      <c r="C9" s="19" t="s">
        <v>221</v>
      </c>
      <c r="D9" s="19" t="s">
        <v>247</v>
      </c>
      <c r="E9" s="19" t="s">
        <v>229</v>
      </c>
      <c r="F9" s="19" t="s">
        <v>297</v>
      </c>
      <c r="G9" s="59" t="s">
        <v>247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408</v>
      </c>
      <c r="M9" s="62" t="s">
        <v>247</v>
      </c>
      <c r="N9" s="62" t="s">
        <v>247</v>
      </c>
      <c r="O9" s="62" t="s">
        <v>247</v>
      </c>
      <c r="P9" s="62" t="s">
        <v>247</v>
      </c>
      <c r="Q9" s="58"/>
    </row>
    <row r="10" spans="1:17" ht="15.75" customHeight="1" x14ac:dyDescent="0.15">
      <c r="A10" s="19" t="s">
        <v>121</v>
      </c>
      <c r="B10" s="18">
        <v>0.12894675925925925</v>
      </c>
      <c r="C10" s="19" t="s">
        <v>542</v>
      </c>
      <c r="D10" s="19" t="s">
        <v>247</v>
      </c>
      <c r="E10" s="19" t="s">
        <v>223</v>
      </c>
      <c r="F10" s="19" t="s">
        <v>286</v>
      </c>
      <c r="G10" s="59" t="s">
        <v>545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  <c r="Q10" s="58" t="s">
        <v>546</v>
      </c>
    </row>
    <row r="11" spans="1:17" ht="15.75" customHeight="1" x14ac:dyDescent="0.15">
      <c r="A11" s="19" t="s">
        <v>121</v>
      </c>
      <c r="B11" s="18">
        <v>0.13194444444444445</v>
      </c>
      <c r="C11" s="19" t="s">
        <v>542</v>
      </c>
      <c r="D11" s="19" t="s">
        <v>247</v>
      </c>
      <c r="E11" s="19" t="s">
        <v>221</v>
      </c>
      <c r="F11" s="19" t="s">
        <v>286</v>
      </c>
      <c r="G11" s="59" t="s">
        <v>547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 t="s">
        <v>247</v>
      </c>
      <c r="O11" s="62" t="s">
        <v>247</v>
      </c>
      <c r="P11" s="62" t="s">
        <v>247</v>
      </c>
      <c r="Q11" s="70"/>
    </row>
    <row r="12" spans="1:17" ht="15.75" customHeight="1" x14ac:dyDescent="0.15">
      <c r="A12" s="19" t="s">
        <v>121</v>
      </c>
      <c r="B12" s="18">
        <v>0.16321759259259258</v>
      </c>
      <c r="C12" s="19" t="s">
        <v>219</v>
      </c>
      <c r="D12" s="19" t="s">
        <v>247</v>
      </c>
      <c r="E12" s="19" t="s">
        <v>221</v>
      </c>
      <c r="F12" s="19" t="s">
        <v>297</v>
      </c>
      <c r="G12" s="59" t="s">
        <v>247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424</v>
      </c>
      <c r="M12" s="62" t="s">
        <v>247</v>
      </c>
      <c r="N12" s="62" t="s">
        <v>247</v>
      </c>
      <c r="O12" s="62" t="s">
        <v>247</v>
      </c>
      <c r="P12" s="62" t="s">
        <v>247</v>
      </c>
      <c r="Q12" s="70"/>
    </row>
    <row r="13" spans="1:17" ht="15.75" customHeight="1" x14ac:dyDescent="0.15">
      <c r="A13" s="19" t="s">
        <v>121</v>
      </c>
      <c r="B13" s="18">
        <v>0.16347222222222221</v>
      </c>
      <c r="C13" s="19" t="s">
        <v>548</v>
      </c>
      <c r="D13" s="19" t="s">
        <v>247</v>
      </c>
      <c r="E13" s="19" t="s">
        <v>229</v>
      </c>
      <c r="F13" s="19" t="s">
        <v>286</v>
      </c>
      <c r="G13" s="59" t="s">
        <v>549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 t="s">
        <v>247</v>
      </c>
      <c r="O13" s="62" t="s">
        <v>247</v>
      </c>
      <c r="P13" s="62" t="s">
        <v>247</v>
      </c>
      <c r="Q13" s="7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6.83203125" customWidth="1"/>
    <col min="4" max="4" width="21.83203125" customWidth="1"/>
    <col min="5" max="5" width="16.83203125" customWidth="1"/>
    <col min="6" max="6" width="16.5" customWidth="1"/>
    <col min="7" max="7" width="38.1640625" customWidth="1"/>
    <col min="8" max="8" width="9.33203125" customWidth="1"/>
    <col min="9" max="11" width="7.6640625" customWidth="1"/>
    <col min="12" max="12" width="15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55.6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55" t="s">
        <v>243</v>
      </c>
    </row>
    <row r="2" spans="1:17" ht="15.75" customHeight="1" x14ac:dyDescent="0.15">
      <c r="A2" s="19" t="s">
        <v>122</v>
      </c>
      <c r="B2" s="18">
        <v>2.5972222222222223E-2</v>
      </c>
      <c r="C2" s="19" t="s">
        <v>550</v>
      </c>
      <c r="D2" s="19" t="s">
        <v>499</v>
      </c>
      <c r="E2" s="19" t="s">
        <v>268</v>
      </c>
      <c r="F2" s="19" t="s">
        <v>266</v>
      </c>
      <c r="G2" s="59" t="s">
        <v>551</v>
      </c>
      <c r="H2" s="60">
        <v>116</v>
      </c>
      <c r="I2" s="60">
        <v>12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  <c r="Q2" s="58" t="s">
        <v>552</v>
      </c>
    </row>
    <row r="3" spans="1:17" ht="15.75" customHeight="1" x14ac:dyDescent="0.15">
      <c r="A3" s="19" t="s">
        <v>122</v>
      </c>
      <c r="B3" s="18">
        <v>2.7083333333333334E-2</v>
      </c>
      <c r="C3" s="19" t="s">
        <v>550</v>
      </c>
      <c r="D3" s="19" t="s">
        <v>499</v>
      </c>
      <c r="E3" s="19" t="s">
        <v>268</v>
      </c>
      <c r="F3" s="19" t="s">
        <v>266</v>
      </c>
      <c r="G3" s="59" t="s">
        <v>553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  <c r="Q3" s="70"/>
    </row>
    <row r="4" spans="1:17" ht="15.75" customHeight="1" x14ac:dyDescent="0.15">
      <c r="A4" s="19" t="s">
        <v>122</v>
      </c>
      <c r="B4" s="18">
        <v>4.8321759259259259E-2</v>
      </c>
      <c r="C4" s="19" t="s">
        <v>268</v>
      </c>
      <c r="D4" s="19" t="s">
        <v>247</v>
      </c>
      <c r="E4" s="19" t="s">
        <v>550</v>
      </c>
      <c r="F4" s="19" t="s">
        <v>554</v>
      </c>
      <c r="G4" s="59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555</v>
      </c>
      <c r="M4" s="62" t="s">
        <v>247</v>
      </c>
      <c r="N4" s="62" t="s">
        <v>247</v>
      </c>
      <c r="O4" s="62" t="s">
        <v>247</v>
      </c>
      <c r="P4" s="62" t="s">
        <v>247</v>
      </c>
      <c r="Q4" s="70"/>
    </row>
    <row r="5" spans="1:17" ht="15.75" customHeight="1" x14ac:dyDescent="0.15">
      <c r="A5" s="19" t="s">
        <v>122</v>
      </c>
      <c r="B5" s="18">
        <v>5.6701388888888891E-2</v>
      </c>
      <c r="C5" s="19" t="s">
        <v>512</v>
      </c>
      <c r="D5" s="19" t="s">
        <v>494</v>
      </c>
      <c r="E5" s="19" t="s">
        <v>221</v>
      </c>
      <c r="F5" s="19" t="s">
        <v>286</v>
      </c>
      <c r="G5" s="59" t="s">
        <v>553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  <c r="Q5" s="70"/>
    </row>
    <row r="6" spans="1:17" ht="15.75" customHeight="1" x14ac:dyDescent="0.15">
      <c r="A6" s="19" t="s">
        <v>122</v>
      </c>
      <c r="B6" s="18">
        <v>7.4340277777777783E-2</v>
      </c>
      <c r="C6" s="19" t="s">
        <v>556</v>
      </c>
      <c r="E6" s="19" t="s">
        <v>219</v>
      </c>
      <c r="F6" s="19" t="s">
        <v>251</v>
      </c>
      <c r="G6" s="59" t="s">
        <v>247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>
        <v>628</v>
      </c>
      <c r="O6" s="62">
        <v>21</v>
      </c>
      <c r="P6" s="62">
        <v>302</v>
      </c>
      <c r="Q6" s="58" t="s">
        <v>557</v>
      </c>
    </row>
    <row r="7" spans="1:17" ht="15.75" customHeight="1" x14ac:dyDescent="0.15">
      <c r="A7" s="19" t="s">
        <v>122</v>
      </c>
      <c r="B7" s="18">
        <v>8.6643518518518522E-2</v>
      </c>
      <c r="C7" s="19" t="s">
        <v>558</v>
      </c>
      <c r="D7" s="19" t="s">
        <v>529</v>
      </c>
      <c r="E7" s="19" t="s">
        <v>223</v>
      </c>
      <c r="F7" s="19" t="s">
        <v>255</v>
      </c>
      <c r="G7" s="59" t="s">
        <v>559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  <c r="Q7" s="70"/>
    </row>
    <row r="8" spans="1:17" ht="15.75" customHeight="1" x14ac:dyDescent="0.15">
      <c r="A8" s="19" t="s">
        <v>122</v>
      </c>
      <c r="B8" s="18">
        <v>0.10383101851851852</v>
      </c>
      <c r="C8" s="19" t="s">
        <v>268</v>
      </c>
      <c r="D8" s="19" t="s">
        <v>247</v>
      </c>
      <c r="E8" s="19" t="s">
        <v>223</v>
      </c>
      <c r="F8" s="19" t="s">
        <v>374</v>
      </c>
      <c r="G8" s="59" t="s">
        <v>247</v>
      </c>
      <c r="H8" s="60">
        <v>19</v>
      </c>
      <c r="I8" s="60">
        <v>2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  <c r="Q8" s="70"/>
    </row>
    <row r="9" spans="1:17" ht="15.75" customHeight="1" x14ac:dyDescent="0.15">
      <c r="A9" s="19" t="s">
        <v>122</v>
      </c>
      <c r="B9" s="18">
        <v>0.10383101851851852</v>
      </c>
      <c r="C9" s="19" t="s">
        <v>268</v>
      </c>
      <c r="D9" s="19" t="s">
        <v>247</v>
      </c>
      <c r="E9" s="19" t="s">
        <v>221</v>
      </c>
      <c r="F9" s="19" t="s">
        <v>374</v>
      </c>
      <c r="G9" s="59" t="s">
        <v>247</v>
      </c>
      <c r="H9" s="60">
        <v>19</v>
      </c>
      <c r="I9" s="60">
        <v>2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  <c r="Q9" s="58" t="s">
        <v>560</v>
      </c>
    </row>
    <row r="10" spans="1:17" ht="15.75" customHeight="1" x14ac:dyDescent="0.15">
      <c r="A10" s="19" t="s">
        <v>122</v>
      </c>
      <c r="B10" s="18">
        <v>0.10383101851851852</v>
      </c>
      <c r="C10" s="19" t="s">
        <v>268</v>
      </c>
      <c r="D10" s="19" t="s">
        <v>247</v>
      </c>
      <c r="E10" s="19" t="s">
        <v>224</v>
      </c>
      <c r="F10" s="19" t="s">
        <v>374</v>
      </c>
      <c r="G10" s="59" t="s">
        <v>247</v>
      </c>
      <c r="H10" s="60">
        <v>19</v>
      </c>
      <c r="I10" s="60">
        <v>2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  <c r="Q10" s="70"/>
    </row>
    <row r="11" spans="1:17" ht="15.75" customHeight="1" x14ac:dyDescent="0.15">
      <c r="A11" s="19" t="s">
        <v>122</v>
      </c>
      <c r="B11" s="18">
        <v>0.10383101851851852</v>
      </c>
      <c r="C11" s="19" t="s">
        <v>268</v>
      </c>
      <c r="D11" s="19" t="s">
        <v>247</v>
      </c>
      <c r="E11" s="19" t="s">
        <v>229</v>
      </c>
      <c r="F11" s="19" t="s">
        <v>374</v>
      </c>
      <c r="G11" s="59" t="s">
        <v>247</v>
      </c>
      <c r="H11" s="60">
        <v>19</v>
      </c>
      <c r="I11" s="60">
        <v>2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 t="s">
        <v>247</v>
      </c>
      <c r="O11" s="62" t="s">
        <v>247</v>
      </c>
      <c r="P11" s="62" t="s">
        <v>247</v>
      </c>
      <c r="Q11" s="70"/>
    </row>
    <row r="12" spans="1:17" ht="15.75" customHeight="1" x14ac:dyDescent="0.15">
      <c r="A12" s="19" t="s">
        <v>122</v>
      </c>
      <c r="B12" s="18">
        <v>0.10383101851851852</v>
      </c>
      <c r="C12" s="19" t="s">
        <v>268</v>
      </c>
      <c r="D12" s="19" t="s">
        <v>247</v>
      </c>
      <c r="E12" s="19" t="s">
        <v>219</v>
      </c>
      <c r="F12" s="19" t="s">
        <v>374</v>
      </c>
      <c r="G12" s="59" t="s">
        <v>247</v>
      </c>
      <c r="H12" s="60">
        <v>19</v>
      </c>
      <c r="I12" s="60">
        <v>2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 t="s">
        <v>247</v>
      </c>
      <c r="O12" s="62" t="s">
        <v>247</v>
      </c>
      <c r="P12" s="62" t="s">
        <v>247</v>
      </c>
      <c r="Q12" s="70"/>
    </row>
    <row r="13" spans="1:17" ht="15.75" customHeight="1" x14ac:dyDescent="0.15">
      <c r="A13" s="19" t="s">
        <v>122</v>
      </c>
      <c r="B13" s="18">
        <v>0.10383101851851852</v>
      </c>
      <c r="C13" s="19" t="s">
        <v>268</v>
      </c>
      <c r="D13" s="19" t="s">
        <v>247</v>
      </c>
      <c r="E13" s="19" t="s">
        <v>220</v>
      </c>
      <c r="F13" s="19" t="s">
        <v>374</v>
      </c>
      <c r="G13" s="59" t="s">
        <v>247</v>
      </c>
      <c r="H13" s="60">
        <v>19</v>
      </c>
      <c r="I13" s="60">
        <v>2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 t="s">
        <v>247</v>
      </c>
      <c r="O13" s="62" t="s">
        <v>247</v>
      </c>
      <c r="P13" s="62" t="s">
        <v>247</v>
      </c>
      <c r="Q13" s="70"/>
    </row>
    <row r="14" spans="1:17" ht="15.75" customHeight="1" x14ac:dyDescent="0.15">
      <c r="A14" s="19" t="s">
        <v>122</v>
      </c>
      <c r="B14" s="18">
        <v>0.11506944444444445</v>
      </c>
      <c r="C14" s="19" t="s">
        <v>224</v>
      </c>
      <c r="D14" s="19" t="s">
        <v>247</v>
      </c>
      <c r="E14" s="19" t="s">
        <v>229</v>
      </c>
      <c r="F14" s="19" t="s">
        <v>561</v>
      </c>
      <c r="G14" s="59" t="s">
        <v>247</v>
      </c>
      <c r="H14" s="60">
        <v>1</v>
      </c>
      <c r="I14" s="60" t="s">
        <v>247</v>
      </c>
      <c r="J14" s="60" t="s">
        <v>247</v>
      </c>
      <c r="K14" s="60" t="s">
        <v>247</v>
      </c>
      <c r="L14" s="61" t="s">
        <v>247</v>
      </c>
      <c r="M14" s="62">
        <v>1</v>
      </c>
      <c r="N14" s="62" t="s">
        <v>247</v>
      </c>
      <c r="O14" s="62" t="s">
        <v>247</v>
      </c>
      <c r="P14" s="62" t="s">
        <v>247</v>
      </c>
      <c r="Q14" s="58" t="s">
        <v>562</v>
      </c>
    </row>
    <row r="15" spans="1:17" ht="15.75" customHeight="1" x14ac:dyDescent="0.15">
      <c r="A15" s="19" t="s">
        <v>122</v>
      </c>
      <c r="B15" s="18">
        <v>0.11646990740740741</v>
      </c>
      <c r="C15" s="19" t="s">
        <v>229</v>
      </c>
      <c r="D15" s="19" t="s">
        <v>247</v>
      </c>
      <c r="E15" s="19" t="s">
        <v>221</v>
      </c>
      <c r="F15" s="19" t="s">
        <v>255</v>
      </c>
      <c r="G15" s="59" t="s">
        <v>563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 t="s">
        <v>247</v>
      </c>
      <c r="O15" s="62" t="s">
        <v>247</v>
      </c>
      <c r="P15" s="62" t="s">
        <v>247</v>
      </c>
      <c r="Q15" s="70"/>
    </row>
    <row r="16" spans="1:17" ht="15.75" customHeight="1" x14ac:dyDescent="0.15">
      <c r="A16" s="19" t="s">
        <v>122</v>
      </c>
      <c r="B16" s="18">
        <v>0.11646990740740741</v>
      </c>
      <c r="C16" s="19" t="s">
        <v>229</v>
      </c>
      <c r="D16" s="19" t="s">
        <v>247</v>
      </c>
      <c r="E16" s="19" t="s">
        <v>221</v>
      </c>
      <c r="F16" s="19" t="s">
        <v>255</v>
      </c>
      <c r="G16" s="59" t="s">
        <v>247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563</v>
      </c>
      <c r="M16" s="62" t="s">
        <v>247</v>
      </c>
      <c r="N16" s="62" t="s">
        <v>247</v>
      </c>
      <c r="O16" s="62" t="s">
        <v>247</v>
      </c>
      <c r="P16" s="62" t="s">
        <v>247</v>
      </c>
      <c r="Q16" s="70"/>
    </row>
    <row r="17" spans="1:17" ht="15.75" customHeight="1" x14ac:dyDescent="0.15">
      <c r="A17" s="19" t="s">
        <v>122</v>
      </c>
      <c r="B17" s="18">
        <v>0.11700231481481481</v>
      </c>
      <c r="C17" s="19" t="s">
        <v>229</v>
      </c>
      <c r="D17" s="19" t="s">
        <v>247</v>
      </c>
      <c r="E17" s="19" t="s">
        <v>221</v>
      </c>
      <c r="F17" s="19" t="s">
        <v>255</v>
      </c>
      <c r="G17" s="59" t="s">
        <v>424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247</v>
      </c>
      <c r="M17" s="62" t="s">
        <v>247</v>
      </c>
      <c r="N17" s="62" t="s">
        <v>247</v>
      </c>
      <c r="O17" s="62" t="s">
        <v>247</v>
      </c>
      <c r="P17" s="62" t="s">
        <v>247</v>
      </c>
      <c r="Q17" s="70"/>
    </row>
    <row r="18" spans="1:17" ht="15.75" customHeight="1" x14ac:dyDescent="0.15">
      <c r="A18" s="19" t="s">
        <v>122</v>
      </c>
      <c r="B18" s="18">
        <v>0.11700231481481481</v>
      </c>
      <c r="C18" s="19" t="s">
        <v>229</v>
      </c>
      <c r="D18" s="19" t="s">
        <v>247</v>
      </c>
      <c r="E18" s="19" t="s">
        <v>221</v>
      </c>
      <c r="F18" s="19" t="s">
        <v>255</v>
      </c>
      <c r="G18" s="59" t="s">
        <v>247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564</v>
      </c>
      <c r="M18" s="62" t="s">
        <v>247</v>
      </c>
      <c r="N18" s="62" t="s">
        <v>247</v>
      </c>
      <c r="O18" s="62" t="s">
        <v>247</v>
      </c>
      <c r="P18" s="62" t="s">
        <v>247</v>
      </c>
      <c r="Q18" s="70"/>
    </row>
    <row r="19" spans="1:17" ht="15.75" customHeight="1" x14ac:dyDescent="0.15">
      <c r="A19" s="19" t="s">
        <v>122</v>
      </c>
      <c r="B19" s="18">
        <v>0.15190972222222221</v>
      </c>
      <c r="C19" s="19" t="s">
        <v>229</v>
      </c>
      <c r="D19" s="19" t="s">
        <v>519</v>
      </c>
      <c r="E19" s="19" t="s">
        <v>229</v>
      </c>
      <c r="F19" s="19" t="s">
        <v>251</v>
      </c>
      <c r="G19" s="59" t="s">
        <v>565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247</v>
      </c>
      <c r="M19" s="62" t="s">
        <v>247</v>
      </c>
      <c r="N19" s="62">
        <v>250</v>
      </c>
      <c r="O19" s="62" t="s">
        <v>247</v>
      </c>
      <c r="P19" s="62" t="s">
        <v>247</v>
      </c>
      <c r="Q19" s="70"/>
    </row>
    <row r="20" spans="1:17" ht="15.75" customHeight="1" x14ac:dyDescent="0.15">
      <c r="A20" s="19" t="s">
        <v>122</v>
      </c>
      <c r="B20" s="18">
        <v>0.15246527777777777</v>
      </c>
      <c r="C20" s="19" t="s">
        <v>221</v>
      </c>
      <c r="D20" s="19" t="s">
        <v>519</v>
      </c>
      <c r="E20" s="19" t="s">
        <v>223</v>
      </c>
      <c r="F20" s="19" t="s">
        <v>251</v>
      </c>
      <c r="G20" s="59" t="s">
        <v>566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61" t="s">
        <v>247</v>
      </c>
      <c r="M20" s="62" t="s">
        <v>247</v>
      </c>
      <c r="N20" s="62">
        <v>15</v>
      </c>
      <c r="O20" s="62" t="s">
        <v>247</v>
      </c>
      <c r="P20" s="62" t="s">
        <v>247</v>
      </c>
      <c r="Q20" s="70"/>
    </row>
    <row r="21" spans="1:17" ht="15.75" customHeight="1" x14ac:dyDescent="0.15">
      <c r="A21" s="19" t="s">
        <v>122</v>
      </c>
      <c r="B21" s="18">
        <v>0.15256944444444445</v>
      </c>
      <c r="C21" s="19" t="s">
        <v>219</v>
      </c>
      <c r="D21" s="19" t="s">
        <v>519</v>
      </c>
      <c r="E21" s="19" t="s">
        <v>219</v>
      </c>
      <c r="F21" s="19" t="s">
        <v>251</v>
      </c>
      <c r="G21" s="59" t="s">
        <v>468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61" t="s">
        <v>247</v>
      </c>
      <c r="M21" s="62">
        <v>10</v>
      </c>
      <c r="N21" s="62" t="s">
        <v>247</v>
      </c>
      <c r="O21" s="62" t="s">
        <v>247</v>
      </c>
      <c r="P21" s="62" t="s">
        <v>247</v>
      </c>
      <c r="Q21" s="70"/>
    </row>
    <row r="22" spans="1:17" ht="15.75" customHeight="1" x14ac:dyDescent="0.15">
      <c r="A22" s="19" t="s">
        <v>122</v>
      </c>
      <c r="B22" s="18">
        <v>0.15275462962962963</v>
      </c>
      <c r="C22" s="19" t="s">
        <v>220</v>
      </c>
      <c r="D22" s="19" t="s">
        <v>519</v>
      </c>
      <c r="E22" s="19" t="s">
        <v>220</v>
      </c>
      <c r="F22" s="19" t="s">
        <v>251</v>
      </c>
      <c r="G22" s="59" t="s">
        <v>424</v>
      </c>
      <c r="H22" s="60" t="s">
        <v>247</v>
      </c>
      <c r="I22" s="60" t="s">
        <v>247</v>
      </c>
      <c r="J22" s="60" t="s">
        <v>247</v>
      </c>
      <c r="K22" s="60" t="s">
        <v>247</v>
      </c>
      <c r="L22" s="61" t="s">
        <v>247</v>
      </c>
      <c r="M22" s="62" t="s">
        <v>247</v>
      </c>
      <c r="N22" s="62">
        <v>50</v>
      </c>
      <c r="O22" s="62" t="s">
        <v>247</v>
      </c>
      <c r="P22" s="62" t="s">
        <v>247</v>
      </c>
      <c r="Q22" s="70"/>
    </row>
    <row r="23" spans="1:17" ht="15.75" customHeight="1" x14ac:dyDescent="0.15">
      <c r="A23" s="19" t="s">
        <v>122</v>
      </c>
      <c r="B23" s="18">
        <v>0.15275462962962963</v>
      </c>
      <c r="C23" s="19" t="s">
        <v>224</v>
      </c>
      <c r="D23" s="19" t="s">
        <v>519</v>
      </c>
      <c r="E23" s="19" t="s">
        <v>224</v>
      </c>
      <c r="F23" s="19" t="s">
        <v>251</v>
      </c>
      <c r="G23" s="59" t="s">
        <v>424</v>
      </c>
      <c r="H23" s="60" t="s">
        <v>247</v>
      </c>
      <c r="I23" s="60" t="s">
        <v>247</v>
      </c>
      <c r="J23" s="60" t="s">
        <v>247</v>
      </c>
      <c r="K23" s="60" t="s">
        <v>247</v>
      </c>
      <c r="L23" s="61" t="s">
        <v>247</v>
      </c>
      <c r="M23" s="62" t="s">
        <v>247</v>
      </c>
      <c r="N23" s="62">
        <v>50</v>
      </c>
      <c r="O23" s="62" t="s">
        <v>247</v>
      </c>
      <c r="P23" s="62" t="s">
        <v>247</v>
      </c>
      <c r="Q23" s="70"/>
    </row>
    <row r="24" spans="1:17" ht="15.75" customHeight="1" x14ac:dyDescent="0.15">
      <c r="A24" s="19" t="s">
        <v>122</v>
      </c>
      <c r="B24" s="18">
        <v>0.15880787037037036</v>
      </c>
      <c r="C24" s="19" t="s">
        <v>221</v>
      </c>
      <c r="D24" s="19" t="s">
        <v>519</v>
      </c>
      <c r="E24" s="19" t="s">
        <v>221</v>
      </c>
      <c r="F24" s="19" t="s">
        <v>251</v>
      </c>
      <c r="G24" s="59" t="s">
        <v>567</v>
      </c>
      <c r="H24" s="60" t="s">
        <v>247</v>
      </c>
      <c r="I24" s="60" t="s">
        <v>247</v>
      </c>
      <c r="J24" s="60" t="s">
        <v>247</v>
      </c>
      <c r="K24" s="60" t="s">
        <v>247</v>
      </c>
      <c r="L24" s="61" t="s">
        <v>247</v>
      </c>
      <c r="M24" s="62" t="s">
        <v>247</v>
      </c>
      <c r="N24" s="62">
        <v>75</v>
      </c>
      <c r="O24" s="62" t="s">
        <v>247</v>
      </c>
      <c r="P24" s="62" t="s">
        <v>247</v>
      </c>
      <c r="Q24" s="58"/>
    </row>
    <row r="25" spans="1:17" ht="15.75" customHeight="1" x14ac:dyDescent="0.15">
      <c r="A25" s="19" t="s">
        <v>122</v>
      </c>
      <c r="B25" s="18">
        <v>0.15880787037037036</v>
      </c>
      <c r="C25" s="19" t="s">
        <v>221</v>
      </c>
      <c r="D25" s="19" t="s">
        <v>519</v>
      </c>
      <c r="E25" s="19" t="s">
        <v>221</v>
      </c>
      <c r="F25" s="19" t="s">
        <v>251</v>
      </c>
      <c r="G25" s="59" t="s">
        <v>568</v>
      </c>
      <c r="H25" s="60" t="s">
        <v>247</v>
      </c>
      <c r="I25" s="60" t="s">
        <v>247</v>
      </c>
      <c r="J25" s="60" t="s">
        <v>247</v>
      </c>
      <c r="K25" s="60" t="s">
        <v>247</v>
      </c>
      <c r="L25" s="61" t="s">
        <v>247</v>
      </c>
      <c r="M25" s="62" t="s">
        <v>247</v>
      </c>
      <c r="N25" s="62">
        <v>200</v>
      </c>
      <c r="O25" s="62" t="s">
        <v>247</v>
      </c>
      <c r="P25" s="62" t="s">
        <v>247</v>
      </c>
      <c r="Q25" s="58"/>
    </row>
    <row r="26" spans="1:17" ht="15.75" customHeight="1" x14ac:dyDescent="0.15">
      <c r="A26" s="19" t="s">
        <v>122</v>
      </c>
      <c r="B26" s="18">
        <v>0.16363425925925926</v>
      </c>
      <c r="C26" s="19" t="s">
        <v>268</v>
      </c>
      <c r="D26" s="19" t="s">
        <v>247</v>
      </c>
      <c r="E26" s="19" t="s">
        <v>229</v>
      </c>
      <c r="F26" s="19" t="s">
        <v>374</v>
      </c>
      <c r="G26" s="59" t="s">
        <v>569</v>
      </c>
      <c r="H26" s="60" t="s">
        <v>247</v>
      </c>
      <c r="I26" s="60" t="s">
        <v>247</v>
      </c>
      <c r="J26" s="60" t="s">
        <v>247</v>
      </c>
      <c r="K26" s="60" t="s">
        <v>247</v>
      </c>
      <c r="L26" s="61" t="s">
        <v>247</v>
      </c>
      <c r="M26" s="62" t="s">
        <v>247</v>
      </c>
      <c r="N26" s="62" t="s">
        <v>247</v>
      </c>
      <c r="O26" s="62" t="s">
        <v>247</v>
      </c>
      <c r="P26" s="62" t="s">
        <v>247</v>
      </c>
      <c r="Q26" s="58"/>
    </row>
    <row r="27" spans="1:17" ht="15.75" customHeight="1" x14ac:dyDescent="0.15">
      <c r="A27" s="19" t="s">
        <v>122</v>
      </c>
      <c r="B27" s="18">
        <v>0.16400462962962964</v>
      </c>
      <c r="C27" s="19" t="s">
        <v>268</v>
      </c>
      <c r="D27" s="19" t="s">
        <v>247</v>
      </c>
      <c r="E27" s="19" t="s">
        <v>220</v>
      </c>
      <c r="F27" s="19" t="s">
        <v>374</v>
      </c>
      <c r="G27" s="59" t="s">
        <v>570</v>
      </c>
      <c r="H27" s="60" t="s">
        <v>247</v>
      </c>
      <c r="I27" s="60" t="s">
        <v>247</v>
      </c>
      <c r="J27" s="60" t="s">
        <v>247</v>
      </c>
      <c r="K27" s="60" t="s">
        <v>247</v>
      </c>
      <c r="L27" s="61" t="s">
        <v>247</v>
      </c>
      <c r="M27" s="62" t="s">
        <v>247</v>
      </c>
      <c r="N27" s="62" t="s">
        <v>247</v>
      </c>
      <c r="O27" s="62" t="s">
        <v>247</v>
      </c>
      <c r="P27" s="62" t="s">
        <v>247</v>
      </c>
      <c r="Q27" s="7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4" customWidth="1"/>
    <col min="4" max="4" width="21.83203125" customWidth="1"/>
    <col min="5" max="5" width="16.1640625" customWidth="1"/>
    <col min="6" max="6" width="16.5" customWidth="1"/>
    <col min="7" max="7" width="29.5" customWidth="1"/>
    <col min="8" max="8" width="9.33203125" customWidth="1"/>
    <col min="9" max="11" width="7.6640625" customWidth="1"/>
    <col min="12" max="12" width="16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53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123</v>
      </c>
      <c r="B2" s="18">
        <v>2.7777777777777776E-2</v>
      </c>
      <c r="C2" s="19" t="s">
        <v>571</v>
      </c>
      <c r="D2" s="19" t="s">
        <v>247</v>
      </c>
      <c r="E2" s="19" t="s">
        <v>219</v>
      </c>
      <c r="F2" s="19" t="s">
        <v>572</v>
      </c>
      <c r="G2" s="59" t="s">
        <v>247</v>
      </c>
      <c r="H2" s="60" t="s">
        <v>247</v>
      </c>
      <c r="I2" s="60">
        <v>300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  <c r="Q2" s="19" t="s">
        <v>573</v>
      </c>
    </row>
    <row r="3" spans="1:17" ht="15.75" customHeight="1" x14ac:dyDescent="0.15">
      <c r="A3" s="19" t="s">
        <v>123</v>
      </c>
      <c r="B3" s="18">
        <v>3.847222222222222E-2</v>
      </c>
      <c r="C3" s="19" t="s">
        <v>571</v>
      </c>
      <c r="D3" s="19" t="s">
        <v>574</v>
      </c>
      <c r="E3" s="19" t="s">
        <v>268</v>
      </c>
      <c r="F3" s="19" t="s">
        <v>255</v>
      </c>
      <c r="G3" s="59" t="s">
        <v>269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123</v>
      </c>
      <c r="B4" s="18">
        <v>6.3171296296296295E-2</v>
      </c>
      <c r="C4" s="19" t="s">
        <v>571</v>
      </c>
      <c r="D4" s="19" t="s">
        <v>574</v>
      </c>
      <c r="E4" s="19" t="s">
        <v>229</v>
      </c>
      <c r="F4" s="19" t="s">
        <v>255</v>
      </c>
      <c r="G4" s="59" t="s">
        <v>575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123</v>
      </c>
      <c r="B5" s="18">
        <v>7.8171296296296294E-2</v>
      </c>
      <c r="C5" s="19" t="s">
        <v>219</v>
      </c>
      <c r="D5" s="19" t="s">
        <v>247</v>
      </c>
      <c r="E5" s="19" t="s">
        <v>229</v>
      </c>
      <c r="F5" s="19" t="s">
        <v>266</v>
      </c>
      <c r="G5" s="59" t="s">
        <v>247</v>
      </c>
      <c r="H5" s="60" t="s">
        <v>247</v>
      </c>
      <c r="I5" s="60">
        <v>104</v>
      </c>
      <c r="J5" s="60">
        <v>3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123</v>
      </c>
      <c r="B6" s="18">
        <v>7.8171296296296294E-2</v>
      </c>
      <c r="C6" s="19" t="s">
        <v>219</v>
      </c>
      <c r="D6" s="19" t="s">
        <v>247</v>
      </c>
      <c r="E6" s="19" t="s">
        <v>221</v>
      </c>
      <c r="F6" s="19" t="s">
        <v>266</v>
      </c>
      <c r="G6" s="59" t="s">
        <v>247</v>
      </c>
      <c r="H6" s="60" t="s">
        <v>247</v>
      </c>
      <c r="I6" s="60">
        <v>104</v>
      </c>
      <c r="J6" s="60">
        <v>3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123</v>
      </c>
      <c r="B7" s="18">
        <v>7.8171296296296294E-2</v>
      </c>
      <c r="C7" s="19" t="s">
        <v>219</v>
      </c>
      <c r="D7" s="19" t="s">
        <v>247</v>
      </c>
      <c r="E7" s="19" t="s">
        <v>220</v>
      </c>
      <c r="F7" s="19" t="s">
        <v>266</v>
      </c>
      <c r="G7" s="59" t="s">
        <v>247</v>
      </c>
      <c r="H7" s="60" t="s">
        <v>247</v>
      </c>
      <c r="I7" s="60">
        <v>104</v>
      </c>
      <c r="J7" s="60">
        <v>3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123</v>
      </c>
      <c r="B8" s="18">
        <v>7.8171296296296294E-2</v>
      </c>
      <c r="C8" s="19" t="s">
        <v>219</v>
      </c>
      <c r="D8" s="19" t="s">
        <v>247</v>
      </c>
      <c r="E8" s="19" t="s">
        <v>226</v>
      </c>
      <c r="F8" s="19" t="s">
        <v>266</v>
      </c>
      <c r="G8" s="59" t="s">
        <v>247</v>
      </c>
      <c r="H8" s="60" t="s">
        <v>247</v>
      </c>
      <c r="I8" s="60">
        <v>104</v>
      </c>
      <c r="J8" s="60">
        <v>3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123</v>
      </c>
      <c r="B9" s="18">
        <v>7.8171296296296294E-2</v>
      </c>
      <c r="C9" s="19" t="s">
        <v>219</v>
      </c>
      <c r="D9" s="19" t="s">
        <v>247</v>
      </c>
      <c r="E9" s="19" t="s">
        <v>224</v>
      </c>
      <c r="F9" s="19" t="s">
        <v>266</v>
      </c>
      <c r="G9" s="59" t="s">
        <v>247</v>
      </c>
      <c r="H9" s="60" t="s">
        <v>247</v>
      </c>
      <c r="I9" s="60">
        <v>104</v>
      </c>
      <c r="J9" s="60">
        <v>3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9" t="s">
        <v>123</v>
      </c>
      <c r="B10" s="18">
        <v>7.8171296296296294E-2</v>
      </c>
      <c r="C10" s="19" t="s">
        <v>219</v>
      </c>
      <c r="D10" s="19" t="s">
        <v>247</v>
      </c>
      <c r="E10" s="19" t="s">
        <v>223</v>
      </c>
      <c r="F10" s="19" t="s">
        <v>266</v>
      </c>
      <c r="G10" s="59" t="s">
        <v>247</v>
      </c>
      <c r="H10" s="60" t="s">
        <v>247</v>
      </c>
      <c r="I10" s="60">
        <v>104</v>
      </c>
      <c r="J10" s="60">
        <v>3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123</v>
      </c>
      <c r="B11" s="18">
        <v>7.8171296296296294E-2</v>
      </c>
      <c r="C11" s="19" t="s">
        <v>219</v>
      </c>
      <c r="D11" s="19" t="s">
        <v>247</v>
      </c>
      <c r="E11" s="19" t="s">
        <v>219</v>
      </c>
      <c r="F11" s="19" t="s">
        <v>266</v>
      </c>
      <c r="G11" s="59" t="s">
        <v>247</v>
      </c>
      <c r="H11" s="60" t="s">
        <v>247</v>
      </c>
      <c r="I11" s="60">
        <v>104</v>
      </c>
      <c r="J11" s="60">
        <v>3</v>
      </c>
      <c r="K11" s="60" t="s">
        <v>247</v>
      </c>
      <c r="L11" s="61" t="s">
        <v>247</v>
      </c>
      <c r="M11" s="62" t="s">
        <v>247</v>
      </c>
      <c r="N11" s="62" t="s">
        <v>247</v>
      </c>
      <c r="O11" s="62" t="s">
        <v>247</v>
      </c>
      <c r="P11" s="62" t="s">
        <v>247</v>
      </c>
    </row>
    <row r="12" spans="1:17" ht="15.75" customHeight="1" x14ac:dyDescent="0.15">
      <c r="A12" s="19" t="s">
        <v>123</v>
      </c>
      <c r="B12" s="18">
        <v>0.10184027777777778</v>
      </c>
      <c r="C12" s="19" t="s">
        <v>220</v>
      </c>
      <c r="D12" s="19" t="s">
        <v>247</v>
      </c>
      <c r="E12" s="19" t="s">
        <v>221</v>
      </c>
      <c r="F12" s="19" t="s">
        <v>386</v>
      </c>
      <c r="G12" s="59" t="s">
        <v>247</v>
      </c>
      <c r="H12" s="60" t="s">
        <v>247</v>
      </c>
      <c r="I12" s="60">
        <v>10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>
        <v>10</v>
      </c>
      <c r="O12" s="62" t="s">
        <v>247</v>
      </c>
      <c r="P12" s="62" t="s">
        <v>247</v>
      </c>
      <c r="Q12" s="19" t="s">
        <v>576</v>
      </c>
    </row>
    <row r="13" spans="1:17" ht="15.75" customHeight="1" x14ac:dyDescent="0.15">
      <c r="A13" s="19" t="s">
        <v>123</v>
      </c>
      <c r="B13" s="18">
        <v>0.10587962962962963</v>
      </c>
      <c r="C13" s="19" t="s">
        <v>224</v>
      </c>
      <c r="D13" s="19" t="s">
        <v>519</v>
      </c>
      <c r="E13" s="19" t="s">
        <v>224</v>
      </c>
      <c r="F13" s="19" t="s">
        <v>251</v>
      </c>
      <c r="G13" s="59" t="s">
        <v>577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>
        <v>50</v>
      </c>
      <c r="O13" s="62" t="s">
        <v>247</v>
      </c>
      <c r="P13" s="62" t="s">
        <v>247</v>
      </c>
    </row>
    <row r="14" spans="1:17" ht="15.75" customHeight="1" x14ac:dyDescent="0.15">
      <c r="A14" s="19" t="s">
        <v>123</v>
      </c>
      <c r="B14" s="18">
        <v>0.10680555555555556</v>
      </c>
      <c r="C14" s="19" t="s">
        <v>219</v>
      </c>
      <c r="D14" s="19" t="s">
        <v>519</v>
      </c>
      <c r="E14" s="19" t="s">
        <v>219</v>
      </c>
      <c r="F14" s="19" t="s">
        <v>251</v>
      </c>
      <c r="G14" s="59" t="s">
        <v>578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247</v>
      </c>
      <c r="M14" s="62" t="s">
        <v>247</v>
      </c>
      <c r="N14" s="62">
        <v>800</v>
      </c>
      <c r="O14" s="62" t="s">
        <v>247</v>
      </c>
      <c r="P14" s="62" t="s">
        <v>247</v>
      </c>
    </row>
    <row r="15" spans="1:17" ht="15.75" customHeight="1" x14ac:dyDescent="0.15">
      <c r="A15" s="19" t="s">
        <v>123</v>
      </c>
      <c r="B15" s="18">
        <v>0.10791666666666666</v>
      </c>
      <c r="C15" s="19" t="s">
        <v>226</v>
      </c>
      <c r="D15" s="19" t="s">
        <v>519</v>
      </c>
      <c r="E15" s="19" t="s">
        <v>226</v>
      </c>
      <c r="F15" s="19" t="s">
        <v>251</v>
      </c>
      <c r="G15" s="59" t="s">
        <v>468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>
        <v>80</v>
      </c>
      <c r="O15" s="62" t="s">
        <v>247</v>
      </c>
      <c r="P15" s="62" t="s">
        <v>247</v>
      </c>
    </row>
    <row r="16" spans="1:17" ht="15.75" customHeight="1" x14ac:dyDescent="0.15">
      <c r="A16" s="19" t="s">
        <v>123</v>
      </c>
      <c r="B16" s="18">
        <v>0.1080787037037037</v>
      </c>
      <c r="C16" s="19" t="s">
        <v>221</v>
      </c>
      <c r="D16" s="19" t="s">
        <v>519</v>
      </c>
      <c r="E16" s="19" t="s">
        <v>221</v>
      </c>
      <c r="F16" s="19" t="s">
        <v>251</v>
      </c>
      <c r="G16" s="59" t="s">
        <v>579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247</v>
      </c>
      <c r="M16" s="62" t="s">
        <v>247</v>
      </c>
      <c r="N16" s="62">
        <v>100</v>
      </c>
      <c r="O16" s="62" t="s">
        <v>247</v>
      </c>
      <c r="P16" s="62" t="s">
        <v>247</v>
      </c>
    </row>
    <row r="17" spans="1:17" ht="15.75" customHeight="1" x14ac:dyDescent="0.15">
      <c r="A17" s="19" t="s">
        <v>123</v>
      </c>
      <c r="B17" s="18">
        <v>0.11162037037037037</v>
      </c>
      <c r="C17" s="19" t="s">
        <v>580</v>
      </c>
      <c r="D17" s="19" t="s">
        <v>247</v>
      </c>
      <c r="E17" s="19" t="s">
        <v>580</v>
      </c>
      <c r="F17" s="19" t="s">
        <v>251</v>
      </c>
      <c r="G17" s="59" t="s">
        <v>581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247</v>
      </c>
      <c r="M17" s="62" t="s">
        <v>247</v>
      </c>
      <c r="N17" s="62">
        <v>1</v>
      </c>
      <c r="O17" s="62" t="s">
        <v>247</v>
      </c>
      <c r="P17" s="62" t="s">
        <v>247</v>
      </c>
    </row>
    <row r="18" spans="1:17" ht="15.75" customHeight="1" x14ac:dyDescent="0.15">
      <c r="A18" s="19" t="s">
        <v>123</v>
      </c>
      <c r="B18" s="18">
        <v>0.11269675925925926</v>
      </c>
      <c r="C18" s="19" t="s">
        <v>226</v>
      </c>
      <c r="D18" s="19" t="s">
        <v>247</v>
      </c>
      <c r="E18" s="19" t="s">
        <v>395</v>
      </c>
      <c r="F18" s="19" t="s">
        <v>582</v>
      </c>
      <c r="G18" s="59" t="s">
        <v>247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583</v>
      </c>
      <c r="M18" s="62" t="s">
        <v>247</v>
      </c>
      <c r="N18" s="62" t="s">
        <v>247</v>
      </c>
      <c r="O18" s="62" t="s">
        <v>247</v>
      </c>
      <c r="P18" s="62" t="s">
        <v>247</v>
      </c>
    </row>
    <row r="19" spans="1:17" ht="15.75" customHeight="1" x14ac:dyDescent="0.15">
      <c r="A19" s="19" t="s">
        <v>123</v>
      </c>
      <c r="B19" s="18">
        <v>7.2581018518518517E-2</v>
      </c>
      <c r="C19" s="19" t="s">
        <v>221</v>
      </c>
      <c r="D19" s="19" t="s">
        <v>247</v>
      </c>
      <c r="E19" s="19" t="s">
        <v>220</v>
      </c>
      <c r="F19" s="19" t="s">
        <v>386</v>
      </c>
      <c r="G19" s="59" t="s">
        <v>584</v>
      </c>
      <c r="H19" s="60" t="s">
        <v>247</v>
      </c>
      <c r="I19" s="60">
        <v>9</v>
      </c>
      <c r="J19" s="60" t="s">
        <v>247</v>
      </c>
      <c r="K19" s="60" t="s">
        <v>247</v>
      </c>
      <c r="L19" s="61" t="s">
        <v>585</v>
      </c>
      <c r="M19" s="62" t="s">
        <v>247</v>
      </c>
      <c r="N19" s="62">
        <v>9</v>
      </c>
      <c r="O19" s="62" t="s">
        <v>247</v>
      </c>
      <c r="P19" s="62" t="s">
        <v>247</v>
      </c>
    </row>
    <row r="20" spans="1:17" ht="15.75" customHeight="1" x14ac:dyDescent="0.15">
      <c r="A20" s="19" t="s">
        <v>123</v>
      </c>
      <c r="B20" s="18">
        <v>0.12570601851851851</v>
      </c>
      <c r="C20" s="19" t="s">
        <v>224</v>
      </c>
      <c r="D20" s="19" t="s">
        <v>247</v>
      </c>
      <c r="E20" s="19" t="s">
        <v>220</v>
      </c>
      <c r="F20" s="19" t="s">
        <v>255</v>
      </c>
      <c r="G20" s="59" t="s">
        <v>586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61" t="s">
        <v>586</v>
      </c>
      <c r="M20" s="62" t="s">
        <v>247</v>
      </c>
      <c r="N20" s="62" t="s">
        <v>247</v>
      </c>
      <c r="O20" s="62" t="s">
        <v>247</v>
      </c>
      <c r="P20" s="62" t="s">
        <v>247</v>
      </c>
    </row>
    <row r="21" spans="1:17" ht="15.75" customHeight="1" x14ac:dyDescent="0.15">
      <c r="A21" s="19" t="s">
        <v>123</v>
      </c>
      <c r="B21" s="18">
        <v>0.12627314814814813</v>
      </c>
      <c r="C21" s="19" t="s">
        <v>229</v>
      </c>
      <c r="D21" s="19" t="s">
        <v>247</v>
      </c>
      <c r="E21" s="19" t="s">
        <v>587</v>
      </c>
      <c r="F21" s="19" t="s">
        <v>582</v>
      </c>
      <c r="G21" s="59" t="s">
        <v>247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61" t="s">
        <v>247</v>
      </c>
      <c r="M21" s="62" t="s">
        <v>247</v>
      </c>
      <c r="N21" s="62">
        <v>1</v>
      </c>
      <c r="O21" s="62" t="s">
        <v>247</v>
      </c>
      <c r="P21" s="62" t="s">
        <v>247</v>
      </c>
      <c r="Q21" s="19" t="s">
        <v>588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1.5" customWidth="1"/>
    <col min="4" max="4" width="15.5" customWidth="1"/>
    <col min="5" max="5" width="14.6640625" customWidth="1"/>
    <col min="7" max="7" width="25.5" customWidth="1"/>
    <col min="8" max="8" width="9.33203125" customWidth="1"/>
    <col min="9" max="11" width="7.6640625" customWidth="1"/>
    <col min="12" max="12" width="22.3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0.3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124</v>
      </c>
      <c r="B2" s="18">
        <v>5.752314814814815E-2</v>
      </c>
      <c r="C2" s="19" t="s">
        <v>281</v>
      </c>
      <c r="D2" s="19" t="s">
        <v>247</v>
      </c>
      <c r="E2" s="19" t="s">
        <v>229</v>
      </c>
      <c r="F2" s="19" t="s">
        <v>255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589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124</v>
      </c>
      <c r="B3" s="18">
        <v>5.769675925925926E-2</v>
      </c>
      <c r="C3" s="19" t="s">
        <v>229</v>
      </c>
      <c r="D3" s="19" t="s">
        <v>590</v>
      </c>
      <c r="E3" s="19" t="s">
        <v>247</v>
      </c>
      <c r="F3" s="19" t="s">
        <v>297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591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124</v>
      </c>
      <c r="B4" s="18">
        <v>5.8888888888888886E-2</v>
      </c>
      <c r="C4" s="19" t="s">
        <v>229</v>
      </c>
      <c r="D4" s="19" t="s">
        <v>590</v>
      </c>
      <c r="E4" s="19" t="s">
        <v>247</v>
      </c>
      <c r="F4" s="19" t="s">
        <v>297</v>
      </c>
      <c r="G4" s="59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592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124</v>
      </c>
      <c r="B5" s="18">
        <v>5.9247685185185188E-2</v>
      </c>
      <c r="C5" s="19" t="s">
        <v>247</v>
      </c>
      <c r="D5" s="19" t="s">
        <v>590</v>
      </c>
      <c r="E5" s="19" t="s">
        <v>220</v>
      </c>
      <c r="F5" s="19" t="s">
        <v>266</v>
      </c>
      <c r="G5" s="59" t="s">
        <v>593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124</v>
      </c>
      <c r="B6" s="18">
        <v>6.8553240740740734E-2</v>
      </c>
      <c r="C6" s="19" t="s">
        <v>247</v>
      </c>
      <c r="D6" s="19" t="s">
        <v>590</v>
      </c>
      <c r="E6" s="19" t="s">
        <v>219</v>
      </c>
      <c r="F6" s="19" t="s">
        <v>266</v>
      </c>
      <c r="G6" s="59" t="s">
        <v>594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124</v>
      </c>
      <c r="B7" s="18">
        <v>9.6701388888888892E-2</v>
      </c>
      <c r="C7" s="19" t="s">
        <v>247</v>
      </c>
      <c r="D7" s="19" t="s">
        <v>590</v>
      </c>
      <c r="E7" s="19" t="s">
        <v>595</v>
      </c>
      <c r="F7" s="19" t="s">
        <v>266</v>
      </c>
      <c r="G7" s="59" t="s">
        <v>596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124</v>
      </c>
      <c r="B8" s="18">
        <v>9.7048611111111113E-2</v>
      </c>
      <c r="C8" s="19" t="s">
        <v>219</v>
      </c>
      <c r="D8" s="19" t="s">
        <v>590</v>
      </c>
      <c r="E8" s="19" t="s">
        <v>247</v>
      </c>
      <c r="F8" s="19" t="s">
        <v>297</v>
      </c>
      <c r="G8" s="59" t="s">
        <v>247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>
        <v>4</v>
      </c>
      <c r="O8" s="62" t="s">
        <v>247</v>
      </c>
      <c r="P8" s="62" t="s">
        <v>247</v>
      </c>
      <c r="Q8" s="19" t="s">
        <v>597</v>
      </c>
    </row>
    <row r="9" spans="1:17" ht="15.75" customHeight="1" x14ac:dyDescent="0.15">
      <c r="A9" s="19" t="s">
        <v>124</v>
      </c>
      <c r="B9" s="18">
        <v>0.10006944444444445</v>
      </c>
      <c r="C9" s="19" t="s">
        <v>598</v>
      </c>
      <c r="D9" s="19" t="s">
        <v>590</v>
      </c>
      <c r="E9" s="19" t="s">
        <v>219</v>
      </c>
      <c r="F9" s="19" t="s">
        <v>266</v>
      </c>
      <c r="G9" s="59" t="s">
        <v>599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9" t="s">
        <v>124</v>
      </c>
      <c r="B10" s="18">
        <v>0.10054398148148148</v>
      </c>
      <c r="C10" s="19" t="s">
        <v>598</v>
      </c>
      <c r="D10" s="19" t="s">
        <v>590</v>
      </c>
      <c r="E10" s="19" t="s">
        <v>219</v>
      </c>
      <c r="F10" s="19" t="s">
        <v>266</v>
      </c>
      <c r="G10" s="59" t="s">
        <v>600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124</v>
      </c>
      <c r="B11" s="18">
        <v>9.9490740740740741E-2</v>
      </c>
      <c r="C11" s="19" t="s">
        <v>247</v>
      </c>
      <c r="D11" s="19" t="s">
        <v>590</v>
      </c>
      <c r="E11" s="19" t="s">
        <v>224</v>
      </c>
      <c r="F11" s="19" t="s">
        <v>266</v>
      </c>
      <c r="G11" s="59" t="s">
        <v>601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 t="s">
        <v>247</v>
      </c>
      <c r="O11" s="62" t="s">
        <v>247</v>
      </c>
      <c r="P11" s="62" t="s">
        <v>247</v>
      </c>
    </row>
    <row r="12" spans="1:17" ht="15.75" customHeight="1" x14ac:dyDescent="0.15">
      <c r="A12" s="19" t="s">
        <v>124</v>
      </c>
      <c r="B12" s="18">
        <v>0.12685185185185185</v>
      </c>
      <c r="C12" s="19" t="s">
        <v>219</v>
      </c>
      <c r="D12" s="19" t="s">
        <v>247</v>
      </c>
      <c r="E12" s="19" t="s">
        <v>223</v>
      </c>
      <c r="F12" s="19" t="s">
        <v>297</v>
      </c>
      <c r="G12" s="59" t="s">
        <v>247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424</v>
      </c>
      <c r="M12" s="62" t="s">
        <v>247</v>
      </c>
      <c r="N12" s="62" t="s">
        <v>247</v>
      </c>
      <c r="O12" s="62" t="s">
        <v>247</v>
      </c>
      <c r="P12" s="62" t="s">
        <v>247</v>
      </c>
    </row>
    <row r="13" spans="1:17" ht="15.75" customHeight="1" x14ac:dyDescent="0.15">
      <c r="A13" s="19" t="s">
        <v>124</v>
      </c>
      <c r="B13" s="18">
        <v>0.13969907407407409</v>
      </c>
      <c r="C13" s="19" t="s">
        <v>219</v>
      </c>
      <c r="D13" s="19" t="s">
        <v>247</v>
      </c>
      <c r="E13" s="19" t="s">
        <v>223</v>
      </c>
      <c r="F13" s="19" t="s">
        <v>297</v>
      </c>
      <c r="G13" s="59" t="s">
        <v>247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424</v>
      </c>
      <c r="M13" s="62" t="s">
        <v>247</v>
      </c>
      <c r="N13" s="62" t="s">
        <v>247</v>
      </c>
      <c r="O13" s="62" t="s">
        <v>247</v>
      </c>
      <c r="P13" s="62" t="s">
        <v>247</v>
      </c>
    </row>
    <row r="14" spans="1:17" ht="15.75" customHeight="1" x14ac:dyDescent="0.15">
      <c r="A14" s="19" t="s">
        <v>124</v>
      </c>
      <c r="B14" s="18">
        <v>0.14489583333333333</v>
      </c>
      <c r="C14" s="19" t="s">
        <v>247</v>
      </c>
      <c r="D14" s="19" t="s">
        <v>590</v>
      </c>
      <c r="E14" s="19" t="s">
        <v>223</v>
      </c>
      <c r="F14" s="19" t="s">
        <v>266</v>
      </c>
      <c r="G14" s="59" t="s">
        <v>602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247</v>
      </c>
      <c r="M14" s="62" t="s">
        <v>247</v>
      </c>
      <c r="N14" s="62" t="s">
        <v>247</v>
      </c>
      <c r="O14" s="62" t="s">
        <v>247</v>
      </c>
      <c r="P14" s="62" t="s">
        <v>247</v>
      </c>
    </row>
    <row r="15" spans="1:17" ht="15.75" customHeight="1" x14ac:dyDescent="0.15">
      <c r="A15" s="19" t="s">
        <v>124</v>
      </c>
      <c r="B15" s="18">
        <v>0.14660879629629631</v>
      </c>
      <c r="C15" s="19" t="s">
        <v>247</v>
      </c>
      <c r="D15" s="19" t="s">
        <v>590</v>
      </c>
      <c r="E15" s="19" t="s">
        <v>221</v>
      </c>
      <c r="F15" s="19" t="s">
        <v>266</v>
      </c>
      <c r="G15" s="59" t="s">
        <v>603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 t="s">
        <v>247</v>
      </c>
      <c r="O15" s="62" t="s">
        <v>247</v>
      </c>
      <c r="P15" s="62" t="s">
        <v>247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4" customWidth="1"/>
    <col min="4" max="4" width="22.5" customWidth="1"/>
    <col min="7" max="7" width="23.6640625" customWidth="1"/>
    <col min="8" max="8" width="9.33203125" customWidth="1"/>
    <col min="9" max="11" width="7.6640625" customWidth="1"/>
    <col min="12" max="12" width="61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18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125</v>
      </c>
      <c r="B2" s="18">
        <v>3.6388888888888887E-2</v>
      </c>
      <c r="C2" s="19" t="s">
        <v>224</v>
      </c>
      <c r="D2" s="19" t="s">
        <v>247</v>
      </c>
      <c r="E2" s="19" t="s">
        <v>223</v>
      </c>
      <c r="F2" s="19" t="s">
        <v>297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424</v>
      </c>
      <c r="M2" s="61"/>
      <c r="N2" s="61"/>
      <c r="O2" s="61"/>
      <c r="P2" s="61"/>
    </row>
    <row r="3" spans="1:17" ht="15.75" customHeight="1" x14ac:dyDescent="0.15">
      <c r="A3" s="19" t="s">
        <v>125</v>
      </c>
      <c r="B3" s="18">
        <v>4.7731481481481479E-2</v>
      </c>
      <c r="C3" s="19" t="s">
        <v>247</v>
      </c>
      <c r="D3" s="19" t="s">
        <v>590</v>
      </c>
      <c r="E3" s="19" t="s">
        <v>268</v>
      </c>
      <c r="F3" s="19" t="s">
        <v>266</v>
      </c>
      <c r="G3" s="59" t="s">
        <v>604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1" t="s">
        <v>247</v>
      </c>
      <c r="N3" s="61" t="s">
        <v>247</v>
      </c>
      <c r="O3" s="61" t="s">
        <v>247</v>
      </c>
      <c r="P3" s="61" t="s">
        <v>247</v>
      </c>
    </row>
    <row r="4" spans="1:17" ht="15.75" customHeight="1" x14ac:dyDescent="0.15">
      <c r="A4" s="19" t="s">
        <v>125</v>
      </c>
      <c r="B4" s="18">
        <v>4.8680555555555553E-2</v>
      </c>
      <c r="C4" s="19" t="s">
        <v>247</v>
      </c>
      <c r="D4" s="19" t="s">
        <v>590</v>
      </c>
      <c r="E4" s="19" t="s">
        <v>229</v>
      </c>
      <c r="F4" s="19" t="s">
        <v>266</v>
      </c>
      <c r="G4" s="59" t="s">
        <v>605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1" t="s">
        <v>247</v>
      </c>
      <c r="N4" s="61" t="s">
        <v>247</v>
      </c>
      <c r="O4" s="61" t="s">
        <v>247</v>
      </c>
      <c r="P4" s="61" t="s">
        <v>247</v>
      </c>
    </row>
    <row r="5" spans="1:17" ht="15.75" customHeight="1" x14ac:dyDescent="0.15">
      <c r="A5" s="19" t="s">
        <v>125</v>
      </c>
      <c r="B5" s="18">
        <v>4.9166666666666664E-2</v>
      </c>
      <c r="C5" s="19" t="s">
        <v>247</v>
      </c>
      <c r="D5" s="19" t="s">
        <v>590</v>
      </c>
      <c r="E5" s="19" t="s">
        <v>268</v>
      </c>
      <c r="F5" s="19" t="s">
        <v>266</v>
      </c>
      <c r="G5" s="59" t="s">
        <v>606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125</v>
      </c>
      <c r="B6" s="18">
        <v>5.2199074074074071E-2</v>
      </c>
      <c r="C6" s="19" t="s">
        <v>247</v>
      </c>
      <c r="D6" s="19" t="s">
        <v>590</v>
      </c>
      <c r="E6" s="19" t="s">
        <v>220</v>
      </c>
      <c r="F6" s="19" t="s">
        <v>266</v>
      </c>
      <c r="G6" s="59" t="s">
        <v>347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125</v>
      </c>
      <c r="B7" s="18">
        <v>5.3935185185185183E-2</v>
      </c>
      <c r="C7" s="19" t="s">
        <v>229</v>
      </c>
      <c r="D7" s="19" t="s">
        <v>247</v>
      </c>
      <c r="E7" s="19" t="s">
        <v>268</v>
      </c>
      <c r="F7" s="19" t="s">
        <v>255</v>
      </c>
      <c r="G7" s="59" t="s">
        <v>605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605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125</v>
      </c>
      <c r="B8" s="18">
        <v>5.7569444444444444E-2</v>
      </c>
      <c r="C8" s="19" t="s">
        <v>221</v>
      </c>
      <c r="D8" s="19" t="s">
        <v>247</v>
      </c>
      <c r="E8" s="19" t="s">
        <v>226</v>
      </c>
      <c r="F8" s="19" t="s">
        <v>255</v>
      </c>
      <c r="G8" s="59" t="s">
        <v>602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602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125</v>
      </c>
      <c r="B9" s="18">
        <v>6.6157407407407401E-2</v>
      </c>
      <c r="C9" s="19" t="s">
        <v>247</v>
      </c>
      <c r="D9" s="19" t="s">
        <v>590</v>
      </c>
      <c r="E9" s="19" t="s">
        <v>268</v>
      </c>
      <c r="F9" s="19" t="s">
        <v>266</v>
      </c>
      <c r="G9" s="59" t="s">
        <v>607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9" t="s">
        <v>125</v>
      </c>
      <c r="B10" s="18">
        <v>7.8645833333333331E-2</v>
      </c>
      <c r="C10" s="19" t="s">
        <v>506</v>
      </c>
      <c r="D10" s="19" t="s">
        <v>247</v>
      </c>
      <c r="E10" s="19" t="s">
        <v>219</v>
      </c>
      <c r="F10" s="19" t="s">
        <v>266</v>
      </c>
      <c r="G10" s="59" t="s">
        <v>608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125</v>
      </c>
      <c r="B11" s="18">
        <v>0.1127662037037037</v>
      </c>
      <c r="C11" s="19" t="s">
        <v>268</v>
      </c>
      <c r="D11" s="19" t="s">
        <v>247</v>
      </c>
      <c r="E11" s="19" t="s">
        <v>571</v>
      </c>
      <c r="F11" s="19" t="s">
        <v>255</v>
      </c>
      <c r="G11" s="59" t="s">
        <v>247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609</v>
      </c>
      <c r="M11" s="62" t="s">
        <v>247</v>
      </c>
      <c r="N11" s="62" t="s">
        <v>247</v>
      </c>
      <c r="O11" s="62" t="s">
        <v>247</v>
      </c>
      <c r="P11" s="62" t="s">
        <v>247</v>
      </c>
    </row>
    <row r="12" spans="1:17" ht="15.75" customHeight="1" x14ac:dyDescent="0.15">
      <c r="A12" s="19" t="s">
        <v>125</v>
      </c>
      <c r="B12" s="18">
        <v>0.11313657407407407</v>
      </c>
      <c r="C12" s="19" t="s">
        <v>268</v>
      </c>
      <c r="D12" s="19" t="s">
        <v>247</v>
      </c>
      <c r="E12" s="19" t="s">
        <v>571</v>
      </c>
      <c r="F12" s="19" t="s">
        <v>255</v>
      </c>
      <c r="G12" s="59" t="s">
        <v>247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607</v>
      </c>
      <c r="M12" s="62" t="s">
        <v>247</v>
      </c>
      <c r="N12" s="62" t="s">
        <v>247</v>
      </c>
      <c r="O12" s="62" t="s">
        <v>247</v>
      </c>
      <c r="P12" s="62" t="s">
        <v>247</v>
      </c>
    </row>
    <row r="13" spans="1:17" ht="15.75" customHeight="1" x14ac:dyDescent="0.15">
      <c r="A13" s="19" t="s">
        <v>125</v>
      </c>
      <c r="B13" s="18">
        <v>0.11324074074074074</v>
      </c>
      <c r="C13" s="19" t="s">
        <v>268</v>
      </c>
      <c r="D13" s="19" t="s">
        <v>247</v>
      </c>
      <c r="E13" s="19" t="s">
        <v>571</v>
      </c>
      <c r="F13" s="19" t="s">
        <v>255</v>
      </c>
      <c r="G13" s="59" t="s">
        <v>247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610</v>
      </c>
      <c r="M13" s="62" t="s">
        <v>247</v>
      </c>
      <c r="N13" s="62" t="s">
        <v>247</v>
      </c>
      <c r="O13" s="62" t="s">
        <v>247</v>
      </c>
      <c r="P13" s="62" t="s">
        <v>247</v>
      </c>
    </row>
    <row r="14" spans="1:17" ht="15.75" customHeight="1" x14ac:dyDescent="0.15">
      <c r="A14" s="19" t="s">
        <v>125</v>
      </c>
      <c r="B14" s="18">
        <v>0.11651620370370371</v>
      </c>
      <c r="C14" s="19" t="s">
        <v>220</v>
      </c>
      <c r="D14" s="19" t="s">
        <v>247</v>
      </c>
      <c r="E14" s="19" t="s">
        <v>571</v>
      </c>
      <c r="F14" s="19" t="s">
        <v>255</v>
      </c>
      <c r="G14" s="59" t="s">
        <v>247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611</v>
      </c>
      <c r="M14" s="62" t="s">
        <v>247</v>
      </c>
      <c r="N14" s="62" t="s">
        <v>247</v>
      </c>
      <c r="O14" s="62" t="s">
        <v>247</v>
      </c>
      <c r="P14" s="62" t="s">
        <v>247</v>
      </c>
    </row>
    <row r="15" spans="1:17" ht="15.75" customHeight="1" x14ac:dyDescent="0.15">
      <c r="A15" s="19" t="s">
        <v>125</v>
      </c>
      <c r="B15" s="18">
        <v>0.11736111111111111</v>
      </c>
      <c r="C15" s="19" t="s">
        <v>571</v>
      </c>
      <c r="D15" s="19" t="s">
        <v>247</v>
      </c>
      <c r="E15" s="19" t="s">
        <v>268</v>
      </c>
      <c r="F15" s="19" t="s">
        <v>255</v>
      </c>
      <c r="G15" s="59" t="s">
        <v>610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 t="s">
        <v>247</v>
      </c>
      <c r="O15" s="62" t="s">
        <v>247</v>
      </c>
      <c r="P15" s="62" t="s">
        <v>247</v>
      </c>
      <c r="Q15" s="19" t="s">
        <v>612</v>
      </c>
    </row>
    <row r="16" spans="1:17" ht="15.75" customHeight="1" x14ac:dyDescent="0.15">
      <c r="A16" s="19" t="s">
        <v>125</v>
      </c>
      <c r="B16" s="18">
        <v>0.12365740740740741</v>
      </c>
      <c r="C16" s="19" t="s">
        <v>221</v>
      </c>
      <c r="D16" s="19" t="s">
        <v>247</v>
      </c>
      <c r="E16" s="19" t="s">
        <v>613</v>
      </c>
      <c r="F16" s="19" t="s">
        <v>255</v>
      </c>
      <c r="G16" s="59" t="s">
        <v>247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614</v>
      </c>
      <c r="M16" s="62" t="s">
        <v>247</v>
      </c>
      <c r="N16" s="62" t="s">
        <v>247</v>
      </c>
      <c r="O16" s="62" t="s">
        <v>247</v>
      </c>
      <c r="P16" s="62" t="s">
        <v>247</v>
      </c>
    </row>
    <row r="17" spans="1:17" ht="15.75" customHeight="1" x14ac:dyDescent="0.15">
      <c r="A17" s="19" t="s">
        <v>125</v>
      </c>
      <c r="B17" s="18">
        <v>0.13680555555555557</v>
      </c>
      <c r="C17" s="19" t="s">
        <v>224</v>
      </c>
      <c r="D17" s="19" t="s">
        <v>529</v>
      </c>
      <c r="E17" s="19" t="s">
        <v>224</v>
      </c>
      <c r="F17" s="19" t="s">
        <v>251</v>
      </c>
      <c r="G17" s="59" t="s">
        <v>615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247</v>
      </c>
      <c r="M17" s="62" t="s">
        <v>247</v>
      </c>
      <c r="N17" s="62" t="s">
        <v>247</v>
      </c>
      <c r="O17" s="62" t="s">
        <v>247</v>
      </c>
      <c r="P17" s="62" t="s">
        <v>247</v>
      </c>
      <c r="Q17" s="19" t="s">
        <v>616</v>
      </c>
    </row>
    <row r="18" spans="1:17" ht="15.75" customHeight="1" x14ac:dyDescent="0.15">
      <c r="A18" s="19" t="s">
        <v>125</v>
      </c>
      <c r="B18" s="18">
        <v>0.14166666666666666</v>
      </c>
      <c r="C18" s="19" t="s">
        <v>229</v>
      </c>
      <c r="D18" s="19" t="s">
        <v>617</v>
      </c>
      <c r="E18" s="19" t="s">
        <v>617</v>
      </c>
      <c r="F18" s="19" t="s">
        <v>251</v>
      </c>
      <c r="G18" s="59" t="s">
        <v>247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247</v>
      </c>
      <c r="M18" s="62" t="s">
        <v>247</v>
      </c>
      <c r="N18" s="62">
        <v>5</v>
      </c>
      <c r="O18" s="62" t="s">
        <v>247</v>
      </c>
      <c r="P18" s="62" t="s">
        <v>247</v>
      </c>
    </row>
    <row r="19" spans="1:17" ht="15.75" customHeight="1" x14ac:dyDescent="0.15">
      <c r="A19" s="19" t="s">
        <v>125</v>
      </c>
      <c r="B19" s="18">
        <v>0.14208333333333334</v>
      </c>
      <c r="C19" s="19" t="s">
        <v>229</v>
      </c>
      <c r="D19" s="19" t="s">
        <v>617</v>
      </c>
      <c r="E19" s="19" t="s">
        <v>618</v>
      </c>
      <c r="F19" s="19" t="s">
        <v>255</v>
      </c>
      <c r="G19" s="59" t="s">
        <v>247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619</v>
      </c>
      <c r="M19" s="62" t="s">
        <v>247</v>
      </c>
      <c r="N19" s="62">
        <v>50</v>
      </c>
      <c r="O19" s="62" t="s">
        <v>247</v>
      </c>
      <c r="P19" s="62" t="s">
        <v>247</v>
      </c>
      <c r="Q19" s="19" t="s">
        <v>620</v>
      </c>
    </row>
    <row r="20" spans="1:17" ht="15.75" customHeight="1" x14ac:dyDescent="0.15">
      <c r="A20" s="19" t="s">
        <v>125</v>
      </c>
      <c r="B20" s="18">
        <v>0.1449074074074074</v>
      </c>
      <c r="C20" s="19" t="s">
        <v>229</v>
      </c>
      <c r="D20" s="19" t="s">
        <v>247</v>
      </c>
      <c r="E20" s="19" t="s">
        <v>221</v>
      </c>
      <c r="F20" s="19" t="s">
        <v>255</v>
      </c>
      <c r="G20" s="59" t="s">
        <v>247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61" t="s">
        <v>247</v>
      </c>
      <c r="M20" s="62" t="s">
        <v>247</v>
      </c>
      <c r="N20" s="62">
        <v>280</v>
      </c>
      <c r="O20" s="62" t="s">
        <v>247</v>
      </c>
      <c r="P20" s="62" t="s">
        <v>247</v>
      </c>
    </row>
    <row r="21" spans="1:17" ht="15.75" customHeight="1" x14ac:dyDescent="0.15">
      <c r="A21" s="19" t="s">
        <v>125</v>
      </c>
      <c r="B21" s="18">
        <v>0.1449074074074074</v>
      </c>
      <c r="C21" s="19" t="s">
        <v>229</v>
      </c>
      <c r="D21" s="19" t="s">
        <v>247</v>
      </c>
      <c r="E21" s="19" t="s">
        <v>221</v>
      </c>
      <c r="F21" s="19" t="s">
        <v>255</v>
      </c>
      <c r="G21" s="59" t="s">
        <v>247</v>
      </c>
      <c r="H21" s="60" t="s">
        <v>247</v>
      </c>
      <c r="I21" s="60">
        <v>280</v>
      </c>
      <c r="J21" s="60" t="s">
        <v>247</v>
      </c>
      <c r="K21" s="60" t="s">
        <v>247</v>
      </c>
      <c r="L21" s="61" t="s">
        <v>247</v>
      </c>
      <c r="M21" s="62" t="s">
        <v>247</v>
      </c>
      <c r="N21" s="62" t="s">
        <v>247</v>
      </c>
      <c r="O21" s="62" t="s">
        <v>247</v>
      </c>
      <c r="P21" s="62" t="s">
        <v>247</v>
      </c>
    </row>
    <row r="22" spans="1:17" ht="15.75" customHeight="1" x14ac:dyDescent="0.15">
      <c r="A22" s="19" t="s">
        <v>125</v>
      </c>
      <c r="B22" s="18">
        <v>0.14594907407407406</v>
      </c>
      <c r="C22" s="19" t="s">
        <v>221</v>
      </c>
      <c r="D22" s="19" t="s">
        <v>621</v>
      </c>
      <c r="E22" s="19" t="s">
        <v>221</v>
      </c>
      <c r="F22" s="19" t="s">
        <v>251</v>
      </c>
      <c r="G22" s="59" t="s">
        <v>467</v>
      </c>
      <c r="H22" s="60" t="s">
        <v>247</v>
      </c>
      <c r="I22" s="60" t="s">
        <v>247</v>
      </c>
      <c r="J22" s="60" t="s">
        <v>247</v>
      </c>
      <c r="K22" s="60" t="s">
        <v>247</v>
      </c>
      <c r="L22" s="61" t="s">
        <v>247</v>
      </c>
      <c r="M22" s="62" t="s">
        <v>247</v>
      </c>
      <c r="N22" s="62">
        <v>200</v>
      </c>
      <c r="O22" s="62" t="s">
        <v>247</v>
      </c>
      <c r="P22" s="62" t="s">
        <v>247</v>
      </c>
    </row>
    <row r="23" spans="1:17" ht="15.75" customHeight="1" x14ac:dyDescent="0.15">
      <c r="A23" s="19" t="s">
        <v>125</v>
      </c>
      <c r="B23" s="18">
        <v>0.14611111111111111</v>
      </c>
      <c r="C23" s="19" t="s">
        <v>221</v>
      </c>
      <c r="D23" s="19" t="s">
        <v>247</v>
      </c>
      <c r="E23" s="19" t="s">
        <v>229</v>
      </c>
      <c r="F23" s="19" t="s">
        <v>255</v>
      </c>
      <c r="G23" s="59" t="s">
        <v>247</v>
      </c>
      <c r="H23" s="60" t="s">
        <v>247</v>
      </c>
      <c r="I23" s="60">
        <v>85</v>
      </c>
      <c r="J23" s="60" t="s">
        <v>247</v>
      </c>
      <c r="K23" s="60" t="s">
        <v>247</v>
      </c>
      <c r="L23" s="61" t="s">
        <v>247</v>
      </c>
      <c r="M23" s="62" t="s">
        <v>247</v>
      </c>
      <c r="N23" s="62" t="s">
        <v>247</v>
      </c>
      <c r="O23" s="62" t="s">
        <v>247</v>
      </c>
      <c r="P23" s="62" t="s">
        <v>247</v>
      </c>
    </row>
    <row r="24" spans="1:17" ht="15.75" customHeight="1" x14ac:dyDescent="0.15">
      <c r="A24" s="19" t="s">
        <v>125</v>
      </c>
      <c r="B24" s="18">
        <v>0.14649305555555556</v>
      </c>
      <c r="C24" s="19" t="s">
        <v>226</v>
      </c>
      <c r="D24" s="19" t="s">
        <v>621</v>
      </c>
      <c r="E24" s="19" t="s">
        <v>466</v>
      </c>
      <c r="F24" s="19" t="s">
        <v>448</v>
      </c>
      <c r="G24" s="59" t="s">
        <v>622</v>
      </c>
      <c r="H24" s="60" t="s">
        <v>247</v>
      </c>
      <c r="I24" s="60" t="s">
        <v>247</v>
      </c>
      <c r="J24" s="60" t="s">
        <v>247</v>
      </c>
      <c r="K24" s="60" t="s">
        <v>247</v>
      </c>
      <c r="L24" s="61" t="s">
        <v>247</v>
      </c>
      <c r="M24" s="62" t="s">
        <v>247</v>
      </c>
      <c r="N24" s="62">
        <v>40</v>
      </c>
      <c r="O24" s="62" t="s">
        <v>247</v>
      </c>
      <c r="P24" s="62" t="s">
        <v>247</v>
      </c>
    </row>
    <row r="25" spans="1:17" ht="15.75" customHeight="1" x14ac:dyDescent="0.15">
      <c r="A25" s="19" t="s">
        <v>125</v>
      </c>
      <c r="B25" s="18">
        <v>0.14649305555555556</v>
      </c>
      <c r="C25" s="19" t="s">
        <v>466</v>
      </c>
      <c r="D25" s="19" t="s">
        <v>621</v>
      </c>
      <c r="E25" s="19" t="s">
        <v>226</v>
      </c>
      <c r="F25" s="19" t="s">
        <v>448</v>
      </c>
      <c r="G25" s="59" t="s">
        <v>247</v>
      </c>
      <c r="H25" s="60" t="s">
        <v>247</v>
      </c>
      <c r="I25" s="60">
        <v>40</v>
      </c>
      <c r="J25" s="60" t="s">
        <v>247</v>
      </c>
      <c r="K25" s="60" t="s">
        <v>247</v>
      </c>
      <c r="L25" s="61" t="s">
        <v>622</v>
      </c>
      <c r="M25" s="62" t="s">
        <v>247</v>
      </c>
      <c r="N25" s="62" t="s">
        <v>247</v>
      </c>
      <c r="O25" s="62" t="s">
        <v>247</v>
      </c>
      <c r="P25" s="62" t="s">
        <v>247</v>
      </c>
    </row>
    <row r="26" spans="1:17" ht="15.75" customHeight="1" x14ac:dyDescent="0.15">
      <c r="A26" s="19" t="s">
        <v>125</v>
      </c>
      <c r="B26" s="18">
        <v>0.14712962962962964</v>
      </c>
      <c r="C26" s="19" t="s">
        <v>229</v>
      </c>
      <c r="D26" s="19" t="s">
        <v>621</v>
      </c>
      <c r="E26" s="19" t="s">
        <v>229</v>
      </c>
      <c r="F26" s="19" t="s">
        <v>251</v>
      </c>
      <c r="G26" s="59" t="s">
        <v>623</v>
      </c>
      <c r="H26" s="60" t="s">
        <v>247</v>
      </c>
      <c r="I26" s="60" t="s">
        <v>247</v>
      </c>
      <c r="J26" s="60" t="s">
        <v>247</v>
      </c>
      <c r="K26" s="60" t="s">
        <v>247</v>
      </c>
      <c r="L26" s="61" t="s">
        <v>247</v>
      </c>
      <c r="M26" s="62" t="s">
        <v>247</v>
      </c>
      <c r="N26" s="62" t="s">
        <v>247</v>
      </c>
      <c r="O26" s="62" t="s">
        <v>247</v>
      </c>
      <c r="P26" s="62" t="s">
        <v>247</v>
      </c>
      <c r="Q26" s="19" t="s">
        <v>624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3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8.6640625" customWidth="1"/>
    <col min="4" max="4" width="21" customWidth="1"/>
    <col min="6" max="6" width="13.5" customWidth="1"/>
    <col min="7" max="7" width="66.83203125" customWidth="1"/>
    <col min="8" max="8" width="9.33203125" customWidth="1"/>
    <col min="9" max="11" width="7.6640625" customWidth="1"/>
    <col min="12" max="12" width="22.3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37.33203125" customWidth="1"/>
  </cols>
  <sheetData>
    <row r="1" spans="1:17" ht="26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3" x14ac:dyDescent="0.15">
      <c r="A2" s="19" t="s">
        <v>126</v>
      </c>
      <c r="B2" s="18">
        <v>2.2534722222222223E-2</v>
      </c>
      <c r="C2" s="19" t="s">
        <v>219</v>
      </c>
      <c r="D2" s="19" t="s">
        <v>625</v>
      </c>
      <c r="E2" s="19" t="s">
        <v>219</v>
      </c>
      <c r="F2" s="19" t="s">
        <v>251</v>
      </c>
      <c r="G2" s="59" t="s">
        <v>626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1" t="s">
        <v>247</v>
      </c>
      <c r="N2" s="61" t="s">
        <v>247</v>
      </c>
      <c r="O2" s="61" t="s">
        <v>247</v>
      </c>
      <c r="P2" s="61">
        <v>10</v>
      </c>
      <c r="Q2" s="19" t="s">
        <v>627</v>
      </c>
    </row>
    <row r="3" spans="1:17" ht="13" x14ac:dyDescent="0.15">
      <c r="A3" s="19" t="s">
        <v>126</v>
      </c>
      <c r="B3" s="18">
        <v>2.7534722222222221E-2</v>
      </c>
      <c r="C3" s="19" t="s">
        <v>221</v>
      </c>
      <c r="D3" s="19" t="s">
        <v>628</v>
      </c>
      <c r="E3" s="19" t="s">
        <v>221</v>
      </c>
      <c r="F3" s="19" t="s">
        <v>251</v>
      </c>
      <c r="G3" s="59" t="s">
        <v>247</v>
      </c>
      <c r="H3" s="60" t="s">
        <v>247</v>
      </c>
      <c r="I3" s="60" t="s">
        <v>247</v>
      </c>
      <c r="J3" s="60">
        <v>2</v>
      </c>
      <c r="K3" s="60" t="s">
        <v>247</v>
      </c>
      <c r="L3" s="61" t="s">
        <v>247</v>
      </c>
      <c r="M3" s="61" t="s">
        <v>247</v>
      </c>
      <c r="N3" s="61" t="s">
        <v>247</v>
      </c>
      <c r="O3" s="61">
        <v>1</v>
      </c>
      <c r="P3" s="61" t="s">
        <v>247</v>
      </c>
      <c r="Q3" s="19" t="s">
        <v>629</v>
      </c>
    </row>
    <row r="4" spans="1:17" ht="13" x14ac:dyDescent="0.15">
      <c r="A4" s="81" t="s">
        <v>126</v>
      </c>
      <c r="B4" s="18">
        <v>2.841435185185185E-2</v>
      </c>
      <c r="C4" s="19" t="s">
        <v>221</v>
      </c>
      <c r="E4" s="19" t="s">
        <v>229</v>
      </c>
      <c r="F4" s="19" t="s">
        <v>255</v>
      </c>
      <c r="G4" s="59" t="s">
        <v>247</v>
      </c>
      <c r="H4" s="60" t="s">
        <v>247</v>
      </c>
      <c r="I4" s="60" t="s">
        <v>247</v>
      </c>
      <c r="J4" s="60">
        <v>2</v>
      </c>
      <c r="K4" s="60" t="s">
        <v>247</v>
      </c>
      <c r="L4" s="61" t="s">
        <v>247</v>
      </c>
      <c r="M4" s="61" t="s">
        <v>247</v>
      </c>
      <c r="N4" s="61" t="s">
        <v>247</v>
      </c>
      <c r="O4" s="61" t="s">
        <v>247</v>
      </c>
      <c r="P4" s="61" t="s">
        <v>247</v>
      </c>
      <c r="Q4" s="19" t="s">
        <v>630</v>
      </c>
    </row>
    <row r="5" spans="1:17" ht="13" x14ac:dyDescent="0.15">
      <c r="A5" s="19" t="s">
        <v>126</v>
      </c>
      <c r="B5" s="18">
        <v>2.8483796296296295E-2</v>
      </c>
      <c r="C5" s="19" t="s">
        <v>631</v>
      </c>
      <c r="D5" s="19" t="s">
        <v>628</v>
      </c>
      <c r="E5" s="19" t="s">
        <v>229</v>
      </c>
      <c r="F5" s="19" t="s">
        <v>251</v>
      </c>
      <c r="G5" s="59" t="s">
        <v>632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1" t="s">
        <v>247</v>
      </c>
      <c r="N5" s="61" t="s">
        <v>247</v>
      </c>
      <c r="O5" s="61">
        <v>1</v>
      </c>
      <c r="P5" s="61" t="s">
        <v>247</v>
      </c>
    </row>
    <row r="6" spans="1:17" ht="13" x14ac:dyDescent="0.15">
      <c r="A6" s="19" t="s">
        <v>126</v>
      </c>
      <c r="B6" s="18">
        <v>3.2129629629629633E-2</v>
      </c>
      <c r="C6" s="19" t="s">
        <v>220</v>
      </c>
      <c r="D6" s="19" t="s">
        <v>633</v>
      </c>
      <c r="E6" s="19" t="s">
        <v>220</v>
      </c>
      <c r="F6" s="19" t="s">
        <v>251</v>
      </c>
      <c r="G6" s="59" t="s">
        <v>634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1" t="s">
        <v>247</v>
      </c>
      <c r="N6" s="61" t="s">
        <v>247</v>
      </c>
      <c r="O6" s="61">
        <v>1</v>
      </c>
      <c r="P6" s="61" t="s">
        <v>247</v>
      </c>
    </row>
    <row r="7" spans="1:17" ht="13" x14ac:dyDescent="0.15">
      <c r="A7" s="19" t="s">
        <v>126</v>
      </c>
      <c r="B7" s="18">
        <v>3.2488425925925928E-2</v>
      </c>
      <c r="C7" s="19" t="s">
        <v>249</v>
      </c>
      <c r="D7" s="19" t="s">
        <v>633</v>
      </c>
      <c r="E7" s="19" t="s">
        <v>224</v>
      </c>
      <c r="F7" s="19" t="s">
        <v>251</v>
      </c>
      <c r="G7" s="59" t="s">
        <v>634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1" t="s">
        <v>247</v>
      </c>
      <c r="N7" s="61" t="s">
        <v>247</v>
      </c>
      <c r="O7" s="61">
        <v>1</v>
      </c>
      <c r="P7" s="61" t="s">
        <v>247</v>
      </c>
    </row>
    <row r="8" spans="1:17" ht="13" x14ac:dyDescent="0.15">
      <c r="A8" s="19" t="s">
        <v>126</v>
      </c>
      <c r="B8" s="18">
        <v>3.4050925925925929E-2</v>
      </c>
      <c r="C8" s="19" t="s">
        <v>226</v>
      </c>
      <c r="D8" s="19" t="s">
        <v>635</v>
      </c>
      <c r="E8" s="19" t="s">
        <v>226</v>
      </c>
      <c r="F8" s="19" t="s">
        <v>251</v>
      </c>
      <c r="G8" s="59" t="s">
        <v>636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1" t="s">
        <v>247</v>
      </c>
      <c r="N8" s="61" t="s">
        <v>247</v>
      </c>
      <c r="O8" s="61">
        <v>5</v>
      </c>
      <c r="P8" s="61" t="s">
        <v>247</v>
      </c>
      <c r="Q8" s="19"/>
    </row>
    <row r="9" spans="1:17" ht="13" x14ac:dyDescent="0.15">
      <c r="A9" s="19" t="s">
        <v>126</v>
      </c>
      <c r="B9" s="18">
        <v>3.4178240740740738E-2</v>
      </c>
      <c r="C9" s="19" t="s">
        <v>226</v>
      </c>
      <c r="D9" s="19" t="s">
        <v>635</v>
      </c>
      <c r="E9" s="19" t="s">
        <v>226</v>
      </c>
      <c r="F9" s="19" t="s">
        <v>251</v>
      </c>
      <c r="G9" s="59" t="s">
        <v>636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1" t="s">
        <v>247</v>
      </c>
      <c r="N9" s="61" t="s">
        <v>247</v>
      </c>
      <c r="O9" s="61">
        <v>5</v>
      </c>
      <c r="P9" s="61" t="s">
        <v>247</v>
      </c>
      <c r="Q9" s="19"/>
    </row>
    <row r="10" spans="1:17" ht="15" customHeight="1" x14ac:dyDescent="0.15">
      <c r="A10" s="19" t="s">
        <v>126</v>
      </c>
      <c r="B10" s="82">
        <v>3.5937499999999997E-2</v>
      </c>
      <c r="C10" s="19" t="s">
        <v>637</v>
      </c>
      <c r="D10" s="19" t="s">
        <v>635</v>
      </c>
      <c r="E10" s="19" t="s">
        <v>226</v>
      </c>
      <c r="F10" s="19" t="s">
        <v>246</v>
      </c>
      <c r="G10" s="59"/>
      <c r="H10" s="60" t="s">
        <v>247</v>
      </c>
      <c r="I10" s="60">
        <v>44</v>
      </c>
      <c r="J10" s="60" t="s">
        <v>247</v>
      </c>
      <c r="K10" s="60" t="s">
        <v>247</v>
      </c>
      <c r="L10" s="61" t="s">
        <v>247</v>
      </c>
      <c r="M10" s="61" t="s">
        <v>247</v>
      </c>
      <c r="N10" s="61" t="s">
        <v>247</v>
      </c>
      <c r="O10" s="61" t="s">
        <v>247</v>
      </c>
      <c r="P10" s="61" t="s">
        <v>247</v>
      </c>
      <c r="Q10" s="19"/>
    </row>
    <row r="11" spans="1:17" ht="13" x14ac:dyDescent="0.15">
      <c r="A11" s="19" t="s">
        <v>126</v>
      </c>
      <c r="B11" s="18">
        <v>3.6458333333333336E-2</v>
      </c>
      <c r="C11" s="19" t="s">
        <v>223</v>
      </c>
      <c r="D11" s="19" t="s">
        <v>635</v>
      </c>
      <c r="E11" s="19" t="s">
        <v>223</v>
      </c>
      <c r="F11" s="19" t="s">
        <v>251</v>
      </c>
      <c r="G11" s="59" t="s">
        <v>636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1" t="s">
        <v>247</v>
      </c>
      <c r="N11" s="61" t="s">
        <v>247</v>
      </c>
      <c r="O11" s="61">
        <v>5</v>
      </c>
      <c r="P11" s="61" t="s">
        <v>247</v>
      </c>
      <c r="Q11" s="19" t="s">
        <v>638</v>
      </c>
    </row>
    <row r="12" spans="1:17" ht="13" x14ac:dyDescent="0.15">
      <c r="A12" s="19" t="s">
        <v>126</v>
      </c>
      <c r="B12" s="18">
        <v>3.650462962962963E-2</v>
      </c>
      <c r="C12" s="19" t="s">
        <v>219</v>
      </c>
      <c r="D12" s="19" t="s">
        <v>635</v>
      </c>
      <c r="E12" s="19" t="s">
        <v>639</v>
      </c>
      <c r="F12" s="19" t="s">
        <v>572</v>
      </c>
      <c r="G12" s="83"/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1" t="s">
        <v>247</v>
      </c>
      <c r="N12" s="61">
        <v>1</v>
      </c>
      <c r="O12" s="84"/>
      <c r="P12" s="61" t="s">
        <v>247</v>
      </c>
    </row>
    <row r="13" spans="1:17" ht="13" x14ac:dyDescent="0.15">
      <c r="A13" s="19" t="s">
        <v>126</v>
      </c>
      <c r="B13" s="18">
        <v>3.6550925925925924E-2</v>
      </c>
      <c r="C13" s="19" t="s">
        <v>249</v>
      </c>
      <c r="D13" s="19" t="s">
        <v>635</v>
      </c>
      <c r="E13" s="19" t="s">
        <v>639</v>
      </c>
      <c r="F13" s="19" t="s">
        <v>572</v>
      </c>
      <c r="G13" s="59" t="s">
        <v>247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247</v>
      </c>
      <c r="M13" s="61" t="s">
        <v>247</v>
      </c>
      <c r="N13" s="61">
        <v>1</v>
      </c>
      <c r="O13" s="61" t="s">
        <v>247</v>
      </c>
      <c r="P13" s="61" t="s">
        <v>247</v>
      </c>
      <c r="Q13" s="19"/>
    </row>
    <row r="14" spans="1:17" ht="13" x14ac:dyDescent="0.15">
      <c r="A14" s="19" t="s">
        <v>126</v>
      </c>
      <c r="B14" s="18">
        <v>3.7222222222222219E-2</v>
      </c>
      <c r="C14" s="19" t="s">
        <v>637</v>
      </c>
      <c r="D14" s="19" t="s">
        <v>247</v>
      </c>
      <c r="E14" s="19" t="s">
        <v>223</v>
      </c>
      <c r="F14" s="19" t="s">
        <v>246</v>
      </c>
      <c r="G14" s="59" t="s">
        <v>247</v>
      </c>
      <c r="H14" s="60" t="s">
        <v>247</v>
      </c>
      <c r="I14" s="60">
        <v>7</v>
      </c>
      <c r="J14" s="60" t="s">
        <v>247</v>
      </c>
      <c r="K14" s="60" t="s">
        <v>247</v>
      </c>
      <c r="L14" s="61" t="s">
        <v>247</v>
      </c>
      <c r="M14" s="61" t="s">
        <v>247</v>
      </c>
      <c r="N14" s="61" t="s">
        <v>247</v>
      </c>
      <c r="O14" s="61" t="s">
        <v>247</v>
      </c>
      <c r="P14" s="61" t="s">
        <v>247</v>
      </c>
      <c r="Q14" s="19"/>
    </row>
    <row r="15" spans="1:17" ht="13" x14ac:dyDescent="0.15">
      <c r="A15" s="19" t="s">
        <v>126</v>
      </c>
      <c r="B15" s="18">
        <v>3.726851851851852E-2</v>
      </c>
      <c r="C15" s="19" t="s">
        <v>631</v>
      </c>
      <c r="D15" s="19" t="s">
        <v>247</v>
      </c>
      <c r="E15" s="19" t="s">
        <v>219</v>
      </c>
      <c r="F15" s="19" t="s">
        <v>572</v>
      </c>
      <c r="G15" s="59" t="s">
        <v>247</v>
      </c>
      <c r="H15" s="60" t="s">
        <v>247</v>
      </c>
      <c r="I15" s="60">
        <v>1</v>
      </c>
      <c r="J15" s="60" t="s">
        <v>247</v>
      </c>
      <c r="K15" s="60" t="s">
        <v>247</v>
      </c>
      <c r="L15" s="61" t="s">
        <v>247</v>
      </c>
      <c r="M15" s="61" t="s">
        <v>247</v>
      </c>
      <c r="N15" s="61" t="s">
        <v>247</v>
      </c>
      <c r="O15" s="61" t="s">
        <v>247</v>
      </c>
      <c r="P15" s="61" t="s">
        <v>247</v>
      </c>
      <c r="Q15" s="19" t="s">
        <v>640</v>
      </c>
    </row>
    <row r="16" spans="1:17" ht="13" x14ac:dyDescent="0.15">
      <c r="A16" s="19" t="s">
        <v>126</v>
      </c>
      <c r="B16" s="18">
        <v>3.8414351851851852E-2</v>
      </c>
      <c r="C16" s="19" t="s">
        <v>223</v>
      </c>
      <c r="D16" s="19" t="s">
        <v>641</v>
      </c>
      <c r="E16" s="19" t="s">
        <v>223</v>
      </c>
      <c r="F16" s="19" t="s">
        <v>251</v>
      </c>
      <c r="G16" s="59" t="s">
        <v>642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247</v>
      </c>
      <c r="M16" s="61" t="s">
        <v>247</v>
      </c>
      <c r="N16" s="61" t="s">
        <v>247</v>
      </c>
      <c r="O16" s="61" t="s">
        <v>247</v>
      </c>
      <c r="P16" s="61">
        <v>14</v>
      </c>
    </row>
    <row r="17" spans="1:17" ht="13" x14ac:dyDescent="0.15">
      <c r="A17" s="19" t="s">
        <v>126</v>
      </c>
      <c r="B17" s="18">
        <v>4.193287037037037E-2</v>
      </c>
      <c r="C17" s="19" t="s">
        <v>249</v>
      </c>
      <c r="D17" s="19" t="s">
        <v>643</v>
      </c>
      <c r="E17" s="19" t="s">
        <v>224</v>
      </c>
      <c r="F17" s="19" t="s">
        <v>251</v>
      </c>
      <c r="G17" s="59" t="s">
        <v>644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247</v>
      </c>
      <c r="M17" s="62" t="s">
        <v>247</v>
      </c>
      <c r="N17" s="62">
        <v>10</v>
      </c>
      <c r="O17" s="62" t="s">
        <v>247</v>
      </c>
      <c r="P17" s="62" t="s">
        <v>247</v>
      </c>
    </row>
    <row r="18" spans="1:17" ht="13" x14ac:dyDescent="0.15">
      <c r="A18" s="19" t="s">
        <v>126</v>
      </c>
      <c r="B18" s="18">
        <v>4.5370370370370373E-2</v>
      </c>
      <c r="C18" s="19" t="s">
        <v>221</v>
      </c>
      <c r="D18" s="19" t="s">
        <v>645</v>
      </c>
      <c r="E18" s="19" t="s">
        <v>221</v>
      </c>
      <c r="F18" s="19" t="s">
        <v>251</v>
      </c>
      <c r="G18" s="59" t="s">
        <v>646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247</v>
      </c>
      <c r="M18" s="62" t="s">
        <v>247</v>
      </c>
      <c r="N18" s="62" t="s">
        <v>247</v>
      </c>
      <c r="O18" s="62">
        <v>1</v>
      </c>
      <c r="P18" s="62" t="s">
        <v>247</v>
      </c>
    </row>
    <row r="19" spans="1:17" ht="13" x14ac:dyDescent="0.15">
      <c r="A19" s="19" t="s">
        <v>126</v>
      </c>
      <c r="B19" s="18">
        <v>4.5370370370370373E-2</v>
      </c>
      <c r="C19" s="19" t="s">
        <v>631</v>
      </c>
      <c r="D19" s="19" t="s">
        <v>645</v>
      </c>
      <c r="E19" s="19" t="s">
        <v>229</v>
      </c>
      <c r="F19" s="19" t="s">
        <v>251</v>
      </c>
      <c r="G19" s="59" t="s">
        <v>646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247</v>
      </c>
      <c r="M19" s="62" t="s">
        <v>247</v>
      </c>
      <c r="N19" s="62" t="s">
        <v>247</v>
      </c>
      <c r="O19" s="62">
        <v>1</v>
      </c>
      <c r="P19" s="62" t="s">
        <v>247</v>
      </c>
    </row>
    <row r="20" spans="1:17" ht="13" x14ac:dyDescent="0.15">
      <c r="A20" s="19" t="s">
        <v>126</v>
      </c>
      <c r="B20" s="18">
        <v>4.988425925925926E-2</v>
      </c>
      <c r="C20" s="19" t="s">
        <v>221</v>
      </c>
      <c r="D20" s="19" t="s">
        <v>645</v>
      </c>
      <c r="E20" s="19" t="s">
        <v>229</v>
      </c>
      <c r="F20" s="19" t="s">
        <v>251</v>
      </c>
      <c r="G20" s="59" t="s">
        <v>647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61" t="s">
        <v>247</v>
      </c>
      <c r="M20" s="62" t="s">
        <v>247</v>
      </c>
      <c r="N20" s="62" t="s">
        <v>247</v>
      </c>
      <c r="O20" s="62">
        <v>2</v>
      </c>
      <c r="P20" s="62" t="s">
        <v>247</v>
      </c>
    </row>
    <row r="21" spans="1:17" ht="13" x14ac:dyDescent="0.15">
      <c r="A21" s="19" t="s">
        <v>126</v>
      </c>
      <c r="B21" s="18">
        <v>5.091435185185185E-2</v>
      </c>
      <c r="C21" s="19" t="s">
        <v>648</v>
      </c>
      <c r="D21" s="19" t="s">
        <v>645</v>
      </c>
      <c r="E21" s="19" t="s">
        <v>229</v>
      </c>
      <c r="F21" s="19" t="s">
        <v>246</v>
      </c>
      <c r="G21" s="59" t="s">
        <v>649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61" t="s">
        <v>247</v>
      </c>
      <c r="M21" s="62" t="s">
        <v>247</v>
      </c>
      <c r="N21" s="62" t="s">
        <v>247</v>
      </c>
      <c r="O21" s="62" t="s">
        <v>247</v>
      </c>
      <c r="P21" s="62" t="s">
        <v>247</v>
      </c>
    </row>
    <row r="22" spans="1:17" ht="13" x14ac:dyDescent="0.15">
      <c r="A22" s="19" t="s">
        <v>126</v>
      </c>
      <c r="B22" s="18">
        <v>5.122685185185185E-2</v>
      </c>
      <c r="C22" s="19" t="s">
        <v>631</v>
      </c>
      <c r="D22" s="19" t="s">
        <v>247</v>
      </c>
      <c r="E22" s="19" t="s">
        <v>220</v>
      </c>
      <c r="F22" s="19" t="s">
        <v>255</v>
      </c>
      <c r="G22" s="59" t="s">
        <v>650</v>
      </c>
      <c r="H22" s="60" t="s">
        <v>247</v>
      </c>
      <c r="I22" s="60" t="s">
        <v>247</v>
      </c>
      <c r="J22" s="60" t="s">
        <v>247</v>
      </c>
      <c r="K22" s="60" t="s">
        <v>247</v>
      </c>
      <c r="L22" s="61" t="s">
        <v>247</v>
      </c>
      <c r="M22" s="62" t="s">
        <v>247</v>
      </c>
      <c r="N22" s="62" t="s">
        <v>247</v>
      </c>
      <c r="O22" s="62" t="s">
        <v>247</v>
      </c>
      <c r="P22" s="62" t="s">
        <v>247</v>
      </c>
    </row>
    <row r="23" spans="1:17" ht="13" x14ac:dyDescent="0.15">
      <c r="A23" s="19" t="s">
        <v>126</v>
      </c>
      <c r="B23" s="18">
        <v>5.1342592592592592E-2</v>
      </c>
      <c r="C23" s="19" t="s">
        <v>631</v>
      </c>
      <c r="D23" s="19" t="s">
        <v>247</v>
      </c>
      <c r="E23" s="19" t="s">
        <v>226</v>
      </c>
      <c r="F23" s="19" t="s">
        <v>255</v>
      </c>
      <c r="G23" s="59" t="s">
        <v>651</v>
      </c>
      <c r="H23" s="60" t="s">
        <v>247</v>
      </c>
      <c r="I23" s="60" t="s">
        <v>247</v>
      </c>
      <c r="J23" s="60" t="s">
        <v>247</v>
      </c>
      <c r="K23" s="60" t="s">
        <v>247</v>
      </c>
      <c r="L23" s="61" t="s">
        <v>247</v>
      </c>
      <c r="M23" s="62" t="s">
        <v>247</v>
      </c>
      <c r="N23" s="62" t="s">
        <v>247</v>
      </c>
      <c r="O23" s="62" t="s">
        <v>247</v>
      </c>
      <c r="P23" s="62" t="s">
        <v>247</v>
      </c>
    </row>
    <row r="24" spans="1:17" ht="13" x14ac:dyDescent="0.15">
      <c r="A24" s="19" t="s">
        <v>126</v>
      </c>
      <c r="B24" s="18">
        <v>5.5706018518518516E-2</v>
      </c>
      <c r="C24" s="19" t="s">
        <v>223</v>
      </c>
      <c r="D24" s="19" t="s">
        <v>652</v>
      </c>
      <c r="E24" s="19" t="s">
        <v>653</v>
      </c>
      <c r="F24" s="19" t="s">
        <v>255</v>
      </c>
      <c r="G24" s="59" t="s">
        <v>654</v>
      </c>
      <c r="H24" s="60" t="s">
        <v>247</v>
      </c>
      <c r="I24" s="60" t="s">
        <v>247</v>
      </c>
      <c r="J24" s="60" t="s">
        <v>247</v>
      </c>
      <c r="K24" s="60" t="s">
        <v>247</v>
      </c>
      <c r="L24" s="61" t="s">
        <v>247</v>
      </c>
      <c r="M24" s="62" t="s">
        <v>247</v>
      </c>
      <c r="N24" s="62" t="s">
        <v>247</v>
      </c>
      <c r="O24" s="62" t="s">
        <v>247</v>
      </c>
      <c r="P24" s="62" t="s">
        <v>247</v>
      </c>
    </row>
    <row r="25" spans="1:17" ht="13" x14ac:dyDescent="0.15">
      <c r="A25" s="19" t="s">
        <v>126</v>
      </c>
      <c r="B25" s="18">
        <v>6.1168981481481484E-2</v>
      </c>
      <c r="C25" s="19" t="s">
        <v>220</v>
      </c>
      <c r="D25" s="19" t="s">
        <v>655</v>
      </c>
      <c r="E25" s="19" t="s">
        <v>220</v>
      </c>
      <c r="F25" s="19" t="s">
        <v>255</v>
      </c>
      <c r="G25" s="59" t="s">
        <v>656</v>
      </c>
      <c r="H25" s="60" t="s">
        <v>247</v>
      </c>
      <c r="I25" s="60" t="s">
        <v>247</v>
      </c>
      <c r="J25" s="60" t="s">
        <v>247</v>
      </c>
      <c r="K25" s="60" t="s">
        <v>247</v>
      </c>
      <c r="L25" s="61" t="s">
        <v>247</v>
      </c>
      <c r="M25" s="62" t="s">
        <v>247</v>
      </c>
      <c r="N25" s="62" t="s">
        <v>247</v>
      </c>
      <c r="O25" s="62" t="s">
        <v>247</v>
      </c>
      <c r="P25" s="62" t="s">
        <v>247</v>
      </c>
    </row>
    <row r="26" spans="1:17" ht="13" x14ac:dyDescent="0.15">
      <c r="A26" s="19" t="s">
        <v>126</v>
      </c>
      <c r="B26" s="18">
        <v>6.8703703703703697E-2</v>
      </c>
      <c r="C26" s="19" t="s">
        <v>226</v>
      </c>
      <c r="D26" s="19" t="s">
        <v>655</v>
      </c>
      <c r="E26" s="19" t="s">
        <v>226</v>
      </c>
      <c r="F26" s="19" t="s">
        <v>255</v>
      </c>
      <c r="G26" s="59" t="s">
        <v>656</v>
      </c>
      <c r="H26" s="60" t="s">
        <v>247</v>
      </c>
      <c r="I26" s="60" t="s">
        <v>247</v>
      </c>
      <c r="J26" s="60" t="s">
        <v>247</v>
      </c>
      <c r="K26" s="60" t="s">
        <v>247</v>
      </c>
      <c r="L26" s="61" t="s">
        <v>247</v>
      </c>
      <c r="M26" s="62" t="s">
        <v>247</v>
      </c>
      <c r="N26" s="62" t="s">
        <v>247</v>
      </c>
      <c r="O26" s="62" t="s">
        <v>247</v>
      </c>
      <c r="P26" s="62" t="s">
        <v>247</v>
      </c>
    </row>
    <row r="27" spans="1:17" ht="13" x14ac:dyDescent="0.15">
      <c r="A27" s="19" t="s">
        <v>126</v>
      </c>
      <c r="B27" s="18">
        <v>7.0162037037037037E-2</v>
      </c>
      <c r="C27" s="19" t="s">
        <v>226</v>
      </c>
      <c r="D27" s="19" t="s">
        <v>247</v>
      </c>
      <c r="E27" s="19" t="s">
        <v>229</v>
      </c>
      <c r="F27" s="19" t="s">
        <v>255</v>
      </c>
      <c r="G27" s="59" t="s">
        <v>656</v>
      </c>
      <c r="H27" s="60" t="s">
        <v>247</v>
      </c>
      <c r="I27" s="60" t="s">
        <v>247</v>
      </c>
      <c r="J27" s="60" t="s">
        <v>247</v>
      </c>
      <c r="K27" s="60" t="s">
        <v>247</v>
      </c>
      <c r="L27" s="61" t="s">
        <v>247</v>
      </c>
      <c r="M27" s="62" t="s">
        <v>247</v>
      </c>
      <c r="N27" s="62" t="s">
        <v>247</v>
      </c>
      <c r="O27" s="62" t="s">
        <v>247</v>
      </c>
      <c r="P27" s="62" t="s">
        <v>247</v>
      </c>
    </row>
    <row r="28" spans="1:17" ht="13" x14ac:dyDescent="0.15">
      <c r="A28" s="19" t="s">
        <v>126</v>
      </c>
      <c r="B28" s="18">
        <v>7.4652777777777776E-2</v>
      </c>
      <c r="C28" s="19" t="s">
        <v>657</v>
      </c>
      <c r="D28" s="19" t="s">
        <v>247</v>
      </c>
      <c r="E28" s="19" t="s">
        <v>226</v>
      </c>
      <c r="F28" s="19" t="s">
        <v>255</v>
      </c>
      <c r="G28" s="59" t="s">
        <v>658</v>
      </c>
      <c r="H28" s="60" t="s">
        <v>247</v>
      </c>
      <c r="I28" s="60" t="s">
        <v>247</v>
      </c>
      <c r="J28" s="60" t="s">
        <v>247</v>
      </c>
      <c r="K28" s="60" t="s">
        <v>247</v>
      </c>
      <c r="L28" s="61" t="s">
        <v>247</v>
      </c>
      <c r="M28" s="62" t="s">
        <v>247</v>
      </c>
      <c r="N28" s="62" t="s">
        <v>247</v>
      </c>
      <c r="O28" s="62" t="s">
        <v>247</v>
      </c>
      <c r="P28" s="62" t="s">
        <v>247</v>
      </c>
    </row>
    <row r="29" spans="1:17" ht="13" x14ac:dyDescent="0.15">
      <c r="A29" s="19" t="s">
        <v>126</v>
      </c>
      <c r="B29" s="18">
        <v>9.6261574074074069E-2</v>
      </c>
      <c r="C29" s="19" t="s">
        <v>219</v>
      </c>
      <c r="D29" s="19" t="s">
        <v>247</v>
      </c>
      <c r="E29" s="19" t="s">
        <v>659</v>
      </c>
      <c r="F29" s="19" t="s">
        <v>251</v>
      </c>
      <c r="G29" s="59" t="s">
        <v>660</v>
      </c>
      <c r="H29" s="60" t="s">
        <v>247</v>
      </c>
      <c r="I29" s="60" t="s">
        <v>247</v>
      </c>
      <c r="J29" s="60" t="s">
        <v>247</v>
      </c>
      <c r="K29" s="60" t="s">
        <v>247</v>
      </c>
      <c r="L29" s="61" t="s">
        <v>247</v>
      </c>
      <c r="M29" s="62" t="s">
        <v>247</v>
      </c>
      <c r="N29" s="62">
        <v>20</v>
      </c>
      <c r="O29" s="62" t="s">
        <v>247</v>
      </c>
      <c r="P29" s="62" t="s">
        <v>247</v>
      </c>
    </row>
    <row r="30" spans="1:17" ht="13" x14ac:dyDescent="0.15">
      <c r="A30" s="19" t="s">
        <v>126</v>
      </c>
      <c r="B30" s="18">
        <v>9.6296296296296297E-2</v>
      </c>
      <c r="C30" s="19" t="s">
        <v>220</v>
      </c>
      <c r="D30" s="19" t="s">
        <v>247</v>
      </c>
      <c r="E30" s="19" t="s">
        <v>659</v>
      </c>
      <c r="F30" s="19" t="s">
        <v>251</v>
      </c>
      <c r="G30" s="59" t="s">
        <v>660</v>
      </c>
      <c r="H30" s="60" t="s">
        <v>247</v>
      </c>
      <c r="I30" s="60" t="s">
        <v>247</v>
      </c>
      <c r="J30" s="60" t="s">
        <v>247</v>
      </c>
      <c r="K30" s="60" t="s">
        <v>247</v>
      </c>
      <c r="L30" s="61" t="s">
        <v>247</v>
      </c>
      <c r="M30" s="62" t="s">
        <v>247</v>
      </c>
      <c r="N30" s="62">
        <v>20</v>
      </c>
      <c r="O30" s="62" t="s">
        <v>247</v>
      </c>
      <c r="P30" s="62" t="s">
        <v>247</v>
      </c>
    </row>
    <row r="31" spans="1:17" ht="13" x14ac:dyDescent="0.15">
      <c r="A31" s="19" t="s">
        <v>126</v>
      </c>
      <c r="B31" s="18">
        <v>9.6365740740740738E-2</v>
      </c>
      <c r="C31" s="19" t="s">
        <v>220</v>
      </c>
      <c r="D31" s="19" t="s">
        <v>247</v>
      </c>
      <c r="E31" s="19" t="s">
        <v>659</v>
      </c>
      <c r="F31" s="19" t="s">
        <v>251</v>
      </c>
      <c r="G31" s="59" t="s">
        <v>660</v>
      </c>
      <c r="H31" s="60" t="s">
        <v>247</v>
      </c>
      <c r="I31" s="60" t="s">
        <v>247</v>
      </c>
      <c r="J31" s="60" t="s">
        <v>247</v>
      </c>
      <c r="K31" s="60" t="s">
        <v>247</v>
      </c>
      <c r="L31" s="61" t="s">
        <v>247</v>
      </c>
      <c r="M31" s="62" t="s">
        <v>247</v>
      </c>
      <c r="N31" s="62">
        <v>16</v>
      </c>
      <c r="O31" s="62" t="s">
        <v>247</v>
      </c>
      <c r="P31" s="62" t="s">
        <v>247</v>
      </c>
      <c r="Q31" s="19" t="s">
        <v>661</v>
      </c>
    </row>
    <row r="32" spans="1:17" ht="13" x14ac:dyDescent="0.15">
      <c r="A32" s="19" t="s">
        <v>126</v>
      </c>
      <c r="B32" s="18">
        <v>9.6388888888888885E-2</v>
      </c>
      <c r="C32" s="19" t="s">
        <v>221</v>
      </c>
      <c r="D32" s="19" t="s">
        <v>247</v>
      </c>
      <c r="E32" s="19" t="s">
        <v>659</v>
      </c>
      <c r="F32" s="19" t="s">
        <v>251</v>
      </c>
      <c r="G32" s="59" t="s">
        <v>660</v>
      </c>
      <c r="H32" s="60" t="s">
        <v>247</v>
      </c>
      <c r="I32" s="60" t="s">
        <v>247</v>
      </c>
      <c r="J32" s="60" t="s">
        <v>247</v>
      </c>
      <c r="K32" s="60" t="s">
        <v>247</v>
      </c>
      <c r="L32" s="61" t="s">
        <v>247</v>
      </c>
      <c r="M32" s="62" t="s">
        <v>247</v>
      </c>
      <c r="N32" s="62">
        <v>4</v>
      </c>
      <c r="O32" s="62" t="s">
        <v>247</v>
      </c>
      <c r="P32" s="62" t="s">
        <v>247</v>
      </c>
      <c r="Q32" s="19" t="s">
        <v>661</v>
      </c>
    </row>
    <row r="33" spans="1:16" ht="13" x14ac:dyDescent="0.15">
      <c r="A33" s="19" t="s">
        <v>126</v>
      </c>
      <c r="B33" s="18">
        <v>9.6527777777777782E-2</v>
      </c>
      <c r="C33" s="19" t="s">
        <v>631</v>
      </c>
      <c r="D33" s="19" t="s">
        <v>247</v>
      </c>
      <c r="E33" s="19" t="s">
        <v>659</v>
      </c>
      <c r="F33" s="19" t="s">
        <v>251</v>
      </c>
      <c r="G33" s="59" t="s">
        <v>660</v>
      </c>
      <c r="H33" s="60" t="s">
        <v>247</v>
      </c>
      <c r="I33" s="60" t="s">
        <v>247</v>
      </c>
      <c r="J33" s="60" t="s">
        <v>247</v>
      </c>
      <c r="K33" s="60" t="s">
        <v>247</v>
      </c>
      <c r="L33" s="61" t="s">
        <v>247</v>
      </c>
      <c r="M33" s="62" t="s">
        <v>247</v>
      </c>
      <c r="N33" s="62">
        <v>20</v>
      </c>
      <c r="O33" s="62" t="s">
        <v>247</v>
      </c>
      <c r="P33" s="62" t="s">
        <v>247</v>
      </c>
    </row>
    <row r="34" spans="1:16" ht="13" x14ac:dyDescent="0.15">
      <c r="A34" s="19" t="s">
        <v>126</v>
      </c>
      <c r="B34" s="18">
        <v>9.6562499999999996E-2</v>
      </c>
      <c r="C34" s="19" t="s">
        <v>223</v>
      </c>
      <c r="D34" s="19" t="s">
        <v>247</v>
      </c>
      <c r="E34" s="19" t="s">
        <v>659</v>
      </c>
      <c r="F34" s="19" t="s">
        <v>251</v>
      </c>
      <c r="G34" s="59" t="s">
        <v>660</v>
      </c>
      <c r="H34" s="60" t="s">
        <v>247</v>
      </c>
      <c r="I34" s="60" t="s">
        <v>247</v>
      </c>
      <c r="J34" s="60" t="s">
        <v>247</v>
      </c>
      <c r="K34" s="60" t="s">
        <v>247</v>
      </c>
      <c r="L34" s="61" t="s">
        <v>247</v>
      </c>
      <c r="M34" s="62" t="s">
        <v>247</v>
      </c>
      <c r="N34" s="62">
        <v>20</v>
      </c>
      <c r="O34" s="62" t="s">
        <v>247</v>
      </c>
      <c r="P34" s="62" t="s">
        <v>247</v>
      </c>
    </row>
    <row r="35" spans="1:16" ht="13" x14ac:dyDescent="0.15">
      <c r="A35" s="19" t="s">
        <v>126</v>
      </c>
      <c r="B35" s="18">
        <v>9.6643518518518517E-2</v>
      </c>
      <c r="C35" s="19" t="s">
        <v>249</v>
      </c>
      <c r="D35" s="19" t="s">
        <v>247</v>
      </c>
      <c r="E35" s="19" t="s">
        <v>659</v>
      </c>
      <c r="F35" s="19" t="s">
        <v>251</v>
      </c>
      <c r="G35" s="59" t="s">
        <v>660</v>
      </c>
      <c r="H35" s="60" t="s">
        <v>247</v>
      </c>
      <c r="I35" s="60" t="s">
        <v>247</v>
      </c>
      <c r="J35" s="60" t="s">
        <v>247</v>
      </c>
      <c r="K35" s="60" t="s">
        <v>247</v>
      </c>
      <c r="L35" s="61" t="s">
        <v>247</v>
      </c>
      <c r="M35" s="62" t="s">
        <v>247</v>
      </c>
      <c r="N35" s="62">
        <v>20</v>
      </c>
      <c r="O35" s="62" t="s">
        <v>247</v>
      </c>
      <c r="P35" s="62" t="s">
        <v>247</v>
      </c>
    </row>
    <row r="36" spans="1:16" ht="13" x14ac:dyDescent="0.15">
      <c r="A36" s="19" t="s">
        <v>126</v>
      </c>
      <c r="B36" s="18">
        <v>9.6678240740740745E-2</v>
      </c>
      <c r="C36" s="19" t="s">
        <v>226</v>
      </c>
      <c r="D36" s="19" t="s">
        <v>247</v>
      </c>
      <c r="E36" s="19" t="s">
        <v>659</v>
      </c>
      <c r="F36" s="19" t="s">
        <v>251</v>
      </c>
      <c r="G36" s="59" t="s">
        <v>660</v>
      </c>
      <c r="H36" s="60" t="s">
        <v>247</v>
      </c>
      <c r="I36" s="60" t="s">
        <v>247</v>
      </c>
      <c r="J36" s="60" t="s">
        <v>247</v>
      </c>
      <c r="K36" s="60" t="s">
        <v>247</v>
      </c>
      <c r="L36" s="61" t="s">
        <v>247</v>
      </c>
      <c r="M36" s="62" t="s">
        <v>247</v>
      </c>
      <c r="N36" s="62">
        <v>20</v>
      </c>
      <c r="O36" s="62" t="s">
        <v>247</v>
      </c>
      <c r="P36" s="62" t="s">
        <v>247</v>
      </c>
    </row>
    <row r="37" spans="1:16" ht="13" x14ac:dyDescent="0.15">
      <c r="A37" s="19" t="s">
        <v>126</v>
      </c>
      <c r="B37" s="85">
        <v>0.1370949074074074</v>
      </c>
      <c r="C37" s="19" t="s">
        <v>223</v>
      </c>
      <c r="D37" s="19" t="s">
        <v>247</v>
      </c>
      <c r="E37" s="19" t="s">
        <v>223</v>
      </c>
      <c r="F37" s="19" t="s">
        <v>297</v>
      </c>
      <c r="G37" s="59" t="s">
        <v>247</v>
      </c>
      <c r="H37" s="60" t="s">
        <v>247</v>
      </c>
      <c r="I37" s="60" t="s">
        <v>247</v>
      </c>
      <c r="J37" s="60" t="s">
        <v>247</v>
      </c>
      <c r="K37" s="60" t="s">
        <v>247</v>
      </c>
      <c r="L37" s="61" t="s">
        <v>424</v>
      </c>
      <c r="M37" s="62" t="s">
        <v>247</v>
      </c>
      <c r="N37" s="62" t="s">
        <v>247</v>
      </c>
      <c r="O37" s="62" t="s">
        <v>247</v>
      </c>
      <c r="P37" s="62" t="s">
        <v>247</v>
      </c>
    </row>
    <row r="38" spans="1:16" ht="13" x14ac:dyDescent="0.15">
      <c r="A38" s="19" t="s">
        <v>126</v>
      </c>
      <c r="B38" s="85">
        <v>0.13723379629629628</v>
      </c>
      <c r="C38" s="19" t="s">
        <v>220</v>
      </c>
      <c r="D38" s="19" t="s">
        <v>247</v>
      </c>
      <c r="E38" s="19" t="s">
        <v>220</v>
      </c>
      <c r="F38" s="19" t="s">
        <v>297</v>
      </c>
      <c r="G38" s="59" t="s">
        <v>247</v>
      </c>
      <c r="H38" s="60" t="s">
        <v>247</v>
      </c>
      <c r="I38" s="60" t="s">
        <v>247</v>
      </c>
      <c r="J38" s="60" t="s">
        <v>247</v>
      </c>
      <c r="K38" s="60" t="s">
        <v>247</v>
      </c>
      <c r="L38" s="61" t="s">
        <v>424</v>
      </c>
      <c r="M38" s="62" t="s">
        <v>247</v>
      </c>
      <c r="N38" s="62" t="s">
        <v>247</v>
      </c>
      <c r="O38" s="62" t="s">
        <v>247</v>
      </c>
      <c r="P38" s="62" t="s">
        <v>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10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4.5" defaultRowHeight="15.75" customHeight="1" x14ac:dyDescent="0.15"/>
  <cols>
    <col min="1" max="1" width="16.33203125" customWidth="1"/>
    <col min="2" max="16" width="9.1640625" customWidth="1"/>
  </cols>
  <sheetData>
    <row r="1" spans="1:16" ht="39" x14ac:dyDescent="0.15">
      <c r="A1" s="26" t="s">
        <v>1919</v>
      </c>
      <c r="B1" s="27" t="s">
        <v>95</v>
      </c>
      <c r="C1" s="28" t="s">
        <v>96</v>
      </c>
      <c r="D1" s="28" t="s">
        <v>97</v>
      </c>
      <c r="E1" s="28" t="s">
        <v>98</v>
      </c>
      <c r="F1" s="29" t="s">
        <v>99</v>
      </c>
      <c r="G1" s="30" t="s">
        <v>100</v>
      </c>
      <c r="H1" s="31" t="s">
        <v>101</v>
      </c>
      <c r="I1" s="31" t="s">
        <v>102</v>
      </c>
      <c r="J1" s="31" t="s">
        <v>103</v>
      </c>
      <c r="K1" s="32" t="s">
        <v>104</v>
      </c>
      <c r="L1" s="33" t="s">
        <v>105</v>
      </c>
      <c r="M1" s="34" t="s">
        <v>106</v>
      </c>
      <c r="N1" s="34" t="s">
        <v>107</v>
      </c>
      <c r="O1" s="34" t="s">
        <v>108</v>
      </c>
      <c r="P1" s="35" t="s">
        <v>109</v>
      </c>
    </row>
    <row r="2" spans="1:16" ht="13" x14ac:dyDescent="0.15">
      <c r="A2" s="1" t="s">
        <v>110</v>
      </c>
      <c r="B2" s="36">
        <f t="shared" ref="B2:B107" ca="1" si="0">SUM(INDIRECT("'"&amp;$A2&amp;"'!H:H"))</f>
        <v>0</v>
      </c>
      <c r="C2">
        <f t="shared" ref="C2:C107" ca="1" si="1">SUM(INDIRECT("'"&amp;$A2&amp;"'!I:I"))</f>
        <v>4</v>
      </c>
      <c r="D2">
        <f t="shared" ref="D2:D107" ca="1" si="2">SUM(INDIRECT("'"&amp;$A2&amp;"'!J:J"))</f>
        <v>27</v>
      </c>
      <c r="E2">
        <f t="shared" ref="E2:E107" ca="1" si="3">SUM(INDIRECT("'"&amp;$A2&amp;"'!K:K"))</f>
        <v>50</v>
      </c>
      <c r="F2" s="37">
        <f t="shared" ref="F2:F107" ca="1" si="4">(B2*10)+C2+(D2/10)+(E2/100)</f>
        <v>7.2</v>
      </c>
      <c r="G2" s="36">
        <f t="shared" ref="G2:G107" ca="1" si="5">-SUM(INDIRECT("'"&amp;$A2&amp;"'!M:M"))</f>
        <v>0</v>
      </c>
      <c r="H2">
        <f t="shared" ref="H2:H107" ca="1" si="6">-SUM(INDIRECT("'"&amp;$A2&amp;"'!N:N"))</f>
        <v>0</v>
      </c>
      <c r="I2">
        <f t="shared" ref="I2:I107" ca="1" si="7">-SUM(INDIRECT("'"&amp;$A2&amp;"'!O:O"))</f>
        <v>-4</v>
      </c>
      <c r="J2">
        <f t="shared" ref="J2:J107" ca="1" si="8">-SUM(INDIRECT("'"&amp;$A2&amp;"'!P:P"))</f>
        <v>-27</v>
      </c>
      <c r="K2" s="38">
        <f t="shared" ref="K2:K107" ca="1" si="9">(G2*10) + H2 + (I2/10) + (J2/100)</f>
        <v>-0.67</v>
      </c>
      <c r="L2" s="39">
        <f t="shared" ref="L2:P2" ca="1" si="10">B2+G2</f>
        <v>0</v>
      </c>
      <c r="M2" s="19">
        <f t="shared" ca="1" si="10"/>
        <v>4</v>
      </c>
      <c r="N2" s="19">
        <f t="shared" ca="1" si="10"/>
        <v>23</v>
      </c>
      <c r="O2" s="19">
        <f t="shared" ca="1" si="10"/>
        <v>23</v>
      </c>
      <c r="P2" s="37">
        <f t="shared" ca="1" si="10"/>
        <v>6.53</v>
      </c>
    </row>
    <row r="3" spans="1:16" ht="13" x14ac:dyDescent="0.15">
      <c r="A3" s="1" t="s">
        <v>111</v>
      </c>
      <c r="B3" s="36">
        <f t="shared" ca="1" si="0"/>
        <v>0</v>
      </c>
      <c r="C3">
        <f t="shared" ca="1" si="1"/>
        <v>0</v>
      </c>
      <c r="D3">
        <f t="shared" ca="1" si="2"/>
        <v>0</v>
      </c>
      <c r="E3">
        <f t="shared" ca="1" si="3"/>
        <v>0</v>
      </c>
      <c r="F3" s="37">
        <f t="shared" ca="1" si="4"/>
        <v>0</v>
      </c>
      <c r="G3" s="36">
        <f t="shared" ca="1" si="5"/>
        <v>0</v>
      </c>
      <c r="H3">
        <f t="shared" ca="1" si="6"/>
        <v>-2</v>
      </c>
      <c r="I3">
        <f t="shared" ca="1" si="7"/>
        <v>-59</v>
      </c>
      <c r="J3">
        <f t="shared" ca="1" si="8"/>
        <v>0</v>
      </c>
      <c r="K3" s="38">
        <f t="shared" ca="1" si="9"/>
        <v>-7.9</v>
      </c>
      <c r="L3" s="39">
        <f t="shared" ref="L3:P3" ca="1" si="11">B3+G3</f>
        <v>0</v>
      </c>
      <c r="M3" s="19">
        <f t="shared" ca="1" si="11"/>
        <v>-2</v>
      </c>
      <c r="N3" s="19">
        <f t="shared" ca="1" si="11"/>
        <v>-59</v>
      </c>
      <c r="O3" s="19">
        <f t="shared" ca="1" si="11"/>
        <v>0</v>
      </c>
      <c r="P3" s="37">
        <f t="shared" ca="1" si="11"/>
        <v>-7.9</v>
      </c>
    </row>
    <row r="4" spans="1:16" ht="13" x14ac:dyDescent="0.15">
      <c r="A4" s="1" t="s">
        <v>112</v>
      </c>
      <c r="B4" s="36">
        <f t="shared" ca="1" si="0"/>
        <v>0</v>
      </c>
      <c r="C4">
        <f t="shared" ca="1" si="1"/>
        <v>32</v>
      </c>
      <c r="D4">
        <f t="shared" ca="1" si="2"/>
        <v>4</v>
      </c>
      <c r="E4">
        <f t="shared" ca="1" si="3"/>
        <v>0</v>
      </c>
      <c r="F4" s="37">
        <f t="shared" ca="1" si="4"/>
        <v>32.4</v>
      </c>
      <c r="G4" s="36">
        <f t="shared" ca="1" si="5"/>
        <v>0</v>
      </c>
      <c r="H4">
        <f t="shared" ca="1" si="6"/>
        <v>-37</v>
      </c>
      <c r="I4">
        <f t="shared" ca="1" si="7"/>
        <v>-2</v>
      </c>
      <c r="J4">
        <f t="shared" ca="1" si="8"/>
        <v>0</v>
      </c>
      <c r="K4" s="38">
        <f t="shared" ca="1" si="9"/>
        <v>-37.200000000000003</v>
      </c>
      <c r="L4" s="39">
        <f t="shared" ref="L4:P4" ca="1" si="12">B4+G4</f>
        <v>0</v>
      </c>
      <c r="M4" s="19">
        <f t="shared" ca="1" si="12"/>
        <v>-5</v>
      </c>
      <c r="N4" s="19">
        <f t="shared" ca="1" si="12"/>
        <v>2</v>
      </c>
      <c r="O4" s="19">
        <f t="shared" ca="1" si="12"/>
        <v>0</v>
      </c>
      <c r="P4" s="37">
        <f t="shared" ca="1" si="12"/>
        <v>-4.8000000000000043</v>
      </c>
    </row>
    <row r="5" spans="1:16" ht="13" x14ac:dyDescent="0.15">
      <c r="A5" s="1" t="s">
        <v>113</v>
      </c>
      <c r="B5" s="36">
        <f t="shared" ca="1" si="0"/>
        <v>0</v>
      </c>
      <c r="C5">
        <f t="shared" ca="1" si="1"/>
        <v>1</v>
      </c>
      <c r="D5">
        <f t="shared" ca="1" si="2"/>
        <v>0</v>
      </c>
      <c r="E5">
        <f t="shared" ca="1" si="3"/>
        <v>0</v>
      </c>
      <c r="F5" s="37">
        <f t="shared" ca="1" si="4"/>
        <v>1</v>
      </c>
      <c r="G5" s="36">
        <f t="shared" ca="1" si="5"/>
        <v>0</v>
      </c>
      <c r="H5">
        <f t="shared" ca="1" si="6"/>
        <v>-70</v>
      </c>
      <c r="I5">
        <f t="shared" ca="1" si="7"/>
        <v>-15</v>
      </c>
      <c r="J5">
        <f t="shared" ca="1" si="8"/>
        <v>0</v>
      </c>
      <c r="K5" s="38">
        <f t="shared" ca="1" si="9"/>
        <v>-71.5</v>
      </c>
      <c r="L5" s="39">
        <f t="shared" ref="L5:P5" ca="1" si="13">B5+G5</f>
        <v>0</v>
      </c>
      <c r="M5" s="19">
        <f t="shared" ca="1" si="13"/>
        <v>-69</v>
      </c>
      <c r="N5" s="19">
        <f t="shared" ca="1" si="13"/>
        <v>-15</v>
      </c>
      <c r="O5" s="19">
        <f t="shared" ca="1" si="13"/>
        <v>0</v>
      </c>
      <c r="P5" s="37">
        <f t="shared" ca="1" si="13"/>
        <v>-70.5</v>
      </c>
    </row>
    <row r="6" spans="1:16" ht="13" x14ac:dyDescent="0.15">
      <c r="A6" s="1" t="s">
        <v>114</v>
      </c>
      <c r="B6" s="36">
        <f t="shared" ca="1" si="0"/>
        <v>0</v>
      </c>
      <c r="C6">
        <f t="shared" ca="1" si="1"/>
        <v>720</v>
      </c>
      <c r="D6">
        <f t="shared" ca="1" si="2"/>
        <v>0</v>
      </c>
      <c r="E6">
        <f t="shared" ca="1" si="3"/>
        <v>0</v>
      </c>
      <c r="F6" s="37">
        <f t="shared" ca="1" si="4"/>
        <v>720</v>
      </c>
      <c r="G6" s="36">
        <f t="shared" ca="1" si="5"/>
        <v>0</v>
      </c>
      <c r="H6">
        <f t="shared" ca="1" si="6"/>
        <v>-1</v>
      </c>
      <c r="I6">
        <f t="shared" ca="1" si="7"/>
        <v>0</v>
      </c>
      <c r="J6">
        <f t="shared" ca="1" si="8"/>
        <v>0</v>
      </c>
      <c r="K6" s="38">
        <f t="shared" ca="1" si="9"/>
        <v>-1</v>
      </c>
      <c r="L6" s="39">
        <f t="shared" ref="L6:P6" ca="1" si="14">B6+G6</f>
        <v>0</v>
      </c>
      <c r="M6" s="19">
        <f t="shared" ca="1" si="14"/>
        <v>719</v>
      </c>
      <c r="N6" s="19">
        <f t="shared" ca="1" si="14"/>
        <v>0</v>
      </c>
      <c r="O6" s="19">
        <f t="shared" ca="1" si="14"/>
        <v>0</v>
      </c>
      <c r="P6" s="37">
        <f t="shared" ca="1" si="14"/>
        <v>719</v>
      </c>
    </row>
    <row r="7" spans="1:16" ht="13" x14ac:dyDescent="0.15">
      <c r="A7" s="1" t="s">
        <v>115</v>
      </c>
      <c r="B7" s="36">
        <f t="shared" ca="1" si="0"/>
        <v>0</v>
      </c>
      <c r="C7">
        <f t="shared" ca="1" si="1"/>
        <v>0</v>
      </c>
      <c r="D7">
        <f t="shared" ca="1" si="2"/>
        <v>0</v>
      </c>
      <c r="E7">
        <f t="shared" ca="1" si="3"/>
        <v>2</v>
      </c>
      <c r="F7" s="37">
        <f t="shared" ca="1" si="4"/>
        <v>0.02</v>
      </c>
      <c r="G7" s="36">
        <f t="shared" ca="1" si="5"/>
        <v>0</v>
      </c>
      <c r="H7">
        <f t="shared" ca="1" si="6"/>
        <v>-28</v>
      </c>
      <c r="I7">
        <f t="shared" ca="1" si="7"/>
        <v>-1</v>
      </c>
      <c r="J7">
        <f t="shared" ca="1" si="8"/>
        <v>-6</v>
      </c>
      <c r="K7" s="38">
        <f t="shared" ca="1" si="9"/>
        <v>-28.16</v>
      </c>
      <c r="L7" s="39">
        <f t="shared" ref="L7:P7" ca="1" si="15">B7+G7</f>
        <v>0</v>
      </c>
      <c r="M7" s="19">
        <f t="shared" ca="1" si="15"/>
        <v>-28</v>
      </c>
      <c r="N7" s="19">
        <f t="shared" ca="1" si="15"/>
        <v>-1</v>
      </c>
      <c r="O7" s="19">
        <f t="shared" ca="1" si="15"/>
        <v>-4</v>
      </c>
      <c r="P7" s="37">
        <f t="shared" ca="1" si="15"/>
        <v>-28.14</v>
      </c>
    </row>
    <row r="8" spans="1:16" ht="13" x14ac:dyDescent="0.15">
      <c r="A8" s="1" t="s">
        <v>116</v>
      </c>
      <c r="B8" s="36">
        <f t="shared" ca="1" si="0"/>
        <v>0</v>
      </c>
      <c r="C8">
        <f t="shared" ca="1" si="1"/>
        <v>13</v>
      </c>
      <c r="D8">
        <f t="shared" ca="1" si="2"/>
        <v>2</v>
      </c>
      <c r="E8">
        <f t="shared" ca="1" si="3"/>
        <v>0</v>
      </c>
      <c r="F8" s="37">
        <f t="shared" ca="1" si="4"/>
        <v>13.2</v>
      </c>
      <c r="G8" s="36">
        <f t="shared" ca="1" si="5"/>
        <v>0</v>
      </c>
      <c r="H8">
        <f t="shared" ca="1" si="6"/>
        <v>-13</v>
      </c>
      <c r="I8">
        <f t="shared" ca="1" si="7"/>
        <v>0</v>
      </c>
      <c r="J8">
        <f t="shared" ca="1" si="8"/>
        <v>0</v>
      </c>
      <c r="K8" s="38">
        <f t="shared" ca="1" si="9"/>
        <v>-13</v>
      </c>
      <c r="L8" s="39">
        <f t="shared" ref="L8:P8" ca="1" si="16">B8+G8</f>
        <v>0</v>
      </c>
      <c r="M8" s="19">
        <f t="shared" ca="1" si="16"/>
        <v>0</v>
      </c>
      <c r="N8" s="19">
        <f t="shared" ca="1" si="16"/>
        <v>2</v>
      </c>
      <c r="O8" s="19">
        <f t="shared" ca="1" si="16"/>
        <v>0</v>
      </c>
      <c r="P8" s="37">
        <f t="shared" ca="1" si="16"/>
        <v>0.19999999999999929</v>
      </c>
    </row>
    <row r="9" spans="1:16" ht="13" x14ac:dyDescent="0.15">
      <c r="A9" s="1" t="s">
        <v>117</v>
      </c>
      <c r="B9" s="36">
        <f t="shared" ca="1" si="0"/>
        <v>0</v>
      </c>
      <c r="C9">
        <f t="shared" ca="1" si="1"/>
        <v>1978</v>
      </c>
      <c r="D9">
        <f t="shared" ca="1" si="2"/>
        <v>0</v>
      </c>
      <c r="E9">
        <f t="shared" ca="1" si="3"/>
        <v>0</v>
      </c>
      <c r="F9" s="37">
        <f t="shared" ca="1" si="4"/>
        <v>1978</v>
      </c>
      <c r="G9" s="36">
        <f t="shared" ca="1" si="5"/>
        <v>0</v>
      </c>
      <c r="H9">
        <f t="shared" ca="1" si="6"/>
        <v>-616</v>
      </c>
      <c r="I9">
        <f t="shared" ca="1" si="7"/>
        <v>-12</v>
      </c>
      <c r="J9">
        <f t="shared" ca="1" si="8"/>
        <v>0</v>
      </c>
      <c r="K9" s="38">
        <f t="shared" ca="1" si="9"/>
        <v>-617.20000000000005</v>
      </c>
      <c r="L9" s="39">
        <f t="shared" ref="L9:P9" ca="1" si="17">B9+G9</f>
        <v>0</v>
      </c>
      <c r="M9" s="19">
        <f t="shared" ca="1" si="17"/>
        <v>1362</v>
      </c>
      <c r="N9" s="19">
        <f t="shared" ca="1" si="17"/>
        <v>-12</v>
      </c>
      <c r="O9" s="19">
        <f t="shared" ca="1" si="17"/>
        <v>0</v>
      </c>
      <c r="P9" s="37">
        <f t="shared" ca="1" si="17"/>
        <v>1360.8</v>
      </c>
    </row>
    <row r="10" spans="1:16" ht="13" x14ac:dyDescent="0.15">
      <c r="A10" s="1" t="s">
        <v>118</v>
      </c>
      <c r="B10" s="36">
        <f t="shared" ca="1" si="0"/>
        <v>0</v>
      </c>
      <c r="C10">
        <f t="shared" ca="1" si="1"/>
        <v>25</v>
      </c>
      <c r="D10">
        <f t="shared" ca="1" si="2"/>
        <v>0</v>
      </c>
      <c r="E10">
        <f t="shared" ca="1" si="3"/>
        <v>0</v>
      </c>
      <c r="F10" s="37">
        <f t="shared" ca="1" si="4"/>
        <v>25</v>
      </c>
      <c r="G10" s="36">
        <f t="shared" ca="1" si="5"/>
        <v>0</v>
      </c>
      <c r="H10">
        <f t="shared" ca="1" si="6"/>
        <v>-13</v>
      </c>
      <c r="I10">
        <f t="shared" ca="1" si="7"/>
        <v>-14</v>
      </c>
      <c r="J10">
        <f t="shared" ca="1" si="8"/>
        <v>0</v>
      </c>
      <c r="K10" s="38">
        <f t="shared" ca="1" si="9"/>
        <v>-14.4</v>
      </c>
      <c r="L10" s="39">
        <f t="shared" ref="L10:P10" ca="1" si="18">B10+G10</f>
        <v>0</v>
      </c>
      <c r="M10" s="19">
        <f t="shared" ca="1" si="18"/>
        <v>12</v>
      </c>
      <c r="N10" s="19">
        <f t="shared" ca="1" si="18"/>
        <v>-14</v>
      </c>
      <c r="O10" s="19">
        <f t="shared" ca="1" si="18"/>
        <v>0</v>
      </c>
      <c r="P10" s="37">
        <f t="shared" ca="1" si="18"/>
        <v>10.6</v>
      </c>
    </row>
    <row r="11" spans="1:16" ht="13" x14ac:dyDescent="0.15">
      <c r="A11" s="1" t="s">
        <v>119</v>
      </c>
      <c r="B11" s="36">
        <f t="shared" ca="1" si="0"/>
        <v>0</v>
      </c>
      <c r="C11">
        <f t="shared" ca="1" si="1"/>
        <v>1410</v>
      </c>
      <c r="D11">
        <f t="shared" ca="1" si="2"/>
        <v>270</v>
      </c>
      <c r="E11">
        <f t="shared" ca="1" si="3"/>
        <v>65</v>
      </c>
      <c r="F11" s="37">
        <f t="shared" ca="1" si="4"/>
        <v>1437.65</v>
      </c>
      <c r="G11" s="36">
        <f t="shared" ca="1" si="5"/>
        <v>0</v>
      </c>
      <c r="H11">
        <f t="shared" ca="1" si="6"/>
        <v>-100</v>
      </c>
      <c r="I11">
        <f t="shared" ca="1" si="7"/>
        <v>-4</v>
      </c>
      <c r="J11">
        <f t="shared" ca="1" si="8"/>
        <v>0</v>
      </c>
      <c r="K11" s="38">
        <f t="shared" ca="1" si="9"/>
        <v>-100.4</v>
      </c>
      <c r="L11" s="39">
        <f t="shared" ref="L11:P11" ca="1" si="19">B11+G11</f>
        <v>0</v>
      </c>
      <c r="M11" s="19">
        <f t="shared" ca="1" si="19"/>
        <v>1310</v>
      </c>
      <c r="N11" s="19">
        <f t="shared" ca="1" si="19"/>
        <v>266</v>
      </c>
      <c r="O11" s="19">
        <f t="shared" ca="1" si="19"/>
        <v>65</v>
      </c>
      <c r="P11" s="37">
        <f t="shared" ca="1" si="19"/>
        <v>1337.25</v>
      </c>
    </row>
    <row r="12" spans="1:16" ht="13" x14ac:dyDescent="0.15">
      <c r="A12" s="1" t="s">
        <v>120</v>
      </c>
      <c r="B12" s="36">
        <f t="shared" ca="1" si="0"/>
        <v>0</v>
      </c>
      <c r="C12">
        <f t="shared" ca="1" si="1"/>
        <v>0</v>
      </c>
      <c r="D12">
        <f t="shared" ca="1" si="2"/>
        <v>0</v>
      </c>
      <c r="E12">
        <f t="shared" ca="1" si="3"/>
        <v>0</v>
      </c>
      <c r="F12" s="37">
        <f t="shared" ca="1" si="4"/>
        <v>0</v>
      </c>
      <c r="G12" s="36">
        <f t="shared" ca="1" si="5"/>
        <v>0</v>
      </c>
      <c r="H12">
        <f t="shared" ca="1" si="6"/>
        <v>-295</v>
      </c>
      <c r="I12">
        <f t="shared" ca="1" si="7"/>
        <v>-13</v>
      </c>
      <c r="J12">
        <f t="shared" ca="1" si="8"/>
        <v>0</v>
      </c>
      <c r="K12" s="38">
        <f t="shared" ca="1" si="9"/>
        <v>-296.3</v>
      </c>
      <c r="L12" s="39">
        <f t="shared" ref="L12:P12" ca="1" si="20">B12+G12</f>
        <v>0</v>
      </c>
      <c r="M12" s="19">
        <f t="shared" ca="1" si="20"/>
        <v>-295</v>
      </c>
      <c r="N12" s="19">
        <f t="shared" ca="1" si="20"/>
        <v>-13</v>
      </c>
      <c r="O12" s="19">
        <f t="shared" ca="1" si="20"/>
        <v>0</v>
      </c>
      <c r="P12" s="37">
        <f t="shared" ca="1" si="20"/>
        <v>-296.3</v>
      </c>
    </row>
    <row r="13" spans="1:16" ht="13" x14ac:dyDescent="0.15">
      <c r="A13" s="1" t="s">
        <v>121</v>
      </c>
      <c r="B13" s="36">
        <f t="shared" ca="1" si="0"/>
        <v>0</v>
      </c>
      <c r="C13">
        <f t="shared" ca="1" si="1"/>
        <v>0</v>
      </c>
      <c r="D13">
        <f t="shared" ca="1" si="2"/>
        <v>0</v>
      </c>
      <c r="E13">
        <f t="shared" ca="1" si="3"/>
        <v>0</v>
      </c>
      <c r="F13" s="37">
        <f t="shared" ca="1" si="4"/>
        <v>0</v>
      </c>
      <c r="G13" s="36">
        <f t="shared" ca="1" si="5"/>
        <v>0</v>
      </c>
      <c r="H13">
        <f t="shared" ca="1" si="6"/>
        <v>-6</v>
      </c>
      <c r="I13">
        <f t="shared" ca="1" si="7"/>
        <v>-1</v>
      </c>
      <c r="J13">
        <f t="shared" ca="1" si="8"/>
        <v>-8</v>
      </c>
      <c r="K13" s="38">
        <f t="shared" ca="1" si="9"/>
        <v>-6.18</v>
      </c>
      <c r="L13" s="39">
        <f t="shared" ref="L13:P13" ca="1" si="21">B13+G13</f>
        <v>0</v>
      </c>
      <c r="M13" s="19">
        <f t="shared" ca="1" si="21"/>
        <v>-6</v>
      </c>
      <c r="N13" s="19">
        <f t="shared" ca="1" si="21"/>
        <v>-1</v>
      </c>
      <c r="O13" s="19">
        <f t="shared" ca="1" si="21"/>
        <v>-8</v>
      </c>
      <c r="P13" s="37">
        <f t="shared" ca="1" si="21"/>
        <v>-6.18</v>
      </c>
    </row>
    <row r="14" spans="1:16" ht="13" x14ac:dyDescent="0.15">
      <c r="A14" s="1" t="s">
        <v>122</v>
      </c>
      <c r="B14" s="36">
        <f t="shared" ca="1" si="0"/>
        <v>231</v>
      </c>
      <c r="C14">
        <f t="shared" ca="1" si="1"/>
        <v>24</v>
      </c>
      <c r="D14">
        <f t="shared" ca="1" si="2"/>
        <v>0</v>
      </c>
      <c r="E14">
        <f t="shared" ca="1" si="3"/>
        <v>0</v>
      </c>
      <c r="F14" s="37">
        <f t="shared" ca="1" si="4"/>
        <v>2334</v>
      </c>
      <c r="G14" s="36">
        <f t="shared" ca="1" si="5"/>
        <v>-11</v>
      </c>
      <c r="H14">
        <f t="shared" ca="1" si="6"/>
        <v>-1268</v>
      </c>
      <c r="I14">
        <f t="shared" ca="1" si="7"/>
        <v>-21</v>
      </c>
      <c r="J14">
        <f t="shared" ca="1" si="8"/>
        <v>-302</v>
      </c>
      <c r="K14" s="38">
        <f t="shared" ca="1" si="9"/>
        <v>-1383.12</v>
      </c>
      <c r="L14" s="39">
        <f t="shared" ref="L14:P14" ca="1" si="22">B14+G14</f>
        <v>220</v>
      </c>
      <c r="M14" s="19">
        <f t="shared" ca="1" si="22"/>
        <v>-1244</v>
      </c>
      <c r="N14" s="19">
        <f t="shared" ca="1" si="22"/>
        <v>-21</v>
      </c>
      <c r="O14" s="19">
        <f t="shared" ca="1" si="22"/>
        <v>-302</v>
      </c>
      <c r="P14" s="37">
        <f t="shared" ca="1" si="22"/>
        <v>950.88000000000011</v>
      </c>
    </row>
    <row r="15" spans="1:16" ht="13" x14ac:dyDescent="0.15">
      <c r="A15" s="1" t="s">
        <v>123</v>
      </c>
      <c r="B15" s="36">
        <f t="shared" ca="1" si="0"/>
        <v>0</v>
      </c>
      <c r="C15">
        <f t="shared" ca="1" si="1"/>
        <v>1047</v>
      </c>
      <c r="D15">
        <f t="shared" ca="1" si="2"/>
        <v>21</v>
      </c>
      <c r="E15">
        <f t="shared" ca="1" si="3"/>
        <v>0</v>
      </c>
      <c r="F15" s="37">
        <f t="shared" ca="1" si="4"/>
        <v>1049.0999999999999</v>
      </c>
      <c r="G15" s="36">
        <f t="shared" ca="1" si="5"/>
        <v>0</v>
      </c>
      <c r="H15">
        <f t="shared" ca="1" si="6"/>
        <v>-1051</v>
      </c>
      <c r="I15">
        <f t="shared" ca="1" si="7"/>
        <v>0</v>
      </c>
      <c r="J15">
        <f t="shared" ca="1" si="8"/>
        <v>0</v>
      </c>
      <c r="K15" s="38">
        <f t="shared" ca="1" si="9"/>
        <v>-1051</v>
      </c>
      <c r="L15" s="39">
        <f t="shared" ref="L15:P15" ca="1" si="23">B15+G15</f>
        <v>0</v>
      </c>
      <c r="M15" s="19">
        <f t="shared" ca="1" si="23"/>
        <v>-4</v>
      </c>
      <c r="N15" s="19">
        <f t="shared" ca="1" si="23"/>
        <v>21</v>
      </c>
      <c r="O15" s="19">
        <f t="shared" ca="1" si="23"/>
        <v>0</v>
      </c>
      <c r="P15" s="37">
        <f t="shared" ca="1" si="23"/>
        <v>-1.9000000000000909</v>
      </c>
    </row>
    <row r="16" spans="1:16" ht="13" x14ac:dyDescent="0.15">
      <c r="A16" s="1" t="s">
        <v>124</v>
      </c>
      <c r="B16" s="36">
        <f t="shared" ca="1" si="0"/>
        <v>0</v>
      </c>
      <c r="C16">
        <f t="shared" ca="1" si="1"/>
        <v>0</v>
      </c>
      <c r="D16">
        <f t="shared" ca="1" si="2"/>
        <v>0</v>
      </c>
      <c r="E16">
        <f t="shared" ca="1" si="3"/>
        <v>0</v>
      </c>
      <c r="F16" s="37">
        <f t="shared" ca="1" si="4"/>
        <v>0</v>
      </c>
      <c r="G16" s="36">
        <f t="shared" ca="1" si="5"/>
        <v>0</v>
      </c>
      <c r="H16">
        <f t="shared" ca="1" si="6"/>
        <v>-4</v>
      </c>
      <c r="I16">
        <f t="shared" ca="1" si="7"/>
        <v>0</v>
      </c>
      <c r="J16">
        <f t="shared" ca="1" si="8"/>
        <v>0</v>
      </c>
      <c r="K16" s="38">
        <f t="shared" ca="1" si="9"/>
        <v>-4</v>
      </c>
      <c r="L16" s="39">
        <f t="shared" ref="L16:P16" ca="1" si="24">B16+G16</f>
        <v>0</v>
      </c>
      <c r="M16" s="19">
        <f t="shared" ca="1" si="24"/>
        <v>-4</v>
      </c>
      <c r="N16" s="19">
        <f t="shared" ca="1" si="24"/>
        <v>0</v>
      </c>
      <c r="O16" s="19">
        <f t="shared" ca="1" si="24"/>
        <v>0</v>
      </c>
      <c r="P16" s="37">
        <f t="shared" ca="1" si="24"/>
        <v>-4</v>
      </c>
    </row>
    <row r="17" spans="1:16" ht="13" x14ac:dyDescent="0.15">
      <c r="A17" s="1" t="s">
        <v>125</v>
      </c>
      <c r="B17" s="36">
        <f t="shared" ca="1" si="0"/>
        <v>0</v>
      </c>
      <c r="C17">
        <f t="shared" ca="1" si="1"/>
        <v>405</v>
      </c>
      <c r="D17">
        <f t="shared" ca="1" si="2"/>
        <v>0</v>
      </c>
      <c r="E17">
        <f t="shared" ca="1" si="3"/>
        <v>0</v>
      </c>
      <c r="F17" s="37">
        <f t="shared" ca="1" si="4"/>
        <v>405</v>
      </c>
      <c r="G17" s="36">
        <f t="shared" ca="1" si="5"/>
        <v>0</v>
      </c>
      <c r="H17">
        <f t="shared" ca="1" si="6"/>
        <v>-575</v>
      </c>
      <c r="I17">
        <f t="shared" ca="1" si="7"/>
        <v>0</v>
      </c>
      <c r="J17">
        <f t="shared" ca="1" si="8"/>
        <v>0</v>
      </c>
      <c r="K17" s="38">
        <f t="shared" ca="1" si="9"/>
        <v>-575</v>
      </c>
      <c r="L17" s="39">
        <f t="shared" ref="L17:P17" ca="1" si="25">B17+G17</f>
        <v>0</v>
      </c>
      <c r="M17" s="19">
        <f t="shared" ca="1" si="25"/>
        <v>-170</v>
      </c>
      <c r="N17" s="19">
        <f t="shared" ca="1" si="25"/>
        <v>0</v>
      </c>
      <c r="O17" s="19">
        <f t="shared" ca="1" si="25"/>
        <v>0</v>
      </c>
      <c r="P17" s="37">
        <f t="shared" ca="1" si="25"/>
        <v>-170</v>
      </c>
    </row>
    <row r="18" spans="1:16" ht="13" x14ac:dyDescent="0.15">
      <c r="A18" s="1" t="s">
        <v>126</v>
      </c>
      <c r="B18" s="36">
        <f t="shared" ca="1" si="0"/>
        <v>0</v>
      </c>
      <c r="C18">
        <f t="shared" ca="1" si="1"/>
        <v>52</v>
      </c>
      <c r="D18">
        <f t="shared" ca="1" si="2"/>
        <v>4</v>
      </c>
      <c r="E18">
        <f t="shared" ca="1" si="3"/>
        <v>0</v>
      </c>
      <c r="F18" s="37">
        <f t="shared" ca="1" si="4"/>
        <v>52.4</v>
      </c>
      <c r="G18" s="36">
        <f t="shared" ca="1" si="5"/>
        <v>0</v>
      </c>
      <c r="H18">
        <f t="shared" ca="1" si="6"/>
        <v>-152</v>
      </c>
      <c r="I18">
        <f t="shared" ca="1" si="7"/>
        <v>-23</v>
      </c>
      <c r="J18">
        <f t="shared" ca="1" si="8"/>
        <v>-24</v>
      </c>
      <c r="K18" s="38">
        <f t="shared" ca="1" si="9"/>
        <v>-154.54000000000002</v>
      </c>
      <c r="L18" s="39">
        <f t="shared" ref="L18:P18" ca="1" si="26">B18+G18</f>
        <v>0</v>
      </c>
      <c r="M18" s="19">
        <f t="shared" ca="1" si="26"/>
        <v>-100</v>
      </c>
      <c r="N18" s="19">
        <f t="shared" ca="1" si="26"/>
        <v>-19</v>
      </c>
      <c r="O18" s="19">
        <f t="shared" ca="1" si="26"/>
        <v>-24</v>
      </c>
      <c r="P18" s="37">
        <f t="shared" ca="1" si="26"/>
        <v>-102.14000000000001</v>
      </c>
    </row>
    <row r="19" spans="1:16" ht="13" x14ac:dyDescent="0.15">
      <c r="A19" s="1" t="s">
        <v>127</v>
      </c>
      <c r="B19" s="36">
        <f t="shared" ca="1" si="0"/>
        <v>0</v>
      </c>
      <c r="C19">
        <f t="shared" ca="1" si="1"/>
        <v>1800</v>
      </c>
      <c r="D19">
        <f t="shared" ca="1" si="2"/>
        <v>0</v>
      </c>
      <c r="E19">
        <f t="shared" ca="1" si="3"/>
        <v>0</v>
      </c>
      <c r="F19" s="37">
        <f t="shared" ca="1" si="4"/>
        <v>1800</v>
      </c>
      <c r="G19" s="36">
        <f t="shared" ca="1" si="5"/>
        <v>0</v>
      </c>
      <c r="H19">
        <f t="shared" ca="1" si="6"/>
        <v>-695</v>
      </c>
      <c r="I19">
        <f t="shared" ca="1" si="7"/>
        <v>-10</v>
      </c>
      <c r="J19">
        <f t="shared" ca="1" si="8"/>
        <v>0</v>
      </c>
      <c r="K19" s="38">
        <f t="shared" ca="1" si="9"/>
        <v>-696</v>
      </c>
      <c r="L19" s="39">
        <f t="shared" ref="L19:P19" ca="1" si="27">B19+G19</f>
        <v>0</v>
      </c>
      <c r="M19" s="19">
        <f t="shared" ca="1" si="27"/>
        <v>1105</v>
      </c>
      <c r="N19" s="19">
        <f t="shared" ca="1" si="27"/>
        <v>-10</v>
      </c>
      <c r="O19" s="19">
        <f t="shared" ca="1" si="27"/>
        <v>0</v>
      </c>
      <c r="P19" s="37">
        <f t="shared" ca="1" si="27"/>
        <v>1104</v>
      </c>
    </row>
    <row r="20" spans="1:16" ht="13" x14ac:dyDescent="0.15">
      <c r="A20" s="1" t="s">
        <v>128</v>
      </c>
      <c r="B20" s="36">
        <f t="shared" ca="1" si="0"/>
        <v>0</v>
      </c>
      <c r="C20">
        <f t="shared" ca="1" si="1"/>
        <v>769</v>
      </c>
      <c r="D20">
        <f t="shared" ca="1" si="2"/>
        <v>0</v>
      </c>
      <c r="E20">
        <f t="shared" ca="1" si="3"/>
        <v>0</v>
      </c>
      <c r="F20" s="37">
        <f t="shared" ca="1" si="4"/>
        <v>769</v>
      </c>
      <c r="G20" s="36">
        <f t="shared" ca="1" si="5"/>
        <v>0</v>
      </c>
      <c r="H20">
        <f t="shared" ca="1" si="6"/>
        <v>-917</v>
      </c>
      <c r="I20">
        <f t="shared" ca="1" si="7"/>
        <v>0</v>
      </c>
      <c r="J20">
        <f t="shared" ca="1" si="8"/>
        <v>0</v>
      </c>
      <c r="K20" s="38">
        <f t="shared" ca="1" si="9"/>
        <v>-917</v>
      </c>
      <c r="L20" s="39">
        <f t="shared" ref="L20:P20" ca="1" si="28">B20+G20</f>
        <v>0</v>
      </c>
      <c r="M20" s="19">
        <f t="shared" ca="1" si="28"/>
        <v>-148</v>
      </c>
      <c r="N20" s="19">
        <f t="shared" ca="1" si="28"/>
        <v>0</v>
      </c>
      <c r="O20" s="19">
        <f t="shared" ca="1" si="28"/>
        <v>0</v>
      </c>
      <c r="P20" s="37">
        <f t="shared" ca="1" si="28"/>
        <v>-148</v>
      </c>
    </row>
    <row r="21" spans="1:16" ht="13" x14ac:dyDescent="0.15">
      <c r="A21" s="1" t="s">
        <v>129</v>
      </c>
      <c r="B21" s="36">
        <f t="shared" ca="1" si="0"/>
        <v>0</v>
      </c>
      <c r="C21">
        <f t="shared" ca="1" si="1"/>
        <v>0</v>
      </c>
      <c r="D21">
        <f t="shared" ca="1" si="2"/>
        <v>2</v>
      </c>
      <c r="E21">
        <f t="shared" ca="1" si="3"/>
        <v>0</v>
      </c>
      <c r="F21" s="37">
        <f t="shared" ca="1" si="4"/>
        <v>0.2</v>
      </c>
      <c r="G21" s="36">
        <f t="shared" ca="1" si="5"/>
        <v>0</v>
      </c>
      <c r="H21">
        <f t="shared" ca="1" si="6"/>
        <v>-200</v>
      </c>
      <c r="I21">
        <f t="shared" ca="1" si="7"/>
        <v>-10</v>
      </c>
      <c r="J21">
        <f t="shared" ca="1" si="8"/>
        <v>-25</v>
      </c>
      <c r="K21" s="38">
        <f t="shared" ca="1" si="9"/>
        <v>-201.25</v>
      </c>
      <c r="L21" s="39">
        <f t="shared" ref="L21:P21" ca="1" si="29">B21+G21</f>
        <v>0</v>
      </c>
      <c r="M21" s="19">
        <f t="shared" ca="1" si="29"/>
        <v>-200</v>
      </c>
      <c r="N21" s="19">
        <f t="shared" ca="1" si="29"/>
        <v>-8</v>
      </c>
      <c r="O21" s="19">
        <f t="shared" ca="1" si="29"/>
        <v>-25</v>
      </c>
      <c r="P21" s="37">
        <f t="shared" ca="1" si="29"/>
        <v>-201.05</v>
      </c>
    </row>
    <row r="22" spans="1:16" ht="13" x14ac:dyDescent="0.15">
      <c r="A22" s="1" t="s">
        <v>130</v>
      </c>
      <c r="B22" s="36">
        <f t="shared" ca="1" si="0"/>
        <v>0</v>
      </c>
      <c r="C22">
        <f t="shared" ca="1" si="1"/>
        <v>362</v>
      </c>
      <c r="D22">
        <f t="shared" ca="1" si="2"/>
        <v>431</v>
      </c>
      <c r="E22">
        <f t="shared" ca="1" si="3"/>
        <v>119</v>
      </c>
      <c r="F22" s="37">
        <f t="shared" ca="1" si="4"/>
        <v>406.29</v>
      </c>
      <c r="G22" s="36">
        <f t="shared" ca="1" si="5"/>
        <v>-156</v>
      </c>
      <c r="H22">
        <f t="shared" ca="1" si="6"/>
        <v>-204</v>
      </c>
      <c r="I22">
        <f t="shared" ca="1" si="7"/>
        <v>-54</v>
      </c>
      <c r="J22">
        <f t="shared" ca="1" si="8"/>
        <v>0</v>
      </c>
      <c r="K22" s="38">
        <f t="shared" ca="1" si="9"/>
        <v>-1769.4</v>
      </c>
      <c r="L22" s="39">
        <f t="shared" ref="L22:P22" ca="1" si="30">B22+G22</f>
        <v>-156</v>
      </c>
      <c r="M22" s="19">
        <f t="shared" ca="1" si="30"/>
        <v>158</v>
      </c>
      <c r="N22" s="19">
        <f t="shared" ca="1" si="30"/>
        <v>377</v>
      </c>
      <c r="O22" s="19">
        <f t="shared" ca="1" si="30"/>
        <v>119</v>
      </c>
      <c r="P22" s="37">
        <f t="shared" ca="1" si="30"/>
        <v>-1363.1100000000001</v>
      </c>
    </row>
    <row r="23" spans="1:16" ht="13" x14ac:dyDescent="0.15">
      <c r="A23" s="1" t="s">
        <v>131</v>
      </c>
      <c r="B23" s="36">
        <f t="shared" ca="1" si="0"/>
        <v>0</v>
      </c>
      <c r="C23">
        <f t="shared" ca="1" si="1"/>
        <v>0</v>
      </c>
      <c r="D23">
        <f t="shared" ca="1" si="2"/>
        <v>0</v>
      </c>
      <c r="E23">
        <f t="shared" ca="1" si="3"/>
        <v>0</v>
      </c>
      <c r="F23" s="37">
        <f t="shared" ca="1" si="4"/>
        <v>0</v>
      </c>
      <c r="G23" s="36">
        <f t="shared" ca="1" si="5"/>
        <v>0</v>
      </c>
      <c r="H23">
        <f t="shared" ca="1" si="6"/>
        <v>0</v>
      </c>
      <c r="I23">
        <f t="shared" ca="1" si="7"/>
        <v>0</v>
      </c>
      <c r="J23">
        <f t="shared" ca="1" si="8"/>
        <v>0</v>
      </c>
      <c r="K23" s="38">
        <f t="shared" ca="1" si="9"/>
        <v>0</v>
      </c>
      <c r="L23" s="39">
        <f t="shared" ref="L23:P23" ca="1" si="31">B23+G23</f>
        <v>0</v>
      </c>
      <c r="M23" s="19">
        <f t="shared" ca="1" si="31"/>
        <v>0</v>
      </c>
      <c r="N23" s="19">
        <f t="shared" ca="1" si="31"/>
        <v>0</v>
      </c>
      <c r="O23" s="19">
        <f t="shared" ca="1" si="31"/>
        <v>0</v>
      </c>
      <c r="P23" s="37">
        <f t="shared" ca="1" si="31"/>
        <v>0</v>
      </c>
    </row>
    <row r="24" spans="1:16" ht="13" x14ac:dyDescent="0.15">
      <c r="A24" s="1" t="s">
        <v>132</v>
      </c>
      <c r="B24" s="36">
        <f t="shared" ca="1" si="0"/>
        <v>0</v>
      </c>
      <c r="C24">
        <f t="shared" ca="1" si="1"/>
        <v>76</v>
      </c>
      <c r="D24">
        <f t="shared" ca="1" si="2"/>
        <v>20</v>
      </c>
      <c r="E24">
        <f t="shared" ca="1" si="3"/>
        <v>50</v>
      </c>
      <c r="F24" s="37">
        <f t="shared" ca="1" si="4"/>
        <v>78.5</v>
      </c>
      <c r="G24" s="36">
        <f t="shared" ca="1" si="5"/>
        <v>0</v>
      </c>
      <c r="H24">
        <f t="shared" ca="1" si="6"/>
        <v>-164</v>
      </c>
      <c r="I24">
        <f t="shared" ca="1" si="7"/>
        <v>-6</v>
      </c>
      <c r="J24">
        <f t="shared" ca="1" si="8"/>
        <v>0</v>
      </c>
      <c r="K24" s="38">
        <f t="shared" ca="1" si="9"/>
        <v>-164.6</v>
      </c>
      <c r="L24" s="39">
        <f t="shared" ref="L24:P24" ca="1" si="32">B24+G24</f>
        <v>0</v>
      </c>
      <c r="M24" s="19">
        <f t="shared" ca="1" si="32"/>
        <v>-88</v>
      </c>
      <c r="N24" s="19">
        <f t="shared" ca="1" si="32"/>
        <v>14</v>
      </c>
      <c r="O24" s="19">
        <f t="shared" ca="1" si="32"/>
        <v>50</v>
      </c>
      <c r="P24" s="37">
        <f t="shared" ca="1" si="32"/>
        <v>-86.1</v>
      </c>
    </row>
    <row r="25" spans="1:16" ht="13" x14ac:dyDescent="0.15">
      <c r="A25" s="1" t="s">
        <v>133</v>
      </c>
      <c r="B25" s="36">
        <f t="shared" ca="1" si="0"/>
        <v>0</v>
      </c>
      <c r="C25">
        <f t="shared" ca="1" si="1"/>
        <v>56</v>
      </c>
      <c r="D25">
        <f t="shared" ca="1" si="2"/>
        <v>6</v>
      </c>
      <c r="E25">
        <f t="shared" ca="1" si="3"/>
        <v>0</v>
      </c>
      <c r="F25" s="37">
        <f t="shared" ca="1" si="4"/>
        <v>56.6</v>
      </c>
      <c r="G25" s="36">
        <f t="shared" ca="1" si="5"/>
        <v>0</v>
      </c>
      <c r="H25">
        <f t="shared" ca="1" si="6"/>
        <v>-76</v>
      </c>
      <c r="I25">
        <f t="shared" ca="1" si="7"/>
        <v>-14</v>
      </c>
      <c r="J25">
        <f t="shared" ca="1" si="8"/>
        <v>-5</v>
      </c>
      <c r="K25" s="38">
        <f t="shared" ca="1" si="9"/>
        <v>-77.45</v>
      </c>
      <c r="L25" s="39">
        <f t="shared" ref="L25:P25" ca="1" si="33">B25+G25</f>
        <v>0</v>
      </c>
      <c r="M25" s="19">
        <f t="shared" ca="1" si="33"/>
        <v>-20</v>
      </c>
      <c r="N25" s="19">
        <f t="shared" ca="1" si="33"/>
        <v>-8</v>
      </c>
      <c r="O25" s="19">
        <f t="shared" ca="1" si="33"/>
        <v>-5</v>
      </c>
      <c r="P25" s="37">
        <f t="shared" ca="1" si="33"/>
        <v>-20.85</v>
      </c>
    </row>
    <row r="26" spans="1:16" ht="13" x14ac:dyDescent="0.15">
      <c r="A26" s="1" t="s">
        <v>134</v>
      </c>
      <c r="B26" s="36">
        <f t="shared" ca="1" si="0"/>
        <v>0</v>
      </c>
      <c r="C26">
        <f t="shared" ca="1" si="1"/>
        <v>200</v>
      </c>
      <c r="D26">
        <f t="shared" ca="1" si="2"/>
        <v>0</v>
      </c>
      <c r="E26">
        <f t="shared" ca="1" si="3"/>
        <v>0</v>
      </c>
      <c r="F26" s="37">
        <f t="shared" ca="1" si="4"/>
        <v>200</v>
      </c>
      <c r="G26" s="36">
        <f t="shared" ca="1" si="5"/>
        <v>0</v>
      </c>
      <c r="H26">
        <f t="shared" ca="1" si="6"/>
        <v>-405</v>
      </c>
      <c r="I26">
        <f t="shared" ca="1" si="7"/>
        <v>-2</v>
      </c>
      <c r="J26">
        <f t="shared" ca="1" si="8"/>
        <v>-2</v>
      </c>
      <c r="K26" s="38">
        <f t="shared" ca="1" si="9"/>
        <v>-405.21999999999997</v>
      </c>
      <c r="L26" s="39">
        <f t="shared" ref="L26:P26" ca="1" si="34">B26+G26</f>
        <v>0</v>
      </c>
      <c r="M26" s="19">
        <f t="shared" ca="1" si="34"/>
        <v>-205</v>
      </c>
      <c r="N26" s="19">
        <f t="shared" ca="1" si="34"/>
        <v>-2</v>
      </c>
      <c r="O26" s="19">
        <f t="shared" ca="1" si="34"/>
        <v>-2</v>
      </c>
      <c r="P26" s="37">
        <f t="shared" ca="1" si="34"/>
        <v>-205.21999999999997</v>
      </c>
    </row>
    <row r="27" spans="1:16" ht="13" x14ac:dyDescent="0.15">
      <c r="A27" s="1" t="s">
        <v>135</v>
      </c>
      <c r="B27" s="36">
        <f t="shared" ca="1" si="0"/>
        <v>0</v>
      </c>
      <c r="C27">
        <f t="shared" ca="1" si="1"/>
        <v>0</v>
      </c>
      <c r="D27">
        <f t="shared" ca="1" si="2"/>
        <v>0</v>
      </c>
      <c r="E27">
        <f t="shared" ca="1" si="3"/>
        <v>0</v>
      </c>
      <c r="F27" s="37">
        <f t="shared" ca="1" si="4"/>
        <v>0</v>
      </c>
      <c r="G27" s="36">
        <f t="shared" ca="1" si="5"/>
        <v>0</v>
      </c>
      <c r="H27">
        <f t="shared" ca="1" si="6"/>
        <v>-20</v>
      </c>
      <c r="I27">
        <f t="shared" ca="1" si="7"/>
        <v>0</v>
      </c>
      <c r="J27">
        <f t="shared" ca="1" si="8"/>
        <v>0</v>
      </c>
      <c r="K27" s="38">
        <f t="shared" ca="1" si="9"/>
        <v>-20</v>
      </c>
      <c r="L27" s="39">
        <f t="shared" ref="L27:P27" ca="1" si="35">B27+G27</f>
        <v>0</v>
      </c>
      <c r="M27" s="19">
        <f t="shared" ca="1" si="35"/>
        <v>-20</v>
      </c>
      <c r="N27" s="19">
        <f t="shared" ca="1" si="35"/>
        <v>0</v>
      </c>
      <c r="O27" s="19">
        <f t="shared" ca="1" si="35"/>
        <v>0</v>
      </c>
      <c r="P27" s="37">
        <f t="shared" ca="1" si="35"/>
        <v>-20</v>
      </c>
    </row>
    <row r="28" spans="1:16" ht="13" x14ac:dyDescent="0.15">
      <c r="A28" s="1" t="s">
        <v>136</v>
      </c>
      <c r="B28" s="36">
        <f t="shared" ca="1" si="0"/>
        <v>0</v>
      </c>
      <c r="C28">
        <f t="shared" ca="1" si="1"/>
        <v>173</v>
      </c>
      <c r="D28">
        <f t="shared" ca="1" si="2"/>
        <v>13</v>
      </c>
      <c r="E28">
        <f t="shared" ca="1" si="3"/>
        <v>0</v>
      </c>
      <c r="F28" s="37">
        <f t="shared" ca="1" si="4"/>
        <v>174.3</v>
      </c>
      <c r="G28" s="36">
        <f t="shared" ca="1" si="5"/>
        <v>0</v>
      </c>
      <c r="H28">
        <f t="shared" ca="1" si="6"/>
        <v>-24</v>
      </c>
      <c r="I28">
        <f t="shared" ca="1" si="7"/>
        <v>-10</v>
      </c>
      <c r="J28">
        <f t="shared" ca="1" si="8"/>
        <v>0</v>
      </c>
      <c r="K28" s="38">
        <f t="shared" ca="1" si="9"/>
        <v>-25</v>
      </c>
      <c r="L28" s="39">
        <f t="shared" ref="L28:P28" ca="1" si="36">B28+G28</f>
        <v>0</v>
      </c>
      <c r="M28" s="19">
        <f t="shared" ca="1" si="36"/>
        <v>149</v>
      </c>
      <c r="N28" s="19">
        <f t="shared" ca="1" si="36"/>
        <v>3</v>
      </c>
      <c r="O28" s="19">
        <f t="shared" ca="1" si="36"/>
        <v>0</v>
      </c>
      <c r="P28" s="37">
        <f t="shared" ca="1" si="36"/>
        <v>149.30000000000001</v>
      </c>
    </row>
    <row r="29" spans="1:16" ht="13" x14ac:dyDescent="0.15">
      <c r="A29" s="1" t="s">
        <v>137</v>
      </c>
      <c r="B29" s="36">
        <f t="shared" ca="1" si="0"/>
        <v>0</v>
      </c>
      <c r="C29">
        <f t="shared" ca="1" si="1"/>
        <v>122</v>
      </c>
      <c r="D29">
        <f t="shared" ca="1" si="2"/>
        <v>0</v>
      </c>
      <c r="E29">
        <f t="shared" ca="1" si="3"/>
        <v>0</v>
      </c>
      <c r="F29" s="37">
        <f t="shared" ca="1" si="4"/>
        <v>122</v>
      </c>
      <c r="G29" s="36">
        <f t="shared" ca="1" si="5"/>
        <v>0</v>
      </c>
      <c r="H29">
        <f t="shared" ca="1" si="6"/>
        <v>0</v>
      </c>
      <c r="I29">
        <f t="shared" ca="1" si="7"/>
        <v>0</v>
      </c>
      <c r="J29">
        <f t="shared" ca="1" si="8"/>
        <v>0</v>
      </c>
      <c r="K29" s="38">
        <f t="shared" ca="1" si="9"/>
        <v>0</v>
      </c>
      <c r="L29" s="39">
        <f t="shared" ref="L29:P29" ca="1" si="37">B29+G29</f>
        <v>0</v>
      </c>
      <c r="M29" s="19">
        <f t="shared" ca="1" si="37"/>
        <v>122</v>
      </c>
      <c r="N29" s="19">
        <f t="shared" ca="1" si="37"/>
        <v>0</v>
      </c>
      <c r="O29" s="19">
        <f t="shared" ca="1" si="37"/>
        <v>0</v>
      </c>
      <c r="P29" s="37">
        <f t="shared" ca="1" si="37"/>
        <v>122</v>
      </c>
    </row>
    <row r="30" spans="1:16" ht="13" x14ac:dyDescent="0.15">
      <c r="A30" s="1" t="s">
        <v>138</v>
      </c>
      <c r="B30" s="36">
        <f t="shared" ca="1" si="0"/>
        <v>0</v>
      </c>
      <c r="C30">
        <f t="shared" ca="1" si="1"/>
        <v>0</v>
      </c>
      <c r="D30">
        <f t="shared" ca="1" si="2"/>
        <v>0</v>
      </c>
      <c r="E30">
        <f t="shared" ca="1" si="3"/>
        <v>0</v>
      </c>
      <c r="F30" s="37">
        <f t="shared" ca="1" si="4"/>
        <v>0</v>
      </c>
      <c r="G30" s="36">
        <f t="shared" ca="1" si="5"/>
        <v>0</v>
      </c>
      <c r="H30">
        <f t="shared" ca="1" si="6"/>
        <v>0</v>
      </c>
      <c r="I30">
        <f t="shared" ca="1" si="7"/>
        <v>0</v>
      </c>
      <c r="J30">
        <f t="shared" ca="1" si="8"/>
        <v>0</v>
      </c>
      <c r="K30" s="38">
        <f t="shared" ca="1" si="9"/>
        <v>0</v>
      </c>
      <c r="L30" s="39">
        <f t="shared" ref="L30:P30" ca="1" si="38">B30+G30</f>
        <v>0</v>
      </c>
      <c r="M30" s="19">
        <f t="shared" ca="1" si="38"/>
        <v>0</v>
      </c>
      <c r="N30" s="19">
        <f t="shared" ca="1" si="38"/>
        <v>0</v>
      </c>
      <c r="O30" s="19">
        <f t="shared" ca="1" si="38"/>
        <v>0</v>
      </c>
      <c r="P30" s="37">
        <f t="shared" ca="1" si="38"/>
        <v>0</v>
      </c>
    </row>
    <row r="31" spans="1:16" ht="13" x14ac:dyDescent="0.15">
      <c r="A31" s="1" t="s">
        <v>139</v>
      </c>
      <c r="B31" s="36">
        <f t="shared" ca="1" si="0"/>
        <v>751</v>
      </c>
      <c r="C31">
        <f t="shared" ca="1" si="1"/>
        <v>396</v>
      </c>
      <c r="D31">
        <f t="shared" ca="1" si="2"/>
        <v>0</v>
      </c>
      <c r="E31">
        <f t="shared" ca="1" si="3"/>
        <v>0</v>
      </c>
      <c r="F31" s="37">
        <f t="shared" ca="1" si="4"/>
        <v>7906</v>
      </c>
      <c r="G31" s="36">
        <f t="shared" ca="1" si="5"/>
        <v>0</v>
      </c>
      <c r="H31">
        <f t="shared" ca="1" si="6"/>
        <v>0</v>
      </c>
      <c r="I31">
        <f t="shared" ca="1" si="7"/>
        <v>0</v>
      </c>
      <c r="J31">
        <f t="shared" ca="1" si="8"/>
        <v>0</v>
      </c>
      <c r="K31" s="38">
        <f t="shared" ca="1" si="9"/>
        <v>0</v>
      </c>
      <c r="L31" s="39">
        <f t="shared" ref="L31:P31" ca="1" si="39">B31+G31</f>
        <v>751</v>
      </c>
      <c r="M31" s="19">
        <f t="shared" ca="1" si="39"/>
        <v>396</v>
      </c>
      <c r="N31" s="19">
        <f t="shared" ca="1" si="39"/>
        <v>0</v>
      </c>
      <c r="O31" s="19">
        <f t="shared" ca="1" si="39"/>
        <v>0</v>
      </c>
      <c r="P31" s="37">
        <f t="shared" ca="1" si="39"/>
        <v>7906</v>
      </c>
    </row>
    <row r="32" spans="1:16" ht="13" x14ac:dyDescent="0.15">
      <c r="A32" s="1" t="s">
        <v>140</v>
      </c>
      <c r="B32" s="36">
        <f t="shared" ca="1" si="0"/>
        <v>0</v>
      </c>
      <c r="C32">
        <f t="shared" ca="1" si="1"/>
        <v>100</v>
      </c>
      <c r="D32">
        <f t="shared" ca="1" si="2"/>
        <v>0</v>
      </c>
      <c r="E32">
        <f t="shared" ca="1" si="3"/>
        <v>0</v>
      </c>
      <c r="F32" s="37">
        <f t="shared" ca="1" si="4"/>
        <v>100</v>
      </c>
      <c r="G32" s="36">
        <f t="shared" ca="1" si="5"/>
        <v>0</v>
      </c>
      <c r="H32">
        <f t="shared" ca="1" si="6"/>
        <v>-4247</v>
      </c>
      <c r="I32">
        <f t="shared" ca="1" si="7"/>
        <v>-2</v>
      </c>
      <c r="J32">
        <f t="shared" ca="1" si="8"/>
        <v>0</v>
      </c>
      <c r="K32" s="38">
        <f t="shared" ca="1" si="9"/>
        <v>-4247.2</v>
      </c>
      <c r="L32" s="39">
        <f t="shared" ref="L32:P32" ca="1" si="40">B32+G32</f>
        <v>0</v>
      </c>
      <c r="M32" s="19">
        <f t="shared" ca="1" si="40"/>
        <v>-4147</v>
      </c>
      <c r="N32" s="19">
        <f t="shared" ca="1" si="40"/>
        <v>-2</v>
      </c>
      <c r="O32" s="19">
        <f t="shared" ca="1" si="40"/>
        <v>0</v>
      </c>
      <c r="P32" s="37">
        <f t="shared" ca="1" si="40"/>
        <v>-4147.2</v>
      </c>
    </row>
    <row r="33" spans="1:16" ht="13" x14ac:dyDescent="0.15">
      <c r="A33" s="1" t="s">
        <v>141</v>
      </c>
      <c r="B33" s="36">
        <f t="shared" ca="1" si="0"/>
        <v>0</v>
      </c>
      <c r="C33">
        <f t="shared" ca="1" si="1"/>
        <v>8</v>
      </c>
      <c r="D33">
        <f t="shared" ca="1" si="2"/>
        <v>34</v>
      </c>
      <c r="E33">
        <f t="shared" ca="1" si="3"/>
        <v>0</v>
      </c>
      <c r="F33" s="37">
        <f t="shared" ca="1" si="4"/>
        <v>11.4</v>
      </c>
      <c r="G33" s="36">
        <f t="shared" ca="1" si="5"/>
        <v>0</v>
      </c>
      <c r="H33">
        <f t="shared" ca="1" si="6"/>
        <v>-1641</v>
      </c>
      <c r="I33">
        <f t="shared" ca="1" si="7"/>
        <v>0</v>
      </c>
      <c r="J33">
        <f t="shared" ca="1" si="8"/>
        <v>0</v>
      </c>
      <c r="K33" s="38">
        <f t="shared" ca="1" si="9"/>
        <v>-1641</v>
      </c>
      <c r="L33" s="39">
        <f t="shared" ref="L33:P33" ca="1" si="41">B33+G33</f>
        <v>0</v>
      </c>
      <c r="M33" s="19">
        <f t="shared" ca="1" si="41"/>
        <v>-1633</v>
      </c>
      <c r="N33" s="19">
        <f t="shared" ca="1" si="41"/>
        <v>34</v>
      </c>
      <c r="O33" s="19">
        <f t="shared" ca="1" si="41"/>
        <v>0</v>
      </c>
      <c r="P33" s="37">
        <f t="shared" ca="1" si="41"/>
        <v>-1629.6</v>
      </c>
    </row>
    <row r="34" spans="1:16" ht="13" x14ac:dyDescent="0.15">
      <c r="A34" s="1" t="s">
        <v>142</v>
      </c>
      <c r="B34" s="36">
        <f t="shared" ca="1" si="0"/>
        <v>0</v>
      </c>
      <c r="C34">
        <f t="shared" ca="1" si="1"/>
        <v>0</v>
      </c>
      <c r="D34">
        <f t="shared" ca="1" si="2"/>
        <v>0</v>
      </c>
      <c r="E34">
        <f t="shared" ca="1" si="3"/>
        <v>0</v>
      </c>
      <c r="F34" s="37">
        <f t="shared" ca="1" si="4"/>
        <v>0</v>
      </c>
      <c r="G34" s="36">
        <f t="shared" ca="1" si="5"/>
        <v>0</v>
      </c>
      <c r="H34">
        <f t="shared" ca="1" si="6"/>
        <v>-38</v>
      </c>
      <c r="I34">
        <f t="shared" ca="1" si="7"/>
        <v>0</v>
      </c>
      <c r="J34">
        <f t="shared" ca="1" si="8"/>
        <v>0</v>
      </c>
      <c r="K34" s="38">
        <f t="shared" ca="1" si="9"/>
        <v>-38</v>
      </c>
      <c r="L34" s="39">
        <f t="shared" ref="L34:P34" ca="1" si="42">B34+G34</f>
        <v>0</v>
      </c>
      <c r="M34" s="19">
        <f t="shared" ca="1" si="42"/>
        <v>-38</v>
      </c>
      <c r="N34" s="19">
        <f t="shared" ca="1" si="42"/>
        <v>0</v>
      </c>
      <c r="O34" s="19">
        <f t="shared" ca="1" si="42"/>
        <v>0</v>
      </c>
      <c r="P34" s="37">
        <f t="shared" ca="1" si="42"/>
        <v>-38</v>
      </c>
    </row>
    <row r="35" spans="1:16" ht="13" x14ac:dyDescent="0.15">
      <c r="A35" s="1" t="s">
        <v>143</v>
      </c>
      <c r="B35" s="36">
        <f t="shared" ca="1" si="0"/>
        <v>0</v>
      </c>
      <c r="C35">
        <f t="shared" ca="1" si="1"/>
        <v>0</v>
      </c>
      <c r="D35">
        <f t="shared" ca="1" si="2"/>
        <v>0</v>
      </c>
      <c r="E35">
        <f t="shared" ca="1" si="3"/>
        <v>0</v>
      </c>
      <c r="F35" s="37">
        <f t="shared" ca="1" si="4"/>
        <v>0</v>
      </c>
      <c r="G35" s="36">
        <f t="shared" ca="1" si="5"/>
        <v>0</v>
      </c>
      <c r="H35">
        <f t="shared" ca="1" si="6"/>
        <v>-2</v>
      </c>
      <c r="I35">
        <f t="shared" ca="1" si="7"/>
        <v>-3</v>
      </c>
      <c r="J35">
        <f t="shared" ca="1" si="8"/>
        <v>0</v>
      </c>
      <c r="K35" s="38">
        <f t="shared" ca="1" si="9"/>
        <v>-2.2999999999999998</v>
      </c>
      <c r="L35" s="39">
        <f t="shared" ref="L35:P35" ca="1" si="43">B35+G35</f>
        <v>0</v>
      </c>
      <c r="M35" s="19">
        <f t="shared" ca="1" si="43"/>
        <v>-2</v>
      </c>
      <c r="N35" s="19">
        <f t="shared" ca="1" si="43"/>
        <v>-3</v>
      </c>
      <c r="O35" s="19">
        <f t="shared" ca="1" si="43"/>
        <v>0</v>
      </c>
      <c r="P35" s="37">
        <f t="shared" ca="1" si="43"/>
        <v>-2.2999999999999998</v>
      </c>
    </row>
    <row r="36" spans="1:16" ht="13" x14ac:dyDescent="0.15">
      <c r="A36" s="1" t="s">
        <v>144</v>
      </c>
      <c r="B36" s="36">
        <f t="shared" ca="1" si="0"/>
        <v>22</v>
      </c>
      <c r="C36">
        <f t="shared" ca="1" si="1"/>
        <v>83</v>
      </c>
      <c r="D36">
        <f t="shared" ca="1" si="2"/>
        <v>48</v>
      </c>
      <c r="E36">
        <f t="shared" ca="1" si="3"/>
        <v>50</v>
      </c>
      <c r="F36" s="37">
        <f t="shared" ca="1" si="4"/>
        <v>308.3</v>
      </c>
      <c r="G36" s="36">
        <f t="shared" ca="1" si="5"/>
        <v>-1</v>
      </c>
      <c r="H36">
        <f t="shared" ca="1" si="6"/>
        <v>-20</v>
      </c>
      <c r="I36">
        <f t="shared" ca="1" si="7"/>
        <v>0</v>
      </c>
      <c r="J36">
        <f t="shared" ca="1" si="8"/>
        <v>-5</v>
      </c>
      <c r="K36" s="38">
        <f t="shared" ca="1" si="9"/>
        <v>-30.05</v>
      </c>
      <c r="L36" s="39">
        <f t="shared" ref="L36:P36" ca="1" si="44">B36+G36</f>
        <v>21</v>
      </c>
      <c r="M36" s="19">
        <f t="shared" ca="1" si="44"/>
        <v>63</v>
      </c>
      <c r="N36" s="19">
        <f t="shared" ca="1" si="44"/>
        <v>48</v>
      </c>
      <c r="O36" s="19">
        <f t="shared" ca="1" si="44"/>
        <v>45</v>
      </c>
      <c r="P36" s="37">
        <f t="shared" ca="1" si="44"/>
        <v>278.25</v>
      </c>
    </row>
    <row r="37" spans="1:16" ht="13" x14ac:dyDescent="0.15">
      <c r="A37" s="1" t="s">
        <v>145</v>
      </c>
      <c r="B37" s="36">
        <f t="shared" ca="1" si="0"/>
        <v>0</v>
      </c>
      <c r="C37">
        <f t="shared" ca="1" si="1"/>
        <v>0</v>
      </c>
      <c r="D37">
        <f t="shared" ca="1" si="2"/>
        <v>0</v>
      </c>
      <c r="E37">
        <f t="shared" ca="1" si="3"/>
        <v>0</v>
      </c>
      <c r="F37" s="37">
        <f t="shared" ca="1" si="4"/>
        <v>0</v>
      </c>
      <c r="G37" s="36">
        <f t="shared" ca="1" si="5"/>
        <v>0</v>
      </c>
      <c r="H37">
        <f t="shared" ca="1" si="6"/>
        <v>-152</v>
      </c>
      <c r="I37">
        <f t="shared" ca="1" si="7"/>
        <v>0</v>
      </c>
      <c r="J37">
        <f t="shared" ca="1" si="8"/>
        <v>0</v>
      </c>
      <c r="K37" s="38">
        <f t="shared" ca="1" si="9"/>
        <v>-152</v>
      </c>
      <c r="L37" s="39">
        <f t="shared" ref="L37:P37" ca="1" si="45">B37+G37</f>
        <v>0</v>
      </c>
      <c r="M37" s="19">
        <f t="shared" ca="1" si="45"/>
        <v>-152</v>
      </c>
      <c r="N37" s="19">
        <f t="shared" ca="1" si="45"/>
        <v>0</v>
      </c>
      <c r="O37" s="19">
        <f t="shared" ca="1" si="45"/>
        <v>0</v>
      </c>
      <c r="P37" s="37">
        <f t="shared" ca="1" si="45"/>
        <v>-152</v>
      </c>
    </row>
    <row r="38" spans="1:16" ht="13" x14ac:dyDescent="0.15">
      <c r="A38" s="1" t="s">
        <v>146</v>
      </c>
      <c r="B38" s="36">
        <f t="shared" ca="1" si="0"/>
        <v>0</v>
      </c>
      <c r="C38">
        <f t="shared" ca="1" si="1"/>
        <v>0</v>
      </c>
      <c r="D38">
        <f t="shared" ca="1" si="2"/>
        <v>0</v>
      </c>
      <c r="E38">
        <f t="shared" ca="1" si="3"/>
        <v>0</v>
      </c>
      <c r="F38" s="37">
        <f t="shared" ca="1" si="4"/>
        <v>0</v>
      </c>
      <c r="G38" s="36">
        <f t="shared" ca="1" si="5"/>
        <v>0</v>
      </c>
      <c r="H38">
        <f t="shared" ca="1" si="6"/>
        <v>0</v>
      </c>
      <c r="I38">
        <f t="shared" ca="1" si="7"/>
        <v>0</v>
      </c>
      <c r="J38">
        <f t="shared" ca="1" si="8"/>
        <v>0</v>
      </c>
      <c r="K38" s="38">
        <f t="shared" ca="1" si="9"/>
        <v>0</v>
      </c>
      <c r="L38" s="39">
        <f t="shared" ref="L38:P38" ca="1" si="46">B38+G38</f>
        <v>0</v>
      </c>
      <c r="M38" s="19">
        <f t="shared" ca="1" si="46"/>
        <v>0</v>
      </c>
      <c r="N38" s="19">
        <f t="shared" ca="1" si="46"/>
        <v>0</v>
      </c>
      <c r="O38" s="19">
        <f t="shared" ca="1" si="46"/>
        <v>0</v>
      </c>
      <c r="P38" s="37">
        <f t="shared" ca="1" si="46"/>
        <v>0</v>
      </c>
    </row>
    <row r="39" spans="1:16" ht="13" x14ac:dyDescent="0.15">
      <c r="A39" s="1" t="s">
        <v>147</v>
      </c>
      <c r="B39" s="36">
        <f t="shared" ca="1" si="0"/>
        <v>0</v>
      </c>
      <c r="C39">
        <f t="shared" ca="1" si="1"/>
        <v>0</v>
      </c>
      <c r="D39">
        <f t="shared" ca="1" si="2"/>
        <v>0</v>
      </c>
      <c r="E39">
        <f t="shared" ca="1" si="3"/>
        <v>0</v>
      </c>
      <c r="F39" s="37">
        <f t="shared" ca="1" si="4"/>
        <v>0</v>
      </c>
      <c r="G39" s="36">
        <f t="shared" ca="1" si="5"/>
        <v>0</v>
      </c>
      <c r="H39">
        <f t="shared" ca="1" si="6"/>
        <v>0</v>
      </c>
      <c r="I39">
        <f t="shared" ca="1" si="7"/>
        <v>0</v>
      </c>
      <c r="J39">
        <f t="shared" ca="1" si="8"/>
        <v>0</v>
      </c>
      <c r="K39" s="38">
        <f t="shared" ca="1" si="9"/>
        <v>0</v>
      </c>
      <c r="L39" s="39">
        <f t="shared" ref="L39:P39" ca="1" si="47">B39+G39</f>
        <v>0</v>
      </c>
      <c r="M39" s="19">
        <f t="shared" ca="1" si="47"/>
        <v>0</v>
      </c>
      <c r="N39" s="19">
        <f t="shared" ca="1" si="47"/>
        <v>0</v>
      </c>
      <c r="O39" s="19">
        <f t="shared" ca="1" si="47"/>
        <v>0</v>
      </c>
      <c r="P39" s="37">
        <f t="shared" ca="1" si="47"/>
        <v>0</v>
      </c>
    </row>
    <row r="40" spans="1:16" ht="13" x14ac:dyDescent="0.15">
      <c r="A40" s="1" t="s">
        <v>148</v>
      </c>
      <c r="B40" s="36">
        <f t="shared" ca="1" si="0"/>
        <v>0</v>
      </c>
      <c r="C40">
        <f t="shared" ca="1" si="1"/>
        <v>0</v>
      </c>
      <c r="D40">
        <f t="shared" ca="1" si="2"/>
        <v>0</v>
      </c>
      <c r="E40">
        <f t="shared" ca="1" si="3"/>
        <v>0</v>
      </c>
      <c r="F40" s="37">
        <f t="shared" ca="1" si="4"/>
        <v>0</v>
      </c>
      <c r="G40" s="36">
        <f t="shared" ca="1" si="5"/>
        <v>0</v>
      </c>
      <c r="H40">
        <f t="shared" ca="1" si="6"/>
        <v>0</v>
      </c>
      <c r="I40">
        <f t="shared" ca="1" si="7"/>
        <v>0</v>
      </c>
      <c r="J40">
        <f t="shared" ca="1" si="8"/>
        <v>0</v>
      </c>
      <c r="K40" s="38">
        <f t="shared" ca="1" si="9"/>
        <v>0</v>
      </c>
      <c r="L40" s="39">
        <f t="shared" ref="L40:P40" ca="1" si="48">B40+G40</f>
        <v>0</v>
      </c>
      <c r="M40" s="19">
        <f t="shared" ca="1" si="48"/>
        <v>0</v>
      </c>
      <c r="N40" s="19">
        <f t="shared" ca="1" si="48"/>
        <v>0</v>
      </c>
      <c r="O40" s="19">
        <f t="shared" ca="1" si="48"/>
        <v>0</v>
      </c>
      <c r="P40" s="37">
        <f t="shared" ca="1" si="48"/>
        <v>0</v>
      </c>
    </row>
    <row r="41" spans="1:16" ht="13" x14ac:dyDescent="0.15">
      <c r="A41" s="1" t="s">
        <v>149</v>
      </c>
      <c r="B41" s="36">
        <f t="shared" ca="1" si="0"/>
        <v>0</v>
      </c>
      <c r="C41">
        <f t="shared" ca="1" si="1"/>
        <v>26</v>
      </c>
      <c r="D41">
        <f t="shared" ca="1" si="2"/>
        <v>0</v>
      </c>
      <c r="E41">
        <f t="shared" ca="1" si="3"/>
        <v>0</v>
      </c>
      <c r="F41" s="37">
        <f t="shared" ca="1" si="4"/>
        <v>26</v>
      </c>
      <c r="G41" s="36">
        <f t="shared" ca="1" si="5"/>
        <v>0</v>
      </c>
      <c r="H41">
        <f t="shared" ca="1" si="6"/>
        <v>0</v>
      </c>
      <c r="I41">
        <f t="shared" ca="1" si="7"/>
        <v>0</v>
      </c>
      <c r="J41">
        <f t="shared" ca="1" si="8"/>
        <v>0</v>
      </c>
      <c r="K41" s="38">
        <f t="shared" ca="1" si="9"/>
        <v>0</v>
      </c>
      <c r="L41" s="39">
        <f t="shared" ref="L41:P41" ca="1" si="49">B41+G41</f>
        <v>0</v>
      </c>
      <c r="M41" s="19">
        <f t="shared" ca="1" si="49"/>
        <v>26</v>
      </c>
      <c r="N41" s="19">
        <f t="shared" ca="1" si="49"/>
        <v>0</v>
      </c>
      <c r="O41" s="19">
        <f t="shared" ca="1" si="49"/>
        <v>0</v>
      </c>
      <c r="P41" s="37">
        <f t="shared" ca="1" si="49"/>
        <v>26</v>
      </c>
    </row>
    <row r="42" spans="1:16" ht="13" x14ac:dyDescent="0.15">
      <c r="A42" s="1" t="s">
        <v>150</v>
      </c>
      <c r="B42" s="36">
        <f t="shared" ca="1" si="0"/>
        <v>0</v>
      </c>
      <c r="C42">
        <f t="shared" ca="1" si="1"/>
        <v>0</v>
      </c>
      <c r="D42">
        <f t="shared" ca="1" si="2"/>
        <v>0</v>
      </c>
      <c r="E42">
        <f t="shared" ca="1" si="3"/>
        <v>0</v>
      </c>
      <c r="F42" s="37">
        <f t="shared" ca="1" si="4"/>
        <v>0</v>
      </c>
      <c r="G42" s="36">
        <f t="shared" ca="1" si="5"/>
        <v>0</v>
      </c>
      <c r="H42">
        <f t="shared" ca="1" si="6"/>
        <v>-650</v>
      </c>
      <c r="I42">
        <f t="shared" ca="1" si="7"/>
        <v>0</v>
      </c>
      <c r="J42">
        <f t="shared" ca="1" si="8"/>
        <v>0</v>
      </c>
      <c r="K42" s="38">
        <f t="shared" ca="1" si="9"/>
        <v>-650</v>
      </c>
      <c r="L42" s="39">
        <f t="shared" ref="L42:P42" ca="1" si="50">B42+G42</f>
        <v>0</v>
      </c>
      <c r="M42" s="19">
        <f t="shared" ca="1" si="50"/>
        <v>-650</v>
      </c>
      <c r="N42" s="19">
        <f t="shared" ca="1" si="50"/>
        <v>0</v>
      </c>
      <c r="O42" s="19">
        <f t="shared" ca="1" si="50"/>
        <v>0</v>
      </c>
      <c r="P42" s="37">
        <f t="shared" ca="1" si="50"/>
        <v>-650</v>
      </c>
    </row>
    <row r="43" spans="1:16" ht="13" x14ac:dyDescent="0.15">
      <c r="A43" s="1" t="s">
        <v>151</v>
      </c>
      <c r="B43" s="36">
        <f t="shared" ca="1" si="0"/>
        <v>0</v>
      </c>
      <c r="C43">
        <f t="shared" ca="1" si="1"/>
        <v>100</v>
      </c>
      <c r="D43">
        <f t="shared" ca="1" si="2"/>
        <v>0</v>
      </c>
      <c r="E43">
        <f t="shared" ca="1" si="3"/>
        <v>0</v>
      </c>
      <c r="F43" s="37">
        <f t="shared" ca="1" si="4"/>
        <v>100</v>
      </c>
      <c r="G43" s="36">
        <f t="shared" ca="1" si="5"/>
        <v>0</v>
      </c>
      <c r="H43">
        <f t="shared" ca="1" si="6"/>
        <v>0</v>
      </c>
      <c r="I43">
        <f t="shared" ca="1" si="7"/>
        <v>0</v>
      </c>
      <c r="J43">
        <f t="shared" ca="1" si="8"/>
        <v>0</v>
      </c>
      <c r="K43" s="38">
        <f t="shared" ca="1" si="9"/>
        <v>0</v>
      </c>
      <c r="L43" s="39">
        <f t="shared" ref="L43:P43" ca="1" si="51">B43+G43</f>
        <v>0</v>
      </c>
      <c r="M43" s="19">
        <f t="shared" ca="1" si="51"/>
        <v>100</v>
      </c>
      <c r="N43" s="19">
        <f t="shared" ca="1" si="51"/>
        <v>0</v>
      </c>
      <c r="O43" s="19">
        <f t="shared" ca="1" si="51"/>
        <v>0</v>
      </c>
      <c r="P43" s="37">
        <f t="shared" ca="1" si="51"/>
        <v>100</v>
      </c>
    </row>
    <row r="44" spans="1:16" ht="13" x14ac:dyDescent="0.15">
      <c r="A44" s="1" t="s">
        <v>152</v>
      </c>
      <c r="B44" s="36">
        <f t="shared" ca="1" si="0"/>
        <v>0</v>
      </c>
      <c r="C44">
        <f t="shared" ca="1" si="1"/>
        <v>0</v>
      </c>
      <c r="D44">
        <f t="shared" ca="1" si="2"/>
        <v>0</v>
      </c>
      <c r="E44">
        <f t="shared" ca="1" si="3"/>
        <v>0</v>
      </c>
      <c r="F44" s="37">
        <f t="shared" ca="1" si="4"/>
        <v>0</v>
      </c>
      <c r="G44" s="36">
        <f t="shared" ca="1" si="5"/>
        <v>0</v>
      </c>
      <c r="H44">
        <f t="shared" ca="1" si="6"/>
        <v>0</v>
      </c>
      <c r="I44">
        <f t="shared" ca="1" si="7"/>
        <v>0</v>
      </c>
      <c r="J44">
        <f t="shared" ca="1" si="8"/>
        <v>0</v>
      </c>
      <c r="K44" s="38">
        <f t="shared" ca="1" si="9"/>
        <v>0</v>
      </c>
      <c r="L44" s="39">
        <f t="shared" ref="L44:P44" ca="1" si="52">B44+G44</f>
        <v>0</v>
      </c>
      <c r="M44" s="19">
        <f t="shared" ca="1" si="52"/>
        <v>0</v>
      </c>
      <c r="N44" s="19">
        <f t="shared" ca="1" si="52"/>
        <v>0</v>
      </c>
      <c r="O44" s="19">
        <f t="shared" ca="1" si="52"/>
        <v>0</v>
      </c>
      <c r="P44" s="37">
        <f t="shared" ca="1" si="52"/>
        <v>0</v>
      </c>
    </row>
    <row r="45" spans="1:16" ht="13" x14ac:dyDescent="0.15">
      <c r="A45" s="1" t="s">
        <v>153</v>
      </c>
      <c r="B45" s="36">
        <f t="shared" ca="1" si="0"/>
        <v>3</v>
      </c>
      <c r="C45">
        <f t="shared" ca="1" si="1"/>
        <v>6</v>
      </c>
      <c r="D45">
        <f t="shared" ca="1" si="2"/>
        <v>12</v>
      </c>
      <c r="E45">
        <f t="shared" ca="1" si="3"/>
        <v>65</v>
      </c>
      <c r="F45" s="37">
        <f t="shared" ca="1" si="4"/>
        <v>37.85</v>
      </c>
      <c r="G45" s="36">
        <f t="shared" ca="1" si="5"/>
        <v>0</v>
      </c>
      <c r="H45">
        <f t="shared" ca="1" si="6"/>
        <v>0</v>
      </c>
      <c r="I45">
        <f t="shared" ca="1" si="7"/>
        <v>0</v>
      </c>
      <c r="J45">
        <f t="shared" ca="1" si="8"/>
        <v>0</v>
      </c>
      <c r="K45" s="38">
        <f t="shared" ca="1" si="9"/>
        <v>0</v>
      </c>
      <c r="L45" s="39">
        <f t="shared" ref="L45:P45" ca="1" si="53">B45+G45</f>
        <v>3</v>
      </c>
      <c r="M45" s="19">
        <f t="shared" ca="1" si="53"/>
        <v>6</v>
      </c>
      <c r="N45" s="19">
        <f t="shared" ca="1" si="53"/>
        <v>12</v>
      </c>
      <c r="O45" s="19">
        <f t="shared" ca="1" si="53"/>
        <v>65</v>
      </c>
      <c r="P45" s="37">
        <f t="shared" ca="1" si="53"/>
        <v>37.85</v>
      </c>
    </row>
    <row r="46" spans="1:16" ht="13" x14ac:dyDescent="0.15">
      <c r="A46" s="1" t="s">
        <v>154</v>
      </c>
      <c r="B46" s="36">
        <f t="shared" ca="1" si="0"/>
        <v>0</v>
      </c>
      <c r="C46">
        <f t="shared" ca="1" si="1"/>
        <v>27</v>
      </c>
      <c r="D46">
        <f t="shared" ca="1" si="2"/>
        <v>0</v>
      </c>
      <c r="E46">
        <f t="shared" ca="1" si="3"/>
        <v>0</v>
      </c>
      <c r="F46" s="37">
        <f t="shared" ca="1" si="4"/>
        <v>27</v>
      </c>
      <c r="G46" s="36">
        <f t="shared" ca="1" si="5"/>
        <v>0</v>
      </c>
      <c r="H46">
        <f t="shared" ca="1" si="6"/>
        <v>-130</v>
      </c>
      <c r="I46">
        <f t="shared" ca="1" si="7"/>
        <v>0</v>
      </c>
      <c r="J46">
        <f t="shared" ca="1" si="8"/>
        <v>0</v>
      </c>
      <c r="K46" s="38">
        <f t="shared" ca="1" si="9"/>
        <v>-130</v>
      </c>
      <c r="L46" s="39">
        <f t="shared" ref="L46:P46" ca="1" si="54">B46+G46</f>
        <v>0</v>
      </c>
      <c r="M46" s="19">
        <f t="shared" ca="1" si="54"/>
        <v>-103</v>
      </c>
      <c r="N46" s="19">
        <f t="shared" ca="1" si="54"/>
        <v>0</v>
      </c>
      <c r="O46" s="19">
        <f t="shared" ca="1" si="54"/>
        <v>0</v>
      </c>
      <c r="P46" s="37">
        <f t="shared" ca="1" si="54"/>
        <v>-103</v>
      </c>
    </row>
    <row r="47" spans="1:16" ht="13" x14ac:dyDescent="0.15">
      <c r="A47" s="1" t="s">
        <v>155</v>
      </c>
      <c r="B47" s="36">
        <f t="shared" ca="1" si="0"/>
        <v>0</v>
      </c>
      <c r="C47">
        <f t="shared" ca="1" si="1"/>
        <v>30</v>
      </c>
      <c r="D47">
        <f t="shared" ca="1" si="2"/>
        <v>0</v>
      </c>
      <c r="E47">
        <f t="shared" ca="1" si="3"/>
        <v>0</v>
      </c>
      <c r="F47" s="37">
        <f t="shared" ca="1" si="4"/>
        <v>30</v>
      </c>
      <c r="G47" s="36">
        <f t="shared" ca="1" si="5"/>
        <v>0</v>
      </c>
      <c r="H47">
        <f t="shared" ca="1" si="6"/>
        <v>-466</v>
      </c>
      <c r="I47">
        <f t="shared" ca="1" si="7"/>
        <v>-5</v>
      </c>
      <c r="J47">
        <f t="shared" ca="1" si="8"/>
        <v>0</v>
      </c>
      <c r="K47" s="38">
        <f t="shared" ca="1" si="9"/>
        <v>-466.5</v>
      </c>
      <c r="L47" s="39">
        <f t="shared" ref="L47:P47" ca="1" si="55">B47+G47</f>
        <v>0</v>
      </c>
      <c r="M47" s="19">
        <f t="shared" ca="1" si="55"/>
        <v>-436</v>
      </c>
      <c r="N47" s="19">
        <f t="shared" ca="1" si="55"/>
        <v>-5</v>
      </c>
      <c r="O47" s="19">
        <f t="shared" ca="1" si="55"/>
        <v>0</v>
      </c>
      <c r="P47" s="37">
        <f t="shared" ca="1" si="55"/>
        <v>-436.5</v>
      </c>
    </row>
    <row r="48" spans="1:16" ht="13" x14ac:dyDescent="0.15">
      <c r="A48" s="1" t="s">
        <v>156</v>
      </c>
      <c r="B48" s="36">
        <f t="shared" ca="1" si="0"/>
        <v>28</v>
      </c>
      <c r="C48">
        <f t="shared" ca="1" si="1"/>
        <v>645</v>
      </c>
      <c r="D48">
        <f t="shared" ca="1" si="2"/>
        <v>59</v>
      </c>
      <c r="E48">
        <f t="shared" ca="1" si="3"/>
        <v>97</v>
      </c>
      <c r="F48" s="37">
        <f t="shared" ca="1" si="4"/>
        <v>931.87</v>
      </c>
      <c r="G48" s="36">
        <f t="shared" ca="1" si="5"/>
        <v>-14</v>
      </c>
      <c r="H48">
        <f t="shared" ca="1" si="6"/>
        <v>-322</v>
      </c>
      <c r="I48">
        <f t="shared" ca="1" si="7"/>
        <v>-28</v>
      </c>
      <c r="J48">
        <f t="shared" ca="1" si="8"/>
        <v>-49</v>
      </c>
      <c r="K48" s="38">
        <f t="shared" ca="1" si="9"/>
        <v>-465.29</v>
      </c>
      <c r="L48" s="39">
        <f t="shared" ref="L48:P48" ca="1" si="56">B48+G48</f>
        <v>14</v>
      </c>
      <c r="M48" s="19">
        <f t="shared" ca="1" si="56"/>
        <v>323</v>
      </c>
      <c r="N48" s="19">
        <f t="shared" ca="1" si="56"/>
        <v>31</v>
      </c>
      <c r="O48" s="19">
        <f t="shared" ca="1" si="56"/>
        <v>48</v>
      </c>
      <c r="P48" s="37">
        <f t="shared" ca="1" si="56"/>
        <v>466.58</v>
      </c>
    </row>
    <row r="49" spans="1:16" ht="13" x14ac:dyDescent="0.15">
      <c r="A49" s="1" t="s">
        <v>157</v>
      </c>
      <c r="B49" s="36">
        <f t="shared" ca="1" si="0"/>
        <v>0</v>
      </c>
      <c r="C49">
        <f t="shared" ca="1" si="1"/>
        <v>15</v>
      </c>
      <c r="D49">
        <f t="shared" ca="1" si="2"/>
        <v>0</v>
      </c>
      <c r="E49">
        <f t="shared" ca="1" si="3"/>
        <v>0</v>
      </c>
      <c r="F49" s="37">
        <f t="shared" ca="1" si="4"/>
        <v>15</v>
      </c>
      <c r="G49" s="36">
        <f t="shared" ca="1" si="5"/>
        <v>0</v>
      </c>
      <c r="H49">
        <f t="shared" ca="1" si="6"/>
        <v>-448</v>
      </c>
      <c r="I49">
        <f t="shared" ca="1" si="7"/>
        <v>-8</v>
      </c>
      <c r="J49">
        <f t="shared" ca="1" si="8"/>
        <v>0</v>
      </c>
      <c r="K49" s="38">
        <f t="shared" ca="1" si="9"/>
        <v>-448.8</v>
      </c>
      <c r="L49" s="39">
        <f t="shared" ref="L49:P49" ca="1" si="57">B49+G49</f>
        <v>0</v>
      </c>
      <c r="M49" s="19">
        <f t="shared" ca="1" si="57"/>
        <v>-433</v>
      </c>
      <c r="N49" s="19">
        <f t="shared" ca="1" si="57"/>
        <v>-8</v>
      </c>
      <c r="O49" s="19">
        <f t="shared" ca="1" si="57"/>
        <v>0</v>
      </c>
      <c r="P49" s="37">
        <f t="shared" ca="1" si="57"/>
        <v>-433.8</v>
      </c>
    </row>
    <row r="50" spans="1:16" ht="13" x14ac:dyDescent="0.15">
      <c r="A50" s="1" t="s">
        <v>158</v>
      </c>
      <c r="B50" s="36">
        <f t="shared" ca="1" si="0"/>
        <v>0</v>
      </c>
      <c r="C50">
        <f t="shared" ca="1" si="1"/>
        <v>0</v>
      </c>
      <c r="D50">
        <f t="shared" ca="1" si="2"/>
        <v>0</v>
      </c>
      <c r="E50">
        <f t="shared" ca="1" si="3"/>
        <v>0</v>
      </c>
      <c r="F50" s="37">
        <f t="shared" ca="1" si="4"/>
        <v>0</v>
      </c>
      <c r="G50" s="36">
        <f t="shared" ca="1" si="5"/>
        <v>0</v>
      </c>
      <c r="H50">
        <f t="shared" ca="1" si="6"/>
        <v>-135</v>
      </c>
      <c r="I50">
        <f t="shared" ca="1" si="7"/>
        <v>-9</v>
      </c>
      <c r="J50">
        <f t="shared" ca="1" si="8"/>
        <v>0</v>
      </c>
      <c r="K50" s="38">
        <f t="shared" ca="1" si="9"/>
        <v>-135.9</v>
      </c>
      <c r="L50" s="39">
        <f t="shared" ref="L50:P50" ca="1" si="58">B50+G50</f>
        <v>0</v>
      </c>
      <c r="M50" s="19">
        <f t="shared" ca="1" si="58"/>
        <v>-135</v>
      </c>
      <c r="N50" s="19">
        <f t="shared" ca="1" si="58"/>
        <v>-9</v>
      </c>
      <c r="O50" s="19">
        <f t="shared" ca="1" si="58"/>
        <v>0</v>
      </c>
      <c r="P50" s="37">
        <f t="shared" ca="1" si="58"/>
        <v>-135.9</v>
      </c>
    </row>
    <row r="51" spans="1:16" ht="13" x14ac:dyDescent="0.15">
      <c r="A51" s="1" t="s">
        <v>159</v>
      </c>
      <c r="B51" s="36">
        <f t="shared" ca="1" si="0"/>
        <v>0</v>
      </c>
      <c r="C51">
        <f t="shared" ca="1" si="1"/>
        <v>0</v>
      </c>
      <c r="D51">
        <f t="shared" ca="1" si="2"/>
        <v>0</v>
      </c>
      <c r="E51">
        <f t="shared" ca="1" si="3"/>
        <v>0</v>
      </c>
      <c r="F51" s="37">
        <f t="shared" ca="1" si="4"/>
        <v>0</v>
      </c>
      <c r="G51" s="36">
        <f t="shared" ca="1" si="5"/>
        <v>0</v>
      </c>
      <c r="H51">
        <f t="shared" ca="1" si="6"/>
        <v>0</v>
      </c>
      <c r="I51">
        <f t="shared" ca="1" si="7"/>
        <v>0</v>
      </c>
      <c r="J51">
        <f t="shared" ca="1" si="8"/>
        <v>0</v>
      </c>
      <c r="K51" s="38">
        <f t="shared" ca="1" si="9"/>
        <v>0</v>
      </c>
      <c r="L51" s="39">
        <f t="shared" ref="L51:P51" ca="1" si="59">B51+G51</f>
        <v>0</v>
      </c>
      <c r="M51" s="19">
        <f t="shared" ca="1" si="59"/>
        <v>0</v>
      </c>
      <c r="N51" s="19">
        <f t="shared" ca="1" si="59"/>
        <v>0</v>
      </c>
      <c r="O51" s="19">
        <f t="shared" ca="1" si="59"/>
        <v>0</v>
      </c>
      <c r="P51" s="37">
        <f t="shared" ca="1" si="59"/>
        <v>0</v>
      </c>
    </row>
    <row r="52" spans="1:16" ht="13" x14ac:dyDescent="0.15">
      <c r="A52" s="1" t="s">
        <v>160</v>
      </c>
      <c r="B52" s="36">
        <f t="shared" ca="1" si="0"/>
        <v>0</v>
      </c>
      <c r="C52">
        <f t="shared" ca="1" si="1"/>
        <v>26</v>
      </c>
      <c r="D52">
        <f t="shared" ca="1" si="2"/>
        <v>16</v>
      </c>
      <c r="E52">
        <f t="shared" ca="1" si="3"/>
        <v>31</v>
      </c>
      <c r="F52" s="37">
        <f t="shared" ca="1" si="4"/>
        <v>27.91</v>
      </c>
      <c r="G52" s="36">
        <f t="shared" ca="1" si="5"/>
        <v>0</v>
      </c>
      <c r="H52">
        <f t="shared" ca="1" si="6"/>
        <v>0</v>
      </c>
      <c r="I52">
        <f t="shared" ca="1" si="7"/>
        <v>0</v>
      </c>
      <c r="J52">
        <f t="shared" ca="1" si="8"/>
        <v>0</v>
      </c>
      <c r="K52" s="38">
        <f t="shared" ca="1" si="9"/>
        <v>0</v>
      </c>
      <c r="L52" s="39">
        <f t="shared" ref="L52:P52" ca="1" si="60">B52+G52</f>
        <v>0</v>
      </c>
      <c r="M52" s="19">
        <f t="shared" ca="1" si="60"/>
        <v>26</v>
      </c>
      <c r="N52" s="19">
        <f t="shared" ca="1" si="60"/>
        <v>16</v>
      </c>
      <c r="O52" s="19">
        <f t="shared" ca="1" si="60"/>
        <v>31</v>
      </c>
      <c r="P52" s="37">
        <f t="shared" ca="1" si="60"/>
        <v>27.91</v>
      </c>
    </row>
    <row r="53" spans="1:16" ht="13" x14ac:dyDescent="0.15">
      <c r="A53" s="1" t="s">
        <v>161</v>
      </c>
      <c r="B53" s="36">
        <f t="shared" ca="1" si="0"/>
        <v>0</v>
      </c>
      <c r="C53">
        <f t="shared" ca="1" si="1"/>
        <v>0</v>
      </c>
      <c r="D53">
        <f t="shared" ca="1" si="2"/>
        <v>0</v>
      </c>
      <c r="E53">
        <f t="shared" ca="1" si="3"/>
        <v>0</v>
      </c>
      <c r="F53" s="37">
        <f t="shared" ca="1" si="4"/>
        <v>0</v>
      </c>
      <c r="G53" s="36">
        <f t="shared" ca="1" si="5"/>
        <v>0</v>
      </c>
      <c r="H53">
        <f t="shared" ca="1" si="6"/>
        <v>-1</v>
      </c>
      <c r="I53">
        <f t="shared" ca="1" si="7"/>
        <v>0</v>
      </c>
      <c r="J53">
        <f t="shared" ca="1" si="8"/>
        <v>0</v>
      </c>
      <c r="K53" s="38">
        <f t="shared" ca="1" si="9"/>
        <v>-1</v>
      </c>
      <c r="L53" s="39">
        <f t="shared" ref="L53:P53" ca="1" si="61">B53+G53</f>
        <v>0</v>
      </c>
      <c r="M53" s="19">
        <f t="shared" ca="1" si="61"/>
        <v>-1</v>
      </c>
      <c r="N53" s="19">
        <f t="shared" ca="1" si="61"/>
        <v>0</v>
      </c>
      <c r="O53" s="19">
        <f t="shared" ca="1" si="61"/>
        <v>0</v>
      </c>
      <c r="P53" s="37">
        <f t="shared" ca="1" si="61"/>
        <v>-1</v>
      </c>
    </row>
    <row r="54" spans="1:16" ht="13" x14ac:dyDescent="0.15">
      <c r="A54" s="1" t="s">
        <v>162</v>
      </c>
      <c r="B54" s="36">
        <f t="shared" ca="1" si="0"/>
        <v>0</v>
      </c>
      <c r="C54">
        <f t="shared" ca="1" si="1"/>
        <v>0</v>
      </c>
      <c r="D54">
        <f t="shared" ca="1" si="2"/>
        <v>0</v>
      </c>
      <c r="E54">
        <f t="shared" ca="1" si="3"/>
        <v>0</v>
      </c>
      <c r="F54" s="37">
        <f t="shared" ca="1" si="4"/>
        <v>0</v>
      </c>
      <c r="G54" s="36">
        <f t="shared" ca="1" si="5"/>
        <v>0</v>
      </c>
      <c r="H54">
        <f t="shared" ca="1" si="6"/>
        <v>-620</v>
      </c>
      <c r="I54">
        <f t="shared" ca="1" si="7"/>
        <v>0</v>
      </c>
      <c r="J54">
        <f t="shared" ca="1" si="8"/>
        <v>0</v>
      </c>
      <c r="K54" s="38">
        <f t="shared" ca="1" si="9"/>
        <v>-620</v>
      </c>
      <c r="L54" s="39">
        <f t="shared" ref="L54:P54" ca="1" si="62">B54+G54</f>
        <v>0</v>
      </c>
      <c r="M54" s="19">
        <f t="shared" ca="1" si="62"/>
        <v>-620</v>
      </c>
      <c r="N54" s="19">
        <f t="shared" ca="1" si="62"/>
        <v>0</v>
      </c>
      <c r="O54" s="19">
        <f t="shared" ca="1" si="62"/>
        <v>0</v>
      </c>
      <c r="P54" s="37">
        <f t="shared" ca="1" si="62"/>
        <v>-620</v>
      </c>
    </row>
    <row r="55" spans="1:16" ht="13" x14ac:dyDescent="0.15">
      <c r="A55" s="1" t="s">
        <v>163</v>
      </c>
      <c r="B55" s="36">
        <f t="shared" ca="1" si="0"/>
        <v>0</v>
      </c>
      <c r="C55">
        <f t="shared" ca="1" si="1"/>
        <v>0</v>
      </c>
      <c r="D55">
        <f t="shared" ca="1" si="2"/>
        <v>0</v>
      </c>
      <c r="E55">
        <f t="shared" ca="1" si="3"/>
        <v>0</v>
      </c>
      <c r="F55" s="37">
        <f t="shared" ca="1" si="4"/>
        <v>0</v>
      </c>
      <c r="G55" s="36">
        <f t="shared" ca="1" si="5"/>
        <v>0</v>
      </c>
      <c r="H55">
        <f t="shared" ca="1" si="6"/>
        <v>0</v>
      </c>
      <c r="I55">
        <f t="shared" ca="1" si="7"/>
        <v>-1</v>
      </c>
      <c r="J55">
        <f t="shared" ca="1" si="8"/>
        <v>-11</v>
      </c>
      <c r="K55" s="38">
        <f t="shared" ca="1" si="9"/>
        <v>-0.21000000000000002</v>
      </c>
      <c r="L55" s="39">
        <f t="shared" ref="L55:P55" ca="1" si="63">B55+G55</f>
        <v>0</v>
      </c>
      <c r="M55" s="19">
        <f t="shared" ca="1" si="63"/>
        <v>0</v>
      </c>
      <c r="N55" s="19">
        <f t="shared" ca="1" si="63"/>
        <v>-1</v>
      </c>
      <c r="O55" s="19">
        <f t="shared" ca="1" si="63"/>
        <v>-11</v>
      </c>
      <c r="P55" s="37">
        <f t="shared" ca="1" si="63"/>
        <v>-0.21000000000000002</v>
      </c>
    </row>
    <row r="56" spans="1:16" ht="13" x14ac:dyDescent="0.15">
      <c r="A56" s="1" t="s">
        <v>164</v>
      </c>
      <c r="B56" s="36">
        <f t="shared" ca="1" si="0"/>
        <v>20</v>
      </c>
      <c r="C56">
        <f t="shared" ca="1" si="1"/>
        <v>0</v>
      </c>
      <c r="D56">
        <f t="shared" ca="1" si="2"/>
        <v>0</v>
      </c>
      <c r="E56">
        <f t="shared" ca="1" si="3"/>
        <v>0</v>
      </c>
      <c r="F56" s="37">
        <f t="shared" ca="1" si="4"/>
        <v>200</v>
      </c>
      <c r="G56" s="36">
        <f t="shared" ca="1" si="5"/>
        <v>0</v>
      </c>
      <c r="H56">
        <f t="shared" ca="1" si="6"/>
        <v>0</v>
      </c>
      <c r="I56">
        <f t="shared" ca="1" si="7"/>
        <v>0</v>
      </c>
      <c r="J56">
        <f t="shared" ca="1" si="8"/>
        <v>0</v>
      </c>
      <c r="K56" s="38">
        <f t="shared" ca="1" si="9"/>
        <v>0</v>
      </c>
      <c r="L56" s="39">
        <f t="shared" ref="L56:P56" ca="1" si="64">B56+G56</f>
        <v>20</v>
      </c>
      <c r="M56" s="19">
        <f t="shared" ca="1" si="64"/>
        <v>0</v>
      </c>
      <c r="N56" s="19">
        <f t="shared" ca="1" si="64"/>
        <v>0</v>
      </c>
      <c r="O56" s="19">
        <f t="shared" ca="1" si="64"/>
        <v>0</v>
      </c>
      <c r="P56" s="37">
        <f t="shared" ca="1" si="64"/>
        <v>200</v>
      </c>
    </row>
    <row r="57" spans="1:16" ht="13" x14ac:dyDescent="0.15">
      <c r="A57" s="1" t="s">
        <v>165</v>
      </c>
      <c r="B57" s="36">
        <f t="shared" ca="1" si="0"/>
        <v>0</v>
      </c>
      <c r="C57">
        <f t="shared" ca="1" si="1"/>
        <v>2000</v>
      </c>
      <c r="D57">
        <f t="shared" ca="1" si="2"/>
        <v>0</v>
      </c>
      <c r="E57">
        <f t="shared" ca="1" si="3"/>
        <v>0</v>
      </c>
      <c r="F57" s="37">
        <f t="shared" ca="1" si="4"/>
        <v>2000</v>
      </c>
      <c r="G57" s="36">
        <f t="shared" ca="1" si="5"/>
        <v>0</v>
      </c>
      <c r="H57">
        <f t="shared" ca="1" si="6"/>
        <v>-10</v>
      </c>
      <c r="I57">
        <f t="shared" ca="1" si="7"/>
        <v>0</v>
      </c>
      <c r="J57">
        <f t="shared" ca="1" si="8"/>
        <v>0</v>
      </c>
      <c r="K57" s="38">
        <f t="shared" ca="1" si="9"/>
        <v>-10</v>
      </c>
      <c r="L57" s="39">
        <f t="shared" ref="L57:P57" ca="1" si="65">B57+G57</f>
        <v>0</v>
      </c>
      <c r="M57" s="19">
        <f t="shared" ca="1" si="65"/>
        <v>1990</v>
      </c>
      <c r="N57" s="19">
        <f t="shared" ca="1" si="65"/>
        <v>0</v>
      </c>
      <c r="O57" s="19">
        <f t="shared" ca="1" si="65"/>
        <v>0</v>
      </c>
      <c r="P57" s="37">
        <f t="shared" ca="1" si="65"/>
        <v>1990</v>
      </c>
    </row>
    <row r="58" spans="1:16" ht="13" x14ac:dyDescent="0.15">
      <c r="A58" s="1" t="s">
        <v>166</v>
      </c>
      <c r="B58" s="36">
        <f t="shared" ca="1" si="0"/>
        <v>0</v>
      </c>
      <c r="C58">
        <f t="shared" ca="1" si="1"/>
        <v>1995</v>
      </c>
      <c r="D58">
        <f t="shared" ca="1" si="2"/>
        <v>0</v>
      </c>
      <c r="E58">
        <f t="shared" ca="1" si="3"/>
        <v>0</v>
      </c>
      <c r="F58" s="37">
        <f t="shared" ca="1" si="4"/>
        <v>1995</v>
      </c>
      <c r="G58" s="36">
        <f t="shared" ca="1" si="5"/>
        <v>0</v>
      </c>
      <c r="H58">
        <f t="shared" ca="1" si="6"/>
        <v>0</v>
      </c>
      <c r="I58">
        <f t="shared" ca="1" si="7"/>
        <v>0</v>
      </c>
      <c r="J58">
        <f t="shared" ca="1" si="8"/>
        <v>0</v>
      </c>
      <c r="K58" s="38">
        <f t="shared" ca="1" si="9"/>
        <v>0</v>
      </c>
      <c r="L58" s="39">
        <f t="shared" ref="L58:P58" ca="1" si="66">B58+G58</f>
        <v>0</v>
      </c>
      <c r="M58" s="19">
        <f t="shared" ca="1" si="66"/>
        <v>1995</v>
      </c>
      <c r="N58" s="19">
        <f t="shared" ca="1" si="66"/>
        <v>0</v>
      </c>
      <c r="O58" s="19">
        <f t="shared" ca="1" si="66"/>
        <v>0</v>
      </c>
      <c r="P58" s="37">
        <f t="shared" ca="1" si="66"/>
        <v>1995</v>
      </c>
    </row>
    <row r="59" spans="1:16" ht="13" x14ac:dyDescent="0.15">
      <c r="A59" s="1" t="s">
        <v>167</v>
      </c>
      <c r="B59" s="36">
        <f t="shared" ca="1" si="0"/>
        <v>0</v>
      </c>
      <c r="C59">
        <f t="shared" ca="1" si="1"/>
        <v>0</v>
      </c>
      <c r="D59">
        <f t="shared" ca="1" si="2"/>
        <v>0</v>
      </c>
      <c r="E59">
        <f t="shared" ca="1" si="3"/>
        <v>0</v>
      </c>
      <c r="F59" s="37">
        <f t="shared" ca="1" si="4"/>
        <v>0</v>
      </c>
      <c r="G59" s="36">
        <f t="shared" ca="1" si="5"/>
        <v>-30</v>
      </c>
      <c r="H59">
        <f t="shared" ca="1" si="6"/>
        <v>-1746</v>
      </c>
      <c r="I59">
        <f t="shared" ca="1" si="7"/>
        <v>-5</v>
      </c>
      <c r="J59">
        <f t="shared" ca="1" si="8"/>
        <v>0</v>
      </c>
      <c r="K59" s="38">
        <f t="shared" ca="1" si="9"/>
        <v>-2046.5</v>
      </c>
      <c r="L59" s="39">
        <f t="shared" ref="L59:P59" ca="1" si="67">B59+G59</f>
        <v>-30</v>
      </c>
      <c r="M59" s="19">
        <f t="shared" ca="1" si="67"/>
        <v>-1746</v>
      </c>
      <c r="N59" s="19">
        <f t="shared" ca="1" si="67"/>
        <v>-5</v>
      </c>
      <c r="O59" s="19">
        <f t="shared" ca="1" si="67"/>
        <v>0</v>
      </c>
      <c r="P59" s="37">
        <f t="shared" ca="1" si="67"/>
        <v>-2046.5</v>
      </c>
    </row>
    <row r="60" spans="1:16" ht="13" x14ac:dyDescent="0.15">
      <c r="A60" s="1" t="s">
        <v>168</v>
      </c>
      <c r="B60" s="36">
        <f t="shared" ca="1" si="0"/>
        <v>0</v>
      </c>
      <c r="C60">
        <f t="shared" ca="1" si="1"/>
        <v>0</v>
      </c>
      <c r="D60">
        <f t="shared" ca="1" si="2"/>
        <v>0</v>
      </c>
      <c r="E60">
        <f t="shared" ca="1" si="3"/>
        <v>0</v>
      </c>
      <c r="F60" s="37">
        <f t="shared" ca="1" si="4"/>
        <v>0</v>
      </c>
      <c r="G60" s="36">
        <f t="shared" ca="1" si="5"/>
        <v>0</v>
      </c>
      <c r="H60">
        <f t="shared" ca="1" si="6"/>
        <v>0</v>
      </c>
      <c r="I60">
        <f t="shared" ca="1" si="7"/>
        <v>0</v>
      </c>
      <c r="J60">
        <f t="shared" ca="1" si="8"/>
        <v>0</v>
      </c>
      <c r="K60" s="38">
        <f t="shared" ca="1" si="9"/>
        <v>0</v>
      </c>
      <c r="L60" s="39">
        <f t="shared" ref="L60:P60" ca="1" si="68">B60+G60</f>
        <v>0</v>
      </c>
      <c r="M60" s="19">
        <f t="shared" ca="1" si="68"/>
        <v>0</v>
      </c>
      <c r="N60" s="19">
        <f t="shared" ca="1" si="68"/>
        <v>0</v>
      </c>
      <c r="O60" s="19">
        <f t="shared" ca="1" si="68"/>
        <v>0</v>
      </c>
      <c r="P60" s="37">
        <f t="shared" ca="1" si="68"/>
        <v>0</v>
      </c>
    </row>
    <row r="61" spans="1:16" ht="13" x14ac:dyDescent="0.15">
      <c r="A61" s="1" t="s">
        <v>169</v>
      </c>
      <c r="B61" s="36">
        <f t="shared" ca="1" si="0"/>
        <v>0</v>
      </c>
      <c r="C61">
        <f t="shared" ca="1" si="1"/>
        <v>0</v>
      </c>
      <c r="D61">
        <f t="shared" ca="1" si="2"/>
        <v>0</v>
      </c>
      <c r="E61">
        <f t="shared" ca="1" si="3"/>
        <v>0</v>
      </c>
      <c r="F61" s="37">
        <f t="shared" ca="1" si="4"/>
        <v>0</v>
      </c>
      <c r="G61" s="36">
        <f t="shared" ca="1" si="5"/>
        <v>0</v>
      </c>
      <c r="H61">
        <f t="shared" ca="1" si="6"/>
        <v>0</v>
      </c>
      <c r="I61">
        <f t="shared" ca="1" si="7"/>
        <v>0</v>
      </c>
      <c r="J61">
        <f t="shared" ca="1" si="8"/>
        <v>0</v>
      </c>
      <c r="K61" s="38">
        <f t="shared" ca="1" si="9"/>
        <v>0</v>
      </c>
      <c r="L61" s="39">
        <f t="shared" ref="L61:P61" ca="1" si="69">B61+G61</f>
        <v>0</v>
      </c>
      <c r="M61" s="19">
        <f t="shared" ca="1" si="69"/>
        <v>0</v>
      </c>
      <c r="N61" s="19">
        <f t="shared" ca="1" si="69"/>
        <v>0</v>
      </c>
      <c r="O61" s="19">
        <f t="shared" ca="1" si="69"/>
        <v>0</v>
      </c>
      <c r="P61" s="37">
        <f t="shared" ca="1" si="69"/>
        <v>0</v>
      </c>
    </row>
    <row r="62" spans="1:16" ht="13" x14ac:dyDescent="0.15">
      <c r="A62" s="1" t="s">
        <v>170</v>
      </c>
      <c r="B62" s="36">
        <f t="shared" ca="1" si="0"/>
        <v>0</v>
      </c>
      <c r="C62">
        <f t="shared" ca="1" si="1"/>
        <v>0</v>
      </c>
      <c r="D62">
        <f t="shared" ca="1" si="2"/>
        <v>0</v>
      </c>
      <c r="E62">
        <f t="shared" ca="1" si="3"/>
        <v>0</v>
      </c>
      <c r="F62" s="37">
        <f t="shared" ca="1" si="4"/>
        <v>0</v>
      </c>
      <c r="G62" s="36">
        <f t="shared" ca="1" si="5"/>
        <v>0</v>
      </c>
      <c r="H62">
        <f t="shared" ca="1" si="6"/>
        <v>-31</v>
      </c>
      <c r="I62">
        <f t="shared" ca="1" si="7"/>
        <v>-1</v>
      </c>
      <c r="J62">
        <f t="shared" ca="1" si="8"/>
        <v>0</v>
      </c>
      <c r="K62" s="38">
        <f t="shared" ca="1" si="9"/>
        <v>-31.1</v>
      </c>
      <c r="L62" s="39">
        <f t="shared" ref="L62:P62" ca="1" si="70">B62+G62</f>
        <v>0</v>
      </c>
      <c r="M62" s="19">
        <f t="shared" ca="1" si="70"/>
        <v>-31</v>
      </c>
      <c r="N62" s="19">
        <f t="shared" ca="1" si="70"/>
        <v>-1</v>
      </c>
      <c r="O62" s="19">
        <f t="shared" ca="1" si="70"/>
        <v>0</v>
      </c>
      <c r="P62" s="37">
        <f t="shared" ca="1" si="70"/>
        <v>-31.1</v>
      </c>
    </row>
    <row r="63" spans="1:16" ht="13" x14ac:dyDescent="0.15">
      <c r="A63" s="1" t="s">
        <v>171</v>
      </c>
      <c r="B63" s="36">
        <f t="shared" ca="1" si="0"/>
        <v>0</v>
      </c>
      <c r="C63">
        <f t="shared" ca="1" si="1"/>
        <v>0</v>
      </c>
      <c r="D63">
        <f t="shared" ca="1" si="2"/>
        <v>0</v>
      </c>
      <c r="E63">
        <f t="shared" ca="1" si="3"/>
        <v>0</v>
      </c>
      <c r="F63" s="37">
        <f t="shared" ca="1" si="4"/>
        <v>0</v>
      </c>
      <c r="G63" s="36">
        <f t="shared" ca="1" si="5"/>
        <v>0</v>
      </c>
      <c r="H63">
        <f t="shared" ca="1" si="6"/>
        <v>-1521</v>
      </c>
      <c r="I63">
        <f t="shared" ca="1" si="7"/>
        <v>-5</v>
      </c>
      <c r="J63">
        <f t="shared" ca="1" si="8"/>
        <v>0</v>
      </c>
      <c r="K63" s="38">
        <f t="shared" ca="1" si="9"/>
        <v>-1521.5</v>
      </c>
      <c r="L63" s="39">
        <f t="shared" ref="L63:P63" ca="1" si="71">B63+G63</f>
        <v>0</v>
      </c>
      <c r="M63" s="19">
        <f t="shared" ca="1" si="71"/>
        <v>-1521</v>
      </c>
      <c r="N63" s="19">
        <f t="shared" ca="1" si="71"/>
        <v>-5</v>
      </c>
      <c r="O63" s="19">
        <f t="shared" ca="1" si="71"/>
        <v>0</v>
      </c>
      <c r="P63" s="37">
        <f t="shared" ca="1" si="71"/>
        <v>-1521.5</v>
      </c>
    </row>
    <row r="64" spans="1:16" ht="13" x14ac:dyDescent="0.15">
      <c r="A64" s="1" t="s">
        <v>172</v>
      </c>
      <c r="B64" s="36">
        <f t="shared" ca="1" si="0"/>
        <v>50</v>
      </c>
      <c r="C64">
        <f t="shared" ca="1" si="1"/>
        <v>31368</v>
      </c>
      <c r="D64">
        <f t="shared" ca="1" si="2"/>
        <v>12</v>
      </c>
      <c r="E64">
        <f t="shared" ca="1" si="3"/>
        <v>0</v>
      </c>
      <c r="F64" s="37">
        <f t="shared" ca="1" si="4"/>
        <v>31869.200000000001</v>
      </c>
      <c r="G64" s="36">
        <f t="shared" ca="1" si="5"/>
        <v>0</v>
      </c>
      <c r="H64">
        <f t="shared" ca="1" si="6"/>
        <v>-15498</v>
      </c>
      <c r="I64">
        <f t="shared" ca="1" si="7"/>
        <v>0</v>
      </c>
      <c r="J64">
        <f t="shared" ca="1" si="8"/>
        <v>0</v>
      </c>
      <c r="K64" s="38">
        <f t="shared" ca="1" si="9"/>
        <v>-15498</v>
      </c>
      <c r="L64" s="39">
        <f t="shared" ref="L64:P64" ca="1" si="72">B64+G64</f>
        <v>50</v>
      </c>
      <c r="M64" s="19">
        <f t="shared" ca="1" si="72"/>
        <v>15870</v>
      </c>
      <c r="N64" s="19">
        <f t="shared" ca="1" si="72"/>
        <v>12</v>
      </c>
      <c r="O64" s="19">
        <f t="shared" ca="1" si="72"/>
        <v>0</v>
      </c>
      <c r="P64" s="37">
        <f t="shared" ca="1" si="72"/>
        <v>16371.2</v>
      </c>
    </row>
    <row r="65" spans="1:16" ht="13" x14ac:dyDescent="0.15">
      <c r="A65" s="1" t="s">
        <v>173</v>
      </c>
      <c r="B65" s="36">
        <f t="shared" ca="1" si="0"/>
        <v>30</v>
      </c>
      <c r="C65">
        <f t="shared" ca="1" si="1"/>
        <v>0</v>
      </c>
      <c r="D65">
        <f t="shared" ca="1" si="2"/>
        <v>0</v>
      </c>
      <c r="E65">
        <f t="shared" ca="1" si="3"/>
        <v>0</v>
      </c>
      <c r="F65" s="37">
        <f t="shared" ca="1" si="4"/>
        <v>300</v>
      </c>
      <c r="G65" s="36">
        <f t="shared" ca="1" si="5"/>
        <v>-15</v>
      </c>
      <c r="H65">
        <f t="shared" ca="1" si="6"/>
        <v>0</v>
      </c>
      <c r="I65">
        <f t="shared" ca="1" si="7"/>
        <v>0</v>
      </c>
      <c r="J65">
        <f t="shared" ca="1" si="8"/>
        <v>0</v>
      </c>
      <c r="K65" s="38">
        <f t="shared" ca="1" si="9"/>
        <v>-150</v>
      </c>
      <c r="L65" s="39">
        <f t="shared" ref="L65:P65" ca="1" si="73">B65+G65</f>
        <v>15</v>
      </c>
      <c r="M65" s="19">
        <f t="shared" ca="1" si="73"/>
        <v>0</v>
      </c>
      <c r="N65" s="19">
        <f t="shared" ca="1" si="73"/>
        <v>0</v>
      </c>
      <c r="O65" s="19">
        <f t="shared" ca="1" si="73"/>
        <v>0</v>
      </c>
      <c r="P65" s="37">
        <f t="shared" ca="1" si="73"/>
        <v>150</v>
      </c>
    </row>
    <row r="66" spans="1:16" ht="13" x14ac:dyDescent="0.15">
      <c r="A66" s="1" t="s">
        <v>174</v>
      </c>
      <c r="B66" s="36">
        <f t="shared" ca="1" si="0"/>
        <v>0</v>
      </c>
      <c r="C66">
        <f t="shared" ca="1" si="1"/>
        <v>0</v>
      </c>
      <c r="D66">
        <f t="shared" ca="1" si="2"/>
        <v>0</v>
      </c>
      <c r="E66">
        <f t="shared" ca="1" si="3"/>
        <v>0</v>
      </c>
      <c r="F66" s="37">
        <f t="shared" ca="1" si="4"/>
        <v>0</v>
      </c>
      <c r="G66" s="36">
        <f t="shared" ca="1" si="5"/>
        <v>0</v>
      </c>
      <c r="H66">
        <f t="shared" ca="1" si="6"/>
        <v>0</v>
      </c>
      <c r="I66">
        <f t="shared" ca="1" si="7"/>
        <v>0</v>
      </c>
      <c r="J66">
        <f t="shared" ca="1" si="8"/>
        <v>0</v>
      </c>
      <c r="K66" s="38">
        <f t="shared" ca="1" si="9"/>
        <v>0</v>
      </c>
      <c r="L66" s="39">
        <f t="shared" ref="L66:P66" ca="1" si="74">B66+G66</f>
        <v>0</v>
      </c>
      <c r="M66" s="19">
        <f t="shared" ca="1" si="74"/>
        <v>0</v>
      </c>
      <c r="N66" s="19">
        <f t="shared" ca="1" si="74"/>
        <v>0</v>
      </c>
      <c r="O66" s="19">
        <f t="shared" ca="1" si="74"/>
        <v>0</v>
      </c>
      <c r="P66" s="37">
        <f t="shared" ca="1" si="74"/>
        <v>0</v>
      </c>
    </row>
    <row r="67" spans="1:16" ht="13" x14ac:dyDescent="0.15">
      <c r="A67" s="1" t="s">
        <v>175</v>
      </c>
      <c r="B67" s="36">
        <f t="shared" ca="1" si="0"/>
        <v>0</v>
      </c>
      <c r="C67">
        <f t="shared" ca="1" si="1"/>
        <v>460</v>
      </c>
      <c r="D67">
        <f t="shared" ca="1" si="2"/>
        <v>15</v>
      </c>
      <c r="E67">
        <f t="shared" ca="1" si="3"/>
        <v>0</v>
      </c>
      <c r="F67" s="37">
        <f t="shared" ca="1" si="4"/>
        <v>461.5</v>
      </c>
      <c r="G67" s="36">
        <f t="shared" ca="1" si="5"/>
        <v>0</v>
      </c>
      <c r="H67">
        <f t="shared" ca="1" si="6"/>
        <v>-831</v>
      </c>
      <c r="I67">
        <f t="shared" ca="1" si="7"/>
        <v>-14</v>
      </c>
      <c r="J67">
        <f t="shared" ca="1" si="8"/>
        <v>-5</v>
      </c>
      <c r="K67" s="38">
        <f t="shared" ca="1" si="9"/>
        <v>-832.44999999999993</v>
      </c>
      <c r="L67" s="39">
        <f t="shared" ref="L67:P67" ca="1" si="75">B67+G67</f>
        <v>0</v>
      </c>
      <c r="M67" s="19">
        <f t="shared" ca="1" si="75"/>
        <v>-371</v>
      </c>
      <c r="N67" s="19">
        <f t="shared" ca="1" si="75"/>
        <v>1</v>
      </c>
      <c r="O67" s="19">
        <f t="shared" ca="1" si="75"/>
        <v>-5</v>
      </c>
      <c r="P67" s="37">
        <f t="shared" ca="1" si="75"/>
        <v>-370.94999999999993</v>
      </c>
    </row>
    <row r="68" spans="1:16" ht="13" x14ac:dyDescent="0.15">
      <c r="A68" s="1" t="s">
        <v>176</v>
      </c>
      <c r="B68" s="36">
        <f t="shared" ca="1" si="0"/>
        <v>0</v>
      </c>
      <c r="C68">
        <f t="shared" ca="1" si="1"/>
        <v>0</v>
      </c>
      <c r="D68">
        <f t="shared" ca="1" si="2"/>
        <v>0</v>
      </c>
      <c r="E68">
        <f t="shared" ca="1" si="3"/>
        <v>0</v>
      </c>
      <c r="F68" s="37">
        <f t="shared" ca="1" si="4"/>
        <v>0</v>
      </c>
      <c r="G68" s="36">
        <f t="shared" ca="1" si="5"/>
        <v>0</v>
      </c>
      <c r="H68">
        <f t="shared" ca="1" si="6"/>
        <v>0</v>
      </c>
      <c r="I68">
        <f t="shared" ca="1" si="7"/>
        <v>0</v>
      </c>
      <c r="J68">
        <f t="shared" ca="1" si="8"/>
        <v>0</v>
      </c>
      <c r="K68" s="38">
        <f t="shared" ca="1" si="9"/>
        <v>0</v>
      </c>
      <c r="L68" s="39">
        <f t="shared" ref="L68:P68" ca="1" si="76">B68+G68</f>
        <v>0</v>
      </c>
      <c r="M68" s="19">
        <f t="shared" ca="1" si="76"/>
        <v>0</v>
      </c>
      <c r="N68" s="19">
        <f t="shared" ca="1" si="76"/>
        <v>0</v>
      </c>
      <c r="O68" s="19">
        <f t="shared" ca="1" si="76"/>
        <v>0</v>
      </c>
      <c r="P68" s="37">
        <f t="shared" ca="1" si="76"/>
        <v>0</v>
      </c>
    </row>
    <row r="69" spans="1:16" ht="13" x14ac:dyDescent="0.15">
      <c r="A69" s="1" t="s">
        <v>177</v>
      </c>
      <c r="B69" s="36">
        <f t="shared" ca="1" si="0"/>
        <v>0</v>
      </c>
      <c r="C69">
        <f t="shared" ca="1" si="1"/>
        <v>0</v>
      </c>
      <c r="D69">
        <f t="shared" ca="1" si="2"/>
        <v>0</v>
      </c>
      <c r="E69">
        <f t="shared" ca="1" si="3"/>
        <v>0</v>
      </c>
      <c r="F69" s="37">
        <f t="shared" ca="1" si="4"/>
        <v>0</v>
      </c>
      <c r="G69" s="36">
        <f t="shared" ca="1" si="5"/>
        <v>0</v>
      </c>
      <c r="H69">
        <f t="shared" ca="1" si="6"/>
        <v>0</v>
      </c>
      <c r="I69">
        <f t="shared" ca="1" si="7"/>
        <v>0</v>
      </c>
      <c r="J69">
        <f t="shared" ca="1" si="8"/>
        <v>0</v>
      </c>
      <c r="K69" s="38">
        <f t="shared" ca="1" si="9"/>
        <v>0</v>
      </c>
      <c r="L69" s="39">
        <f t="shared" ref="L69:P69" ca="1" si="77">B69+G69</f>
        <v>0</v>
      </c>
      <c r="M69" s="19">
        <f t="shared" ca="1" si="77"/>
        <v>0</v>
      </c>
      <c r="N69" s="19">
        <f t="shared" ca="1" si="77"/>
        <v>0</v>
      </c>
      <c r="O69" s="19">
        <f t="shared" ca="1" si="77"/>
        <v>0</v>
      </c>
      <c r="P69" s="37">
        <f t="shared" ca="1" si="77"/>
        <v>0</v>
      </c>
    </row>
    <row r="70" spans="1:16" ht="13" x14ac:dyDescent="0.15">
      <c r="A70" s="1" t="s">
        <v>178</v>
      </c>
      <c r="B70" s="36">
        <f t="shared" ca="1" si="0"/>
        <v>0</v>
      </c>
      <c r="C70">
        <f t="shared" ca="1" si="1"/>
        <v>0</v>
      </c>
      <c r="D70">
        <f t="shared" ca="1" si="2"/>
        <v>0</v>
      </c>
      <c r="E70">
        <f t="shared" ca="1" si="3"/>
        <v>0</v>
      </c>
      <c r="F70" s="37">
        <f t="shared" ca="1" si="4"/>
        <v>0</v>
      </c>
      <c r="G70" s="36">
        <f t="shared" ca="1" si="5"/>
        <v>0</v>
      </c>
      <c r="H70">
        <f t="shared" ca="1" si="6"/>
        <v>0</v>
      </c>
      <c r="I70">
        <f t="shared" ca="1" si="7"/>
        <v>0</v>
      </c>
      <c r="J70">
        <f t="shared" ca="1" si="8"/>
        <v>0</v>
      </c>
      <c r="K70" s="38">
        <f t="shared" ca="1" si="9"/>
        <v>0</v>
      </c>
      <c r="L70" s="39">
        <f t="shared" ref="L70:P70" ca="1" si="78">B70+G70</f>
        <v>0</v>
      </c>
      <c r="M70" s="19">
        <f t="shared" ca="1" si="78"/>
        <v>0</v>
      </c>
      <c r="N70" s="19">
        <f t="shared" ca="1" si="78"/>
        <v>0</v>
      </c>
      <c r="O70" s="19">
        <f t="shared" ca="1" si="78"/>
        <v>0</v>
      </c>
      <c r="P70" s="37">
        <f t="shared" ca="1" si="78"/>
        <v>0</v>
      </c>
    </row>
    <row r="71" spans="1:16" ht="13" x14ac:dyDescent="0.15">
      <c r="A71" s="1" t="s">
        <v>179</v>
      </c>
      <c r="B71" s="36">
        <f t="shared" ca="1" si="0"/>
        <v>0</v>
      </c>
      <c r="C71">
        <f t="shared" ca="1" si="1"/>
        <v>0</v>
      </c>
      <c r="D71">
        <f t="shared" ca="1" si="2"/>
        <v>0</v>
      </c>
      <c r="E71">
        <f t="shared" ca="1" si="3"/>
        <v>0</v>
      </c>
      <c r="F71" s="37">
        <f t="shared" ca="1" si="4"/>
        <v>0</v>
      </c>
      <c r="G71" s="36">
        <f t="shared" ca="1" si="5"/>
        <v>0</v>
      </c>
      <c r="H71">
        <f t="shared" ca="1" si="6"/>
        <v>-8</v>
      </c>
      <c r="I71">
        <f t="shared" ca="1" si="7"/>
        <v>0</v>
      </c>
      <c r="J71">
        <f t="shared" ca="1" si="8"/>
        <v>0</v>
      </c>
      <c r="K71" s="38">
        <f t="shared" ca="1" si="9"/>
        <v>-8</v>
      </c>
      <c r="L71" s="39">
        <f t="shared" ref="L71:P71" ca="1" si="79">B71+G71</f>
        <v>0</v>
      </c>
      <c r="M71" s="19">
        <f t="shared" ca="1" si="79"/>
        <v>-8</v>
      </c>
      <c r="N71" s="19">
        <f t="shared" ca="1" si="79"/>
        <v>0</v>
      </c>
      <c r="O71" s="19">
        <f t="shared" ca="1" si="79"/>
        <v>0</v>
      </c>
      <c r="P71" s="37">
        <f t="shared" ca="1" si="79"/>
        <v>-8</v>
      </c>
    </row>
    <row r="72" spans="1:16" ht="13" x14ac:dyDescent="0.15">
      <c r="A72" s="1" t="s">
        <v>180</v>
      </c>
      <c r="B72" s="36">
        <f t="shared" ca="1" si="0"/>
        <v>0</v>
      </c>
      <c r="C72">
        <f t="shared" ca="1" si="1"/>
        <v>0</v>
      </c>
      <c r="D72">
        <f t="shared" ca="1" si="2"/>
        <v>0</v>
      </c>
      <c r="E72">
        <f t="shared" ca="1" si="3"/>
        <v>0</v>
      </c>
      <c r="F72" s="37">
        <f t="shared" ca="1" si="4"/>
        <v>0</v>
      </c>
      <c r="G72" s="36">
        <f t="shared" ca="1" si="5"/>
        <v>0</v>
      </c>
      <c r="H72">
        <f t="shared" ca="1" si="6"/>
        <v>-650</v>
      </c>
      <c r="I72">
        <f t="shared" ca="1" si="7"/>
        <v>0</v>
      </c>
      <c r="J72">
        <f t="shared" ca="1" si="8"/>
        <v>0</v>
      </c>
      <c r="K72" s="38">
        <f t="shared" ca="1" si="9"/>
        <v>-650</v>
      </c>
      <c r="L72" s="39">
        <f t="shared" ref="L72:P72" ca="1" si="80">B72+G72</f>
        <v>0</v>
      </c>
      <c r="M72" s="19">
        <f t="shared" ca="1" si="80"/>
        <v>-650</v>
      </c>
      <c r="N72" s="19">
        <f t="shared" ca="1" si="80"/>
        <v>0</v>
      </c>
      <c r="O72" s="19">
        <f t="shared" ca="1" si="80"/>
        <v>0</v>
      </c>
      <c r="P72" s="37">
        <f t="shared" ca="1" si="80"/>
        <v>-650</v>
      </c>
    </row>
    <row r="73" spans="1:16" ht="13" x14ac:dyDescent="0.15">
      <c r="A73" s="1" t="s">
        <v>181</v>
      </c>
      <c r="B73" s="36">
        <f t="shared" ca="1" si="0"/>
        <v>0</v>
      </c>
      <c r="C73">
        <f t="shared" ca="1" si="1"/>
        <v>0</v>
      </c>
      <c r="D73">
        <f t="shared" ca="1" si="2"/>
        <v>0</v>
      </c>
      <c r="E73">
        <f t="shared" ca="1" si="3"/>
        <v>0</v>
      </c>
      <c r="F73" s="37">
        <f t="shared" ca="1" si="4"/>
        <v>0</v>
      </c>
      <c r="G73" s="36">
        <f t="shared" ca="1" si="5"/>
        <v>0</v>
      </c>
      <c r="H73">
        <f t="shared" ca="1" si="6"/>
        <v>0</v>
      </c>
      <c r="I73">
        <f t="shared" ca="1" si="7"/>
        <v>0</v>
      </c>
      <c r="J73">
        <f t="shared" ca="1" si="8"/>
        <v>0</v>
      </c>
      <c r="K73" s="38">
        <f t="shared" ca="1" si="9"/>
        <v>0</v>
      </c>
      <c r="L73" s="39">
        <f t="shared" ref="L73:P73" ca="1" si="81">B73+G73</f>
        <v>0</v>
      </c>
      <c r="M73" s="19">
        <f t="shared" ca="1" si="81"/>
        <v>0</v>
      </c>
      <c r="N73" s="19">
        <f t="shared" ca="1" si="81"/>
        <v>0</v>
      </c>
      <c r="O73" s="19">
        <f t="shared" ca="1" si="81"/>
        <v>0</v>
      </c>
      <c r="P73" s="37">
        <f t="shared" ca="1" si="81"/>
        <v>0</v>
      </c>
    </row>
    <row r="74" spans="1:16" ht="13" x14ac:dyDescent="0.15">
      <c r="A74" s="1" t="s">
        <v>182</v>
      </c>
      <c r="B74" s="36">
        <f t="shared" ca="1" si="0"/>
        <v>0</v>
      </c>
      <c r="C74">
        <f t="shared" ca="1" si="1"/>
        <v>0</v>
      </c>
      <c r="D74">
        <f t="shared" ca="1" si="2"/>
        <v>0</v>
      </c>
      <c r="E74">
        <f t="shared" ca="1" si="3"/>
        <v>0</v>
      </c>
      <c r="F74" s="37">
        <f t="shared" ca="1" si="4"/>
        <v>0</v>
      </c>
      <c r="G74" s="36">
        <f t="shared" ca="1" si="5"/>
        <v>0</v>
      </c>
      <c r="H74">
        <f t="shared" ca="1" si="6"/>
        <v>-1</v>
      </c>
      <c r="I74">
        <f t="shared" ca="1" si="7"/>
        <v>-8</v>
      </c>
      <c r="J74">
        <f t="shared" ca="1" si="8"/>
        <v>0</v>
      </c>
      <c r="K74" s="38">
        <f t="shared" ca="1" si="9"/>
        <v>-1.8</v>
      </c>
      <c r="L74" s="39">
        <f t="shared" ref="L74:P74" ca="1" si="82">B74+G74</f>
        <v>0</v>
      </c>
      <c r="M74" s="19">
        <f t="shared" ca="1" si="82"/>
        <v>-1</v>
      </c>
      <c r="N74" s="19">
        <f t="shared" ca="1" si="82"/>
        <v>-8</v>
      </c>
      <c r="O74" s="19">
        <f t="shared" ca="1" si="82"/>
        <v>0</v>
      </c>
      <c r="P74" s="37">
        <f t="shared" ca="1" si="82"/>
        <v>-1.8</v>
      </c>
    </row>
    <row r="75" spans="1:16" ht="13" x14ac:dyDescent="0.15">
      <c r="A75" s="1" t="s">
        <v>183</v>
      </c>
      <c r="B75" s="36">
        <f t="shared" ca="1" si="0"/>
        <v>0</v>
      </c>
      <c r="C75">
        <f t="shared" ca="1" si="1"/>
        <v>0</v>
      </c>
      <c r="D75">
        <f t="shared" ca="1" si="2"/>
        <v>0</v>
      </c>
      <c r="E75">
        <f t="shared" ca="1" si="3"/>
        <v>0</v>
      </c>
      <c r="F75" s="37">
        <f t="shared" ca="1" si="4"/>
        <v>0</v>
      </c>
      <c r="G75" s="36">
        <f t="shared" ca="1" si="5"/>
        <v>-300</v>
      </c>
      <c r="H75">
        <f t="shared" ca="1" si="6"/>
        <v>-1450</v>
      </c>
      <c r="I75">
        <f t="shared" ca="1" si="7"/>
        <v>0</v>
      </c>
      <c r="J75">
        <f t="shared" ca="1" si="8"/>
        <v>0</v>
      </c>
      <c r="K75" s="38">
        <f t="shared" ca="1" si="9"/>
        <v>-4450</v>
      </c>
      <c r="L75" s="39">
        <f t="shared" ref="L75:P75" ca="1" si="83">B75+G75</f>
        <v>-300</v>
      </c>
      <c r="M75" s="19">
        <f t="shared" ca="1" si="83"/>
        <v>-1450</v>
      </c>
      <c r="N75" s="19">
        <f t="shared" ca="1" si="83"/>
        <v>0</v>
      </c>
      <c r="O75" s="19">
        <f t="shared" ca="1" si="83"/>
        <v>0</v>
      </c>
      <c r="P75" s="37">
        <f t="shared" ca="1" si="83"/>
        <v>-4450</v>
      </c>
    </row>
    <row r="76" spans="1:16" ht="13" x14ac:dyDescent="0.15">
      <c r="A76" s="1" t="s">
        <v>184</v>
      </c>
      <c r="B76" s="36">
        <f t="shared" ca="1" si="0"/>
        <v>25</v>
      </c>
      <c r="C76">
        <f t="shared" ca="1" si="1"/>
        <v>0</v>
      </c>
      <c r="D76">
        <f t="shared" ca="1" si="2"/>
        <v>0</v>
      </c>
      <c r="E76">
        <f t="shared" ca="1" si="3"/>
        <v>0</v>
      </c>
      <c r="F76" s="37">
        <f t="shared" ca="1" si="4"/>
        <v>250</v>
      </c>
      <c r="G76" s="36">
        <f t="shared" ca="1" si="5"/>
        <v>-7</v>
      </c>
      <c r="H76">
        <f t="shared" ca="1" si="6"/>
        <v>0</v>
      </c>
      <c r="I76">
        <f t="shared" ca="1" si="7"/>
        <v>0</v>
      </c>
      <c r="J76">
        <f t="shared" ca="1" si="8"/>
        <v>0</v>
      </c>
      <c r="K76" s="38">
        <f t="shared" ca="1" si="9"/>
        <v>-70</v>
      </c>
      <c r="L76" s="39">
        <f t="shared" ref="L76:P76" ca="1" si="84">B76+G76</f>
        <v>18</v>
      </c>
      <c r="M76" s="19">
        <f t="shared" ca="1" si="84"/>
        <v>0</v>
      </c>
      <c r="N76" s="19">
        <f t="shared" ca="1" si="84"/>
        <v>0</v>
      </c>
      <c r="O76" s="19">
        <f t="shared" ca="1" si="84"/>
        <v>0</v>
      </c>
      <c r="P76" s="37">
        <f t="shared" ca="1" si="84"/>
        <v>180</v>
      </c>
    </row>
    <row r="77" spans="1:16" ht="13" x14ac:dyDescent="0.15">
      <c r="A77" s="1" t="s">
        <v>185</v>
      </c>
      <c r="B77" s="36">
        <f t="shared" ca="1" si="0"/>
        <v>0</v>
      </c>
      <c r="C77">
        <f t="shared" ca="1" si="1"/>
        <v>0</v>
      </c>
      <c r="D77">
        <f t="shared" ca="1" si="2"/>
        <v>0</v>
      </c>
      <c r="E77">
        <f t="shared" ca="1" si="3"/>
        <v>0</v>
      </c>
      <c r="F77" s="37">
        <f t="shared" ca="1" si="4"/>
        <v>0</v>
      </c>
      <c r="G77" s="36">
        <f t="shared" ca="1" si="5"/>
        <v>0</v>
      </c>
      <c r="H77">
        <f t="shared" ca="1" si="6"/>
        <v>-3</v>
      </c>
      <c r="I77">
        <f t="shared" ca="1" si="7"/>
        <v>-12</v>
      </c>
      <c r="J77">
        <f t="shared" ca="1" si="8"/>
        <v>0</v>
      </c>
      <c r="K77" s="38">
        <f t="shared" ca="1" si="9"/>
        <v>-4.2</v>
      </c>
      <c r="L77" s="39">
        <f t="shared" ref="L77:P77" ca="1" si="85">B77+G77</f>
        <v>0</v>
      </c>
      <c r="M77" s="19">
        <f t="shared" ca="1" si="85"/>
        <v>-3</v>
      </c>
      <c r="N77" s="19">
        <f t="shared" ca="1" si="85"/>
        <v>-12</v>
      </c>
      <c r="O77" s="19">
        <f t="shared" ca="1" si="85"/>
        <v>0</v>
      </c>
      <c r="P77" s="37">
        <f t="shared" ca="1" si="85"/>
        <v>-4.2</v>
      </c>
    </row>
    <row r="78" spans="1:16" ht="13" x14ac:dyDescent="0.15">
      <c r="A78" s="1" t="s">
        <v>186</v>
      </c>
      <c r="B78" s="36">
        <f t="shared" ca="1" si="0"/>
        <v>0</v>
      </c>
      <c r="C78">
        <f t="shared" ca="1" si="1"/>
        <v>0</v>
      </c>
      <c r="D78">
        <f t="shared" ca="1" si="2"/>
        <v>0</v>
      </c>
      <c r="E78">
        <f t="shared" ca="1" si="3"/>
        <v>0</v>
      </c>
      <c r="F78" s="37">
        <f t="shared" ca="1" si="4"/>
        <v>0</v>
      </c>
      <c r="G78" s="36">
        <f t="shared" ca="1" si="5"/>
        <v>0</v>
      </c>
      <c r="H78">
        <f t="shared" ca="1" si="6"/>
        <v>-1005</v>
      </c>
      <c r="I78">
        <f t="shared" ca="1" si="7"/>
        <v>0</v>
      </c>
      <c r="J78">
        <f t="shared" ca="1" si="8"/>
        <v>0</v>
      </c>
      <c r="K78" s="38">
        <f t="shared" ca="1" si="9"/>
        <v>-1005</v>
      </c>
      <c r="L78" s="39">
        <f t="shared" ref="L78:P78" ca="1" si="86">B78+G78</f>
        <v>0</v>
      </c>
      <c r="M78" s="19">
        <f t="shared" ca="1" si="86"/>
        <v>-1005</v>
      </c>
      <c r="N78" s="19">
        <f t="shared" ca="1" si="86"/>
        <v>0</v>
      </c>
      <c r="O78" s="19">
        <f t="shared" ca="1" si="86"/>
        <v>0</v>
      </c>
      <c r="P78" s="37">
        <f t="shared" ca="1" si="86"/>
        <v>-1005</v>
      </c>
    </row>
    <row r="79" spans="1:16" ht="13" x14ac:dyDescent="0.15">
      <c r="A79" s="1" t="s">
        <v>187</v>
      </c>
      <c r="B79" s="36">
        <f t="shared" ca="1" si="0"/>
        <v>0</v>
      </c>
      <c r="C79">
        <f t="shared" ca="1" si="1"/>
        <v>750</v>
      </c>
      <c r="D79">
        <f t="shared" ca="1" si="2"/>
        <v>1</v>
      </c>
      <c r="E79">
        <f t="shared" ca="1" si="3"/>
        <v>3</v>
      </c>
      <c r="F79" s="37">
        <f t="shared" ca="1" si="4"/>
        <v>750.13</v>
      </c>
      <c r="G79" s="36">
        <f t="shared" ca="1" si="5"/>
        <v>0</v>
      </c>
      <c r="H79">
        <f t="shared" ca="1" si="6"/>
        <v>-488</v>
      </c>
      <c r="I79">
        <f t="shared" ca="1" si="7"/>
        <v>-9</v>
      </c>
      <c r="J79">
        <f t="shared" ca="1" si="8"/>
        <v>0</v>
      </c>
      <c r="K79" s="38">
        <f t="shared" ca="1" si="9"/>
        <v>-488.9</v>
      </c>
      <c r="L79" s="39">
        <f t="shared" ref="L79:P79" ca="1" si="87">B79+G79</f>
        <v>0</v>
      </c>
      <c r="M79" s="19">
        <f t="shared" ca="1" si="87"/>
        <v>262</v>
      </c>
      <c r="N79" s="19">
        <f t="shared" ca="1" si="87"/>
        <v>-8</v>
      </c>
      <c r="O79" s="19">
        <f t="shared" ca="1" si="87"/>
        <v>3</v>
      </c>
      <c r="P79" s="37">
        <f t="shared" ca="1" si="87"/>
        <v>261.23</v>
      </c>
    </row>
    <row r="80" spans="1:16" ht="13" x14ac:dyDescent="0.15">
      <c r="A80" s="1" t="s">
        <v>188</v>
      </c>
      <c r="B80" s="36">
        <f t="shared" ca="1" si="0"/>
        <v>0</v>
      </c>
      <c r="C80">
        <f t="shared" ca="1" si="1"/>
        <v>35</v>
      </c>
      <c r="D80">
        <f t="shared" ca="1" si="2"/>
        <v>0</v>
      </c>
      <c r="E80">
        <f t="shared" ca="1" si="3"/>
        <v>0</v>
      </c>
      <c r="F80" s="37">
        <f t="shared" ca="1" si="4"/>
        <v>35</v>
      </c>
      <c r="G80" s="36">
        <f t="shared" ca="1" si="5"/>
        <v>0</v>
      </c>
      <c r="H80">
        <f t="shared" ca="1" si="6"/>
        <v>0</v>
      </c>
      <c r="I80">
        <f t="shared" ca="1" si="7"/>
        <v>0</v>
      </c>
      <c r="J80">
        <f t="shared" ca="1" si="8"/>
        <v>0</v>
      </c>
      <c r="K80" s="38">
        <f t="shared" ca="1" si="9"/>
        <v>0</v>
      </c>
      <c r="L80" s="39">
        <f t="shared" ref="L80:P80" ca="1" si="88">B80+G80</f>
        <v>0</v>
      </c>
      <c r="M80" s="19">
        <f t="shared" ca="1" si="88"/>
        <v>35</v>
      </c>
      <c r="N80" s="19">
        <f t="shared" ca="1" si="88"/>
        <v>0</v>
      </c>
      <c r="O80" s="19">
        <f t="shared" ca="1" si="88"/>
        <v>0</v>
      </c>
      <c r="P80" s="37">
        <f t="shared" ca="1" si="88"/>
        <v>35</v>
      </c>
    </row>
    <row r="81" spans="1:16" ht="13" x14ac:dyDescent="0.15">
      <c r="A81" s="1" t="s">
        <v>189</v>
      </c>
      <c r="B81" s="36">
        <f t="shared" ca="1" si="0"/>
        <v>0</v>
      </c>
      <c r="C81">
        <f t="shared" ca="1" si="1"/>
        <v>75</v>
      </c>
      <c r="D81">
        <f t="shared" ca="1" si="2"/>
        <v>0</v>
      </c>
      <c r="E81">
        <f t="shared" ca="1" si="3"/>
        <v>0</v>
      </c>
      <c r="F81" s="37">
        <f t="shared" ca="1" si="4"/>
        <v>75</v>
      </c>
      <c r="G81" s="36">
        <f t="shared" ca="1" si="5"/>
        <v>0</v>
      </c>
      <c r="H81">
        <f t="shared" ca="1" si="6"/>
        <v>-285</v>
      </c>
      <c r="I81">
        <f t="shared" ca="1" si="7"/>
        <v>0</v>
      </c>
      <c r="J81">
        <f t="shared" ca="1" si="8"/>
        <v>0</v>
      </c>
      <c r="K81" s="38">
        <f t="shared" ca="1" si="9"/>
        <v>-285</v>
      </c>
      <c r="L81" s="39">
        <f t="shared" ref="L81:P81" ca="1" si="89">B81+G81</f>
        <v>0</v>
      </c>
      <c r="M81" s="19">
        <f t="shared" ca="1" si="89"/>
        <v>-210</v>
      </c>
      <c r="N81" s="19">
        <f t="shared" ca="1" si="89"/>
        <v>0</v>
      </c>
      <c r="O81" s="19">
        <f t="shared" ca="1" si="89"/>
        <v>0</v>
      </c>
      <c r="P81" s="37">
        <f t="shared" ca="1" si="89"/>
        <v>-210</v>
      </c>
    </row>
    <row r="82" spans="1:16" ht="13" x14ac:dyDescent="0.15">
      <c r="A82" s="1" t="s">
        <v>190</v>
      </c>
      <c r="B82" s="36">
        <f t="shared" ca="1" si="0"/>
        <v>0</v>
      </c>
      <c r="C82">
        <f t="shared" ca="1" si="1"/>
        <v>0</v>
      </c>
      <c r="D82">
        <f t="shared" ca="1" si="2"/>
        <v>0</v>
      </c>
      <c r="E82">
        <f t="shared" ca="1" si="3"/>
        <v>0</v>
      </c>
      <c r="F82" s="37">
        <f t="shared" ca="1" si="4"/>
        <v>0</v>
      </c>
      <c r="G82" s="36">
        <f t="shared" ca="1" si="5"/>
        <v>0</v>
      </c>
      <c r="H82">
        <f t="shared" ca="1" si="6"/>
        <v>0</v>
      </c>
      <c r="I82">
        <f t="shared" ca="1" si="7"/>
        <v>0</v>
      </c>
      <c r="J82">
        <f t="shared" ca="1" si="8"/>
        <v>0</v>
      </c>
      <c r="K82" s="38">
        <f t="shared" ca="1" si="9"/>
        <v>0</v>
      </c>
      <c r="L82" s="39">
        <f t="shared" ref="L82:P82" ca="1" si="90">B82+G82</f>
        <v>0</v>
      </c>
      <c r="M82" s="19">
        <f t="shared" ca="1" si="90"/>
        <v>0</v>
      </c>
      <c r="N82" s="19">
        <f t="shared" ca="1" si="90"/>
        <v>0</v>
      </c>
      <c r="O82" s="19">
        <f t="shared" ca="1" si="90"/>
        <v>0</v>
      </c>
      <c r="P82" s="37">
        <f t="shared" ca="1" si="90"/>
        <v>0</v>
      </c>
    </row>
    <row r="83" spans="1:16" ht="13" x14ac:dyDescent="0.15">
      <c r="A83" s="1" t="s">
        <v>191</v>
      </c>
      <c r="B83" s="36">
        <f t="shared" ca="1" si="0"/>
        <v>0</v>
      </c>
      <c r="C83">
        <f t="shared" ca="1" si="1"/>
        <v>0</v>
      </c>
      <c r="D83">
        <f t="shared" ca="1" si="2"/>
        <v>0</v>
      </c>
      <c r="E83">
        <f t="shared" ca="1" si="3"/>
        <v>0</v>
      </c>
      <c r="F83" s="37">
        <f t="shared" ca="1" si="4"/>
        <v>0</v>
      </c>
      <c r="G83" s="36">
        <f t="shared" ca="1" si="5"/>
        <v>0</v>
      </c>
      <c r="H83">
        <f t="shared" ca="1" si="6"/>
        <v>0</v>
      </c>
      <c r="I83">
        <f t="shared" ca="1" si="7"/>
        <v>0</v>
      </c>
      <c r="J83">
        <f t="shared" ca="1" si="8"/>
        <v>0</v>
      </c>
      <c r="K83" s="38">
        <f t="shared" ca="1" si="9"/>
        <v>0</v>
      </c>
      <c r="L83" s="39">
        <f t="shared" ref="L83:P83" ca="1" si="91">B83+G83</f>
        <v>0</v>
      </c>
      <c r="M83" s="19">
        <f t="shared" ca="1" si="91"/>
        <v>0</v>
      </c>
      <c r="N83" s="19">
        <f t="shared" ca="1" si="91"/>
        <v>0</v>
      </c>
      <c r="O83" s="19">
        <f t="shared" ca="1" si="91"/>
        <v>0</v>
      </c>
      <c r="P83" s="37">
        <f t="shared" ca="1" si="91"/>
        <v>0</v>
      </c>
    </row>
    <row r="84" spans="1:16" ht="13" x14ac:dyDescent="0.15">
      <c r="A84" s="1" t="s">
        <v>192</v>
      </c>
      <c r="B84" s="36">
        <f t="shared" ca="1" si="0"/>
        <v>0</v>
      </c>
      <c r="C84">
        <f t="shared" ca="1" si="1"/>
        <v>0</v>
      </c>
      <c r="D84">
        <f t="shared" ca="1" si="2"/>
        <v>0</v>
      </c>
      <c r="E84">
        <f t="shared" ca="1" si="3"/>
        <v>0</v>
      </c>
      <c r="F84" s="37">
        <f t="shared" ca="1" si="4"/>
        <v>0</v>
      </c>
      <c r="G84" s="36">
        <f t="shared" ca="1" si="5"/>
        <v>0</v>
      </c>
      <c r="H84">
        <f t="shared" ca="1" si="6"/>
        <v>0</v>
      </c>
      <c r="I84">
        <f t="shared" ca="1" si="7"/>
        <v>0</v>
      </c>
      <c r="J84">
        <f t="shared" ca="1" si="8"/>
        <v>0</v>
      </c>
      <c r="K84" s="38">
        <f t="shared" ca="1" si="9"/>
        <v>0</v>
      </c>
      <c r="L84" s="39">
        <f t="shared" ref="L84:P84" ca="1" si="92">B84+G84</f>
        <v>0</v>
      </c>
      <c r="M84" s="19">
        <f t="shared" ca="1" si="92"/>
        <v>0</v>
      </c>
      <c r="N84" s="19">
        <f t="shared" ca="1" si="92"/>
        <v>0</v>
      </c>
      <c r="O84" s="19">
        <f t="shared" ca="1" si="92"/>
        <v>0</v>
      </c>
      <c r="P84" s="37">
        <f t="shared" ca="1" si="92"/>
        <v>0</v>
      </c>
    </row>
    <row r="85" spans="1:16" ht="13" x14ac:dyDescent="0.15">
      <c r="A85" s="1" t="s">
        <v>193</v>
      </c>
      <c r="B85" s="36">
        <f t="shared" ca="1" si="0"/>
        <v>2100</v>
      </c>
      <c r="C85">
        <f t="shared" ca="1" si="1"/>
        <v>1308</v>
      </c>
      <c r="D85">
        <f t="shared" ca="1" si="2"/>
        <v>0</v>
      </c>
      <c r="E85">
        <f t="shared" ca="1" si="3"/>
        <v>0</v>
      </c>
      <c r="F85" s="37">
        <f t="shared" ca="1" si="4"/>
        <v>22308</v>
      </c>
      <c r="G85" s="36">
        <f t="shared" ca="1" si="5"/>
        <v>0</v>
      </c>
      <c r="H85">
        <f t="shared" ca="1" si="6"/>
        <v>-14200</v>
      </c>
      <c r="I85">
        <f t="shared" ca="1" si="7"/>
        <v>0</v>
      </c>
      <c r="J85">
        <f t="shared" ca="1" si="8"/>
        <v>0</v>
      </c>
      <c r="K85" s="38">
        <f t="shared" ca="1" si="9"/>
        <v>-14200</v>
      </c>
      <c r="L85" s="39">
        <f t="shared" ref="L85:P85" ca="1" si="93">B85+G85</f>
        <v>2100</v>
      </c>
      <c r="M85" s="19">
        <f t="shared" ca="1" si="93"/>
        <v>-12892</v>
      </c>
      <c r="N85" s="19">
        <f t="shared" ca="1" si="93"/>
        <v>0</v>
      </c>
      <c r="O85" s="19">
        <f t="shared" ca="1" si="93"/>
        <v>0</v>
      </c>
      <c r="P85" s="37">
        <f t="shared" ca="1" si="93"/>
        <v>8108</v>
      </c>
    </row>
    <row r="86" spans="1:16" ht="13" x14ac:dyDescent="0.15">
      <c r="A86" s="1" t="s">
        <v>194</v>
      </c>
      <c r="B86" s="36">
        <f t="shared" ca="1" si="0"/>
        <v>0</v>
      </c>
      <c r="C86">
        <f t="shared" ca="1" si="1"/>
        <v>0</v>
      </c>
      <c r="D86">
        <f t="shared" ca="1" si="2"/>
        <v>0</v>
      </c>
      <c r="E86">
        <f t="shared" ca="1" si="3"/>
        <v>0</v>
      </c>
      <c r="F86" s="37">
        <f t="shared" ca="1" si="4"/>
        <v>0</v>
      </c>
      <c r="G86" s="36">
        <f t="shared" ca="1" si="5"/>
        <v>0</v>
      </c>
      <c r="H86">
        <f t="shared" ca="1" si="6"/>
        <v>0</v>
      </c>
      <c r="I86">
        <f t="shared" ca="1" si="7"/>
        <v>0</v>
      </c>
      <c r="J86">
        <f t="shared" ca="1" si="8"/>
        <v>0</v>
      </c>
      <c r="K86" s="38">
        <f t="shared" ca="1" si="9"/>
        <v>0</v>
      </c>
      <c r="L86" s="39">
        <f t="shared" ref="L86:P86" ca="1" si="94">B86+G86</f>
        <v>0</v>
      </c>
      <c r="M86" s="19">
        <f t="shared" ca="1" si="94"/>
        <v>0</v>
      </c>
      <c r="N86" s="19">
        <f t="shared" ca="1" si="94"/>
        <v>0</v>
      </c>
      <c r="O86" s="19">
        <f t="shared" ca="1" si="94"/>
        <v>0</v>
      </c>
      <c r="P86" s="37">
        <f t="shared" ca="1" si="94"/>
        <v>0</v>
      </c>
    </row>
    <row r="87" spans="1:16" ht="13" x14ac:dyDescent="0.15">
      <c r="A87" s="1" t="s">
        <v>195</v>
      </c>
      <c r="B87" s="36">
        <f t="shared" ca="1" si="0"/>
        <v>0</v>
      </c>
      <c r="C87">
        <f t="shared" ca="1" si="1"/>
        <v>0</v>
      </c>
      <c r="D87">
        <f t="shared" ca="1" si="2"/>
        <v>0</v>
      </c>
      <c r="E87">
        <f t="shared" ca="1" si="3"/>
        <v>0</v>
      </c>
      <c r="F87" s="37">
        <f t="shared" ca="1" si="4"/>
        <v>0</v>
      </c>
      <c r="G87" s="36">
        <f t="shared" ca="1" si="5"/>
        <v>0</v>
      </c>
      <c r="H87">
        <f t="shared" ca="1" si="6"/>
        <v>0</v>
      </c>
      <c r="I87">
        <f t="shared" ca="1" si="7"/>
        <v>0</v>
      </c>
      <c r="J87">
        <f t="shared" ca="1" si="8"/>
        <v>0</v>
      </c>
      <c r="K87" s="38">
        <f t="shared" ca="1" si="9"/>
        <v>0</v>
      </c>
      <c r="L87" s="39">
        <f t="shared" ref="L87:P87" ca="1" si="95">B87+G87</f>
        <v>0</v>
      </c>
      <c r="M87" s="19">
        <f t="shared" ca="1" si="95"/>
        <v>0</v>
      </c>
      <c r="N87" s="19">
        <f t="shared" ca="1" si="95"/>
        <v>0</v>
      </c>
      <c r="O87" s="19">
        <f t="shared" ca="1" si="95"/>
        <v>0</v>
      </c>
      <c r="P87" s="37">
        <f t="shared" ca="1" si="95"/>
        <v>0</v>
      </c>
    </row>
    <row r="88" spans="1:16" ht="13" x14ac:dyDescent="0.15">
      <c r="A88" s="1" t="s">
        <v>196</v>
      </c>
      <c r="B88" s="36">
        <f t="shared" ca="1" si="0"/>
        <v>0</v>
      </c>
      <c r="C88">
        <f t="shared" ca="1" si="1"/>
        <v>0</v>
      </c>
      <c r="D88">
        <f t="shared" ca="1" si="2"/>
        <v>0</v>
      </c>
      <c r="E88">
        <f t="shared" ca="1" si="3"/>
        <v>0</v>
      </c>
      <c r="F88" s="37">
        <f t="shared" ca="1" si="4"/>
        <v>0</v>
      </c>
      <c r="G88" s="36">
        <f t="shared" ca="1" si="5"/>
        <v>0</v>
      </c>
      <c r="H88">
        <f t="shared" ca="1" si="6"/>
        <v>0</v>
      </c>
      <c r="I88">
        <f t="shared" ca="1" si="7"/>
        <v>0</v>
      </c>
      <c r="J88">
        <f t="shared" ca="1" si="8"/>
        <v>0</v>
      </c>
      <c r="K88" s="38">
        <f t="shared" ca="1" si="9"/>
        <v>0</v>
      </c>
      <c r="L88" s="39">
        <f t="shared" ref="L88:P88" ca="1" si="96">B88+G88</f>
        <v>0</v>
      </c>
      <c r="M88" s="19">
        <f t="shared" ca="1" si="96"/>
        <v>0</v>
      </c>
      <c r="N88" s="19">
        <f t="shared" ca="1" si="96"/>
        <v>0</v>
      </c>
      <c r="O88" s="19">
        <f t="shared" ca="1" si="96"/>
        <v>0</v>
      </c>
      <c r="P88" s="37">
        <f t="shared" ca="1" si="96"/>
        <v>0</v>
      </c>
    </row>
    <row r="89" spans="1:16" ht="13" x14ac:dyDescent="0.15">
      <c r="A89" s="1" t="s">
        <v>197</v>
      </c>
      <c r="B89" s="36">
        <f t="shared" ca="1" si="0"/>
        <v>0</v>
      </c>
      <c r="C89">
        <f t="shared" ca="1" si="1"/>
        <v>1298</v>
      </c>
      <c r="D89">
        <f t="shared" ca="1" si="2"/>
        <v>0</v>
      </c>
      <c r="E89">
        <f t="shared" ca="1" si="3"/>
        <v>0</v>
      </c>
      <c r="F89" s="37">
        <f t="shared" ca="1" si="4"/>
        <v>1298</v>
      </c>
      <c r="G89" s="36">
        <f t="shared" ca="1" si="5"/>
        <v>-50</v>
      </c>
      <c r="H89">
        <f t="shared" ca="1" si="6"/>
        <v>-3524</v>
      </c>
      <c r="I89">
        <f t="shared" ca="1" si="7"/>
        <v>-72</v>
      </c>
      <c r="J89">
        <f t="shared" ca="1" si="8"/>
        <v>0</v>
      </c>
      <c r="K89" s="38">
        <f t="shared" ca="1" si="9"/>
        <v>-4031.2</v>
      </c>
      <c r="L89" s="39">
        <f t="shared" ref="L89:P89" ca="1" si="97">B89+G89</f>
        <v>-50</v>
      </c>
      <c r="M89" s="19">
        <f t="shared" ca="1" si="97"/>
        <v>-2226</v>
      </c>
      <c r="N89" s="19">
        <f t="shared" ca="1" si="97"/>
        <v>-72</v>
      </c>
      <c r="O89" s="19">
        <f t="shared" ca="1" si="97"/>
        <v>0</v>
      </c>
      <c r="P89" s="37">
        <f t="shared" ca="1" si="97"/>
        <v>-2733.2</v>
      </c>
    </row>
    <row r="90" spans="1:16" ht="13" x14ac:dyDescent="0.15">
      <c r="A90" s="1" t="s">
        <v>198</v>
      </c>
      <c r="B90" s="36">
        <f t="shared" ca="1" si="0"/>
        <v>0</v>
      </c>
      <c r="C90">
        <f t="shared" ca="1" si="1"/>
        <v>1150</v>
      </c>
      <c r="D90">
        <f t="shared" ca="1" si="2"/>
        <v>0</v>
      </c>
      <c r="E90">
        <f t="shared" ca="1" si="3"/>
        <v>0</v>
      </c>
      <c r="F90" s="37">
        <f t="shared" ca="1" si="4"/>
        <v>1150</v>
      </c>
      <c r="G90" s="36">
        <f t="shared" ca="1" si="5"/>
        <v>0</v>
      </c>
      <c r="H90">
        <f t="shared" ca="1" si="6"/>
        <v>-1598</v>
      </c>
      <c r="I90">
        <f t="shared" ca="1" si="7"/>
        <v>0</v>
      </c>
      <c r="J90">
        <f t="shared" ca="1" si="8"/>
        <v>0</v>
      </c>
      <c r="K90" s="38">
        <f t="shared" ca="1" si="9"/>
        <v>-1598</v>
      </c>
      <c r="L90" s="39">
        <f t="shared" ref="L90:P90" ca="1" si="98">B90+G90</f>
        <v>0</v>
      </c>
      <c r="M90" s="19">
        <f t="shared" ca="1" si="98"/>
        <v>-448</v>
      </c>
      <c r="N90" s="19">
        <f t="shared" ca="1" si="98"/>
        <v>0</v>
      </c>
      <c r="O90" s="19">
        <f t="shared" ca="1" si="98"/>
        <v>0</v>
      </c>
      <c r="P90" s="37">
        <f t="shared" ca="1" si="98"/>
        <v>-448</v>
      </c>
    </row>
    <row r="91" spans="1:16" ht="13" x14ac:dyDescent="0.15">
      <c r="A91" s="1" t="s">
        <v>199</v>
      </c>
      <c r="B91" s="36">
        <f t="shared" ca="1" si="0"/>
        <v>0</v>
      </c>
      <c r="C91">
        <f t="shared" ca="1" si="1"/>
        <v>40</v>
      </c>
      <c r="D91">
        <f t="shared" ca="1" si="2"/>
        <v>0</v>
      </c>
      <c r="E91">
        <f t="shared" ca="1" si="3"/>
        <v>0</v>
      </c>
      <c r="F91" s="37">
        <f t="shared" ca="1" si="4"/>
        <v>40</v>
      </c>
      <c r="G91" s="36">
        <f t="shared" ca="1" si="5"/>
        <v>0</v>
      </c>
      <c r="H91">
        <f t="shared" ca="1" si="6"/>
        <v>-151</v>
      </c>
      <c r="I91">
        <f t="shared" ca="1" si="7"/>
        <v>-10</v>
      </c>
      <c r="J91">
        <f t="shared" ca="1" si="8"/>
        <v>0</v>
      </c>
      <c r="K91" s="38">
        <f t="shared" ca="1" si="9"/>
        <v>-152</v>
      </c>
      <c r="L91" s="39">
        <f t="shared" ref="L91:P91" ca="1" si="99">B91+G91</f>
        <v>0</v>
      </c>
      <c r="M91" s="19">
        <f t="shared" ca="1" si="99"/>
        <v>-111</v>
      </c>
      <c r="N91" s="19">
        <f t="shared" ca="1" si="99"/>
        <v>-10</v>
      </c>
      <c r="O91" s="19">
        <f t="shared" ca="1" si="99"/>
        <v>0</v>
      </c>
      <c r="P91" s="37">
        <f t="shared" ca="1" si="99"/>
        <v>-112</v>
      </c>
    </row>
    <row r="92" spans="1:16" ht="13" x14ac:dyDescent="0.15">
      <c r="A92" s="1" t="s">
        <v>200</v>
      </c>
      <c r="B92" s="36">
        <f t="shared" ca="1" si="0"/>
        <v>0</v>
      </c>
      <c r="C92">
        <f t="shared" ca="1" si="1"/>
        <v>290</v>
      </c>
      <c r="D92">
        <f t="shared" ca="1" si="2"/>
        <v>0</v>
      </c>
      <c r="E92">
        <f t="shared" ca="1" si="3"/>
        <v>0</v>
      </c>
      <c r="F92" s="37">
        <f t="shared" ca="1" si="4"/>
        <v>290</v>
      </c>
      <c r="G92" s="36">
        <f t="shared" ca="1" si="5"/>
        <v>0</v>
      </c>
      <c r="H92">
        <f t="shared" ca="1" si="6"/>
        <v>-3136</v>
      </c>
      <c r="I92">
        <f t="shared" ca="1" si="7"/>
        <v>0</v>
      </c>
      <c r="J92">
        <f t="shared" ca="1" si="8"/>
        <v>0</v>
      </c>
      <c r="K92" s="38">
        <f t="shared" ca="1" si="9"/>
        <v>-3136</v>
      </c>
      <c r="L92" s="39">
        <f t="shared" ref="L92:P92" ca="1" si="100">B92+G92</f>
        <v>0</v>
      </c>
      <c r="M92" s="19">
        <f t="shared" ca="1" si="100"/>
        <v>-2846</v>
      </c>
      <c r="N92" s="19">
        <f t="shared" ca="1" si="100"/>
        <v>0</v>
      </c>
      <c r="O92" s="19">
        <f t="shared" ca="1" si="100"/>
        <v>0</v>
      </c>
      <c r="P92" s="37">
        <f t="shared" ca="1" si="100"/>
        <v>-2846</v>
      </c>
    </row>
    <row r="93" spans="1:16" ht="13" x14ac:dyDescent="0.15">
      <c r="A93" s="1" t="s">
        <v>201</v>
      </c>
      <c r="B93" s="36">
        <f t="shared" ca="1" si="0"/>
        <v>0</v>
      </c>
      <c r="C93">
        <f t="shared" ca="1" si="1"/>
        <v>0</v>
      </c>
      <c r="D93">
        <f t="shared" ca="1" si="2"/>
        <v>0</v>
      </c>
      <c r="E93">
        <f t="shared" ca="1" si="3"/>
        <v>0</v>
      </c>
      <c r="F93" s="37">
        <f t="shared" ca="1" si="4"/>
        <v>0</v>
      </c>
      <c r="G93" s="36">
        <f t="shared" ca="1" si="5"/>
        <v>0</v>
      </c>
      <c r="H93">
        <f t="shared" ca="1" si="6"/>
        <v>-50</v>
      </c>
      <c r="I93">
        <f t="shared" ca="1" si="7"/>
        <v>0</v>
      </c>
      <c r="J93">
        <f t="shared" ca="1" si="8"/>
        <v>0</v>
      </c>
      <c r="K93" s="38">
        <f t="shared" ca="1" si="9"/>
        <v>-50</v>
      </c>
      <c r="L93" s="39">
        <f t="shared" ref="L93:P93" ca="1" si="101">B93+G93</f>
        <v>0</v>
      </c>
      <c r="M93" s="19">
        <f t="shared" ca="1" si="101"/>
        <v>-50</v>
      </c>
      <c r="N93" s="19">
        <f t="shared" ca="1" si="101"/>
        <v>0</v>
      </c>
      <c r="O93" s="19">
        <f t="shared" ca="1" si="101"/>
        <v>0</v>
      </c>
      <c r="P93" s="37">
        <f t="shared" ca="1" si="101"/>
        <v>-50</v>
      </c>
    </row>
    <row r="94" spans="1:16" ht="13" x14ac:dyDescent="0.15">
      <c r="A94" s="1" t="s">
        <v>202</v>
      </c>
      <c r="B94" s="36">
        <f t="shared" ca="1" si="0"/>
        <v>0</v>
      </c>
      <c r="C94">
        <f t="shared" ca="1" si="1"/>
        <v>0</v>
      </c>
      <c r="D94">
        <f t="shared" ca="1" si="2"/>
        <v>0</v>
      </c>
      <c r="E94">
        <f t="shared" ca="1" si="3"/>
        <v>0</v>
      </c>
      <c r="F94" s="37">
        <f t="shared" ca="1" si="4"/>
        <v>0</v>
      </c>
      <c r="G94" s="36">
        <f t="shared" ca="1" si="5"/>
        <v>-1</v>
      </c>
      <c r="H94">
        <f t="shared" ca="1" si="6"/>
        <v>-1</v>
      </c>
      <c r="I94">
        <f t="shared" ca="1" si="7"/>
        <v>0</v>
      </c>
      <c r="J94">
        <f t="shared" ca="1" si="8"/>
        <v>0</v>
      </c>
      <c r="K94" s="38">
        <f t="shared" ca="1" si="9"/>
        <v>-11</v>
      </c>
      <c r="L94" s="39">
        <f t="shared" ref="L94:P94" ca="1" si="102">B94+G94</f>
        <v>-1</v>
      </c>
      <c r="M94" s="19">
        <f t="shared" ca="1" si="102"/>
        <v>-1</v>
      </c>
      <c r="N94" s="19">
        <f t="shared" ca="1" si="102"/>
        <v>0</v>
      </c>
      <c r="O94" s="19">
        <f t="shared" ca="1" si="102"/>
        <v>0</v>
      </c>
      <c r="P94" s="37">
        <f t="shared" ca="1" si="102"/>
        <v>-11</v>
      </c>
    </row>
    <row r="95" spans="1:16" ht="13" x14ac:dyDescent="0.15">
      <c r="A95" s="1" t="s">
        <v>203</v>
      </c>
      <c r="B95" s="36">
        <f t="shared" ca="1" si="0"/>
        <v>0</v>
      </c>
      <c r="C95">
        <f t="shared" ca="1" si="1"/>
        <v>0</v>
      </c>
      <c r="D95">
        <f t="shared" ca="1" si="2"/>
        <v>0</v>
      </c>
      <c r="E95">
        <f t="shared" ca="1" si="3"/>
        <v>0</v>
      </c>
      <c r="F95" s="37">
        <f t="shared" ca="1" si="4"/>
        <v>0</v>
      </c>
      <c r="G95" s="36">
        <f t="shared" ca="1" si="5"/>
        <v>0</v>
      </c>
      <c r="H95">
        <f t="shared" ca="1" si="6"/>
        <v>-40</v>
      </c>
      <c r="I95">
        <f t="shared" ca="1" si="7"/>
        <v>0</v>
      </c>
      <c r="J95">
        <f t="shared" ca="1" si="8"/>
        <v>0</v>
      </c>
      <c r="K95" s="38">
        <f t="shared" ca="1" si="9"/>
        <v>-40</v>
      </c>
      <c r="L95" s="39">
        <f t="shared" ref="L95:P95" ca="1" si="103">B95+G95</f>
        <v>0</v>
      </c>
      <c r="M95" s="19">
        <f t="shared" ca="1" si="103"/>
        <v>-40</v>
      </c>
      <c r="N95" s="19">
        <f t="shared" ca="1" si="103"/>
        <v>0</v>
      </c>
      <c r="O95" s="19">
        <f t="shared" ca="1" si="103"/>
        <v>0</v>
      </c>
      <c r="P95" s="37">
        <f t="shared" ca="1" si="103"/>
        <v>-40</v>
      </c>
    </row>
    <row r="96" spans="1:16" ht="13" x14ac:dyDescent="0.15">
      <c r="A96" s="1" t="s">
        <v>204</v>
      </c>
      <c r="B96" s="36">
        <f t="shared" ca="1" si="0"/>
        <v>0</v>
      </c>
      <c r="C96">
        <f t="shared" ca="1" si="1"/>
        <v>0</v>
      </c>
      <c r="D96">
        <f t="shared" ca="1" si="2"/>
        <v>0</v>
      </c>
      <c r="E96">
        <f t="shared" ca="1" si="3"/>
        <v>0</v>
      </c>
      <c r="F96" s="37">
        <f t="shared" ca="1" si="4"/>
        <v>0</v>
      </c>
      <c r="G96" s="36">
        <f t="shared" ca="1" si="5"/>
        <v>0</v>
      </c>
      <c r="H96">
        <f t="shared" ca="1" si="6"/>
        <v>0</v>
      </c>
      <c r="I96">
        <f t="shared" ca="1" si="7"/>
        <v>0</v>
      </c>
      <c r="J96">
        <f t="shared" ca="1" si="8"/>
        <v>0</v>
      </c>
      <c r="K96" s="38">
        <f t="shared" ca="1" si="9"/>
        <v>0</v>
      </c>
      <c r="L96" s="39">
        <f t="shared" ref="L96:P96" ca="1" si="104">B96+G96</f>
        <v>0</v>
      </c>
      <c r="M96" s="19">
        <f t="shared" ca="1" si="104"/>
        <v>0</v>
      </c>
      <c r="N96" s="19">
        <f t="shared" ca="1" si="104"/>
        <v>0</v>
      </c>
      <c r="O96" s="19">
        <f t="shared" ca="1" si="104"/>
        <v>0</v>
      </c>
      <c r="P96" s="37">
        <f t="shared" ca="1" si="104"/>
        <v>0</v>
      </c>
    </row>
    <row r="97" spans="1:16" ht="13" x14ac:dyDescent="0.15">
      <c r="A97" s="1" t="s">
        <v>205</v>
      </c>
      <c r="B97" s="36">
        <f t="shared" ca="1" si="0"/>
        <v>0</v>
      </c>
      <c r="C97">
        <f t="shared" ca="1" si="1"/>
        <v>0</v>
      </c>
      <c r="D97">
        <f t="shared" ca="1" si="2"/>
        <v>0</v>
      </c>
      <c r="E97">
        <f t="shared" ca="1" si="3"/>
        <v>0</v>
      </c>
      <c r="F97" s="37">
        <f t="shared" ca="1" si="4"/>
        <v>0</v>
      </c>
      <c r="G97" s="36">
        <f t="shared" ca="1" si="5"/>
        <v>0</v>
      </c>
      <c r="H97">
        <f t="shared" ca="1" si="6"/>
        <v>-20</v>
      </c>
      <c r="I97">
        <f t="shared" ca="1" si="7"/>
        <v>-5</v>
      </c>
      <c r="J97">
        <f t="shared" ca="1" si="8"/>
        <v>0</v>
      </c>
      <c r="K97" s="38">
        <f t="shared" ca="1" si="9"/>
        <v>-20.5</v>
      </c>
      <c r="L97" s="39">
        <f t="shared" ref="L97:P97" ca="1" si="105">B97+G97</f>
        <v>0</v>
      </c>
      <c r="M97" s="19">
        <f t="shared" ca="1" si="105"/>
        <v>-20</v>
      </c>
      <c r="N97" s="19">
        <f t="shared" ca="1" si="105"/>
        <v>-5</v>
      </c>
      <c r="O97" s="19">
        <f t="shared" ca="1" si="105"/>
        <v>0</v>
      </c>
      <c r="P97" s="37">
        <f t="shared" ca="1" si="105"/>
        <v>-20.5</v>
      </c>
    </row>
    <row r="98" spans="1:16" ht="13" x14ac:dyDescent="0.15">
      <c r="A98" s="1" t="s">
        <v>206</v>
      </c>
      <c r="B98" s="36">
        <f t="shared" ca="1" si="0"/>
        <v>5</v>
      </c>
      <c r="C98">
        <f t="shared" ca="1" si="1"/>
        <v>0</v>
      </c>
      <c r="D98">
        <f t="shared" ca="1" si="2"/>
        <v>0</v>
      </c>
      <c r="E98">
        <f t="shared" ca="1" si="3"/>
        <v>0</v>
      </c>
      <c r="F98" s="37">
        <f t="shared" ca="1" si="4"/>
        <v>50</v>
      </c>
      <c r="G98" s="36">
        <f t="shared" ca="1" si="5"/>
        <v>-30</v>
      </c>
      <c r="H98">
        <f t="shared" ca="1" si="6"/>
        <v>-171</v>
      </c>
      <c r="I98">
        <f t="shared" ca="1" si="7"/>
        <v>0</v>
      </c>
      <c r="J98">
        <f t="shared" ca="1" si="8"/>
        <v>0</v>
      </c>
      <c r="K98" s="38">
        <f t="shared" ca="1" si="9"/>
        <v>-471</v>
      </c>
      <c r="L98" s="39">
        <f t="shared" ref="L98:P98" ca="1" si="106">B98+G98</f>
        <v>-25</v>
      </c>
      <c r="M98" s="19">
        <f t="shared" ca="1" si="106"/>
        <v>-171</v>
      </c>
      <c r="N98" s="19">
        <f t="shared" ca="1" si="106"/>
        <v>0</v>
      </c>
      <c r="O98" s="19">
        <f t="shared" ca="1" si="106"/>
        <v>0</v>
      </c>
      <c r="P98" s="37">
        <f t="shared" ca="1" si="106"/>
        <v>-421</v>
      </c>
    </row>
    <row r="99" spans="1:16" ht="13" x14ac:dyDescent="0.15">
      <c r="A99" s="1" t="s">
        <v>207</v>
      </c>
      <c r="B99" s="36">
        <f t="shared" ca="1" si="0"/>
        <v>0</v>
      </c>
      <c r="C99">
        <f t="shared" ca="1" si="1"/>
        <v>0</v>
      </c>
      <c r="D99">
        <f t="shared" ca="1" si="2"/>
        <v>0</v>
      </c>
      <c r="E99">
        <f t="shared" ca="1" si="3"/>
        <v>0</v>
      </c>
      <c r="F99" s="37">
        <f t="shared" ca="1" si="4"/>
        <v>0</v>
      </c>
      <c r="G99" s="36">
        <f t="shared" ca="1" si="5"/>
        <v>-100</v>
      </c>
      <c r="H99">
        <f t="shared" ca="1" si="6"/>
        <v>-1125</v>
      </c>
      <c r="I99">
        <f t="shared" ca="1" si="7"/>
        <v>0</v>
      </c>
      <c r="J99">
        <f t="shared" ca="1" si="8"/>
        <v>0</v>
      </c>
      <c r="K99" s="38">
        <f t="shared" ca="1" si="9"/>
        <v>-2125</v>
      </c>
      <c r="L99" s="39">
        <f t="shared" ref="L99:P99" ca="1" si="107">B99+G99</f>
        <v>-100</v>
      </c>
      <c r="M99" s="19">
        <f t="shared" ca="1" si="107"/>
        <v>-1125</v>
      </c>
      <c r="N99" s="19">
        <f t="shared" ca="1" si="107"/>
        <v>0</v>
      </c>
      <c r="O99" s="19">
        <f t="shared" ca="1" si="107"/>
        <v>0</v>
      </c>
      <c r="P99" s="37">
        <f t="shared" ca="1" si="107"/>
        <v>-2125</v>
      </c>
    </row>
    <row r="100" spans="1:16" ht="13" x14ac:dyDescent="0.15">
      <c r="A100" s="1" t="s">
        <v>208</v>
      </c>
      <c r="B100" s="36">
        <f t="shared" ca="1" si="0"/>
        <v>0</v>
      </c>
      <c r="C100">
        <f t="shared" ca="1" si="1"/>
        <v>0</v>
      </c>
      <c r="D100">
        <f t="shared" ca="1" si="2"/>
        <v>0</v>
      </c>
      <c r="E100">
        <f t="shared" ca="1" si="3"/>
        <v>0</v>
      </c>
      <c r="F100" s="37">
        <f t="shared" ca="1" si="4"/>
        <v>0</v>
      </c>
      <c r="G100" s="36">
        <f t="shared" ca="1" si="5"/>
        <v>0</v>
      </c>
      <c r="H100">
        <f t="shared" ca="1" si="6"/>
        <v>0</v>
      </c>
      <c r="I100">
        <f t="shared" ca="1" si="7"/>
        <v>0</v>
      </c>
      <c r="J100">
        <f t="shared" ca="1" si="8"/>
        <v>0</v>
      </c>
      <c r="K100" s="38">
        <f t="shared" ca="1" si="9"/>
        <v>0</v>
      </c>
      <c r="L100" s="39">
        <f t="shared" ref="L100:P100" ca="1" si="108">B100+G100</f>
        <v>0</v>
      </c>
      <c r="M100" s="19">
        <f t="shared" ca="1" si="108"/>
        <v>0</v>
      </c>
      <c r="N100" s="19">
        <f t="shared" ca="1" si="108"/>
        <v>0</v>
      </c>
      <c r="O100" s="19">
        <f t="shared" ca="1" si="108"/>
        <v>0</v>
      </c>
      <c r="P100" s="37">
        <f t="shared" ca="1" si="108"/>
        <v>0</v>
      </c>
    </row>
    <row r="101" spans="1:16" ht="13" x14ac:dyDescent="0.15">
      <c r="A101" s="1" t="s">
        <v>209</v>
      </c>
      <c r="B101" s="36">
        <f t="shared" ca="1" si="0"/>
        <v>0</v>
      </c>
      <c r="C101">
        <f t="shared" ca="1" si="1"/>
        <v>0</v>
      </c>
      <c r="D101">
        <f t="shared" ca="1" si="2"/>
        <v>0</v>
      </c>
      <c r="E101">
        <f t="shared" ca="1" si="3"/>
        <v>0</v>
      </c>
      <c r="F101" s="37">
        <f t="shared" ca="1" si="4"/>
        <v>0</v>
      </c>
      <c r="G101" s="36">
        <f t="shared" ca="1" si="5"/>
        <v>0</v>
      </c>
      <c r="H101">
        <f t="shared" ca="1" si="6"/>
        <v>0</v>
      </c>
      <c r="I101">
        <f t="shared" ca="1" si="7"/>
        <v>0</v>
      </c>
      <c r="J101">
        <f t="shared" ca="1" si="8"/>
        <v>0</v>
      </c>
      <c r="K101" s="38">
        <f t="shared" ca="1" si="9"/>
        <v>0</v>
      </c>
      <c r="L101" s="39">
        <f t="shared" ref="L101:P101" ca="1" si="109">B101+G101</f>
        <v>0</v>
      </c>
      <c r="M101" s="19">
        <f t="shared" ca="1" si="109"/>
        <v>0</v>
      </c>
      <c r="N101" s="19">
        <f t="shared" ca="1" si="109"/>
        <v>0</v>
      </c>
      <c r="O101" s="19">
        <f t="shared" ca="1" si="109"/>
        <v>0</v>
      </c>
      <c r="P101" s="37">
        <f t="shared" ca="1" si="109"/>
        <v>0</v>
      </c>
    </row>
    <row r="102" spans="1:16" ht="13" x14ac:dyDescent="0.15">
      <c r="A102" s="1" t="s">
        <v>210</v>
      </c>
      <c r="B102" s="36">
        <f t="shared" ca="1" si="0"/>
        <v>0</v>
      </c>
      <c r="C102">
        <f t="shared" ca="1" si="1"/>
        <v>0</v>
      </c>
      <c r="D102">
        <f t="shared" ca="1" si="2"/>
        <v>0</v>
      </c>
      <c r="E102">
        <f t="shared" ca="1" si="3"/>
        <v>0</v>
      </c>
      <c r="F102" s="37">
        <f t="shared" ca="1" si="4"/>
        <v>0</v>
      </c>
      <c r="G102" s="36">
        <f t="shared" ca="1" si="5"/>
        <v>0</v>
      </c>
      <c r="H102">
        <f t="shared" ca="1" si="6"/>
        <v>0</v>
      </c>
      <c r="I102">
        <f t="shared" ca="1" si="7"/>
        <v>0</v>
      </c>
      <c r="J102">
        <f t="shared" ca="1" si="8"/>
        <v>0</v>
      </c>
      <c r="K102" s="38">
        <f t="shared" ca="1" si="9"/>
        <v>0</v>
      </c>
      <c r="L102" s="39">
        <f t="shared" ref="L102:P102" ca="1" si="110">B102+G102</f>
        <v>0</v>
      </c>
      <c r="M102" s="19">
        <f t="shared" ca="1" si="110"/>
        <v>0</v>
      </c>
      <c r="N102" s="19">
        <f t="shared" ca="1" si="110"/>
        <v>0</v>
      </c>
      <c r="O102" s="19">
        <f t="shared" ca="1" si="110"/>
        <v>0</v>
      </c>
      <c r="P102" s="37">
        <f t="shared" ca="1" si="110"/>
        <v>0</v>
      </c>
    </row>
    <row r="103" spans="1:16" ht="13" x14ac:dyDescent="0.15">
      <c r="A103" s="1" t="s">
        <v>211</v>
      </c>
      <c r="B103" s="36">
        <f t="shared" ca="1" si="0"/>
        <v>0</v>
      </c>
      <c r="C103">
        <f t="shared" ca="1" si="1"/>
        <v>0</v>
      </c>
      <c r="D103">
        <f t="shared" ca="1" si="2"/>
        <v>0</v>
      </c>
      <c r="E103">
        <f t="shared" ca="1" si="3"/>
        <v>0</v>
      </c>
      <c r="F103" s="37">
        <f t="shared" ca="1" si="4"/>
        <v>0</v>
      </c>
      <c r="G103" s="36">
        <f t="shared" ca="1" si="5"/>
        <v>-15</v>
      </c>
      <c r="H103">
        <f t="shared" ca="1" si="6"/>
        <v>-30</v>
      </c>
      <c r="I103">
        <f t="shared" ca="1" si="7"/>
        <v>0</v>
      </c>
      <c r="J103">
        <f t="shared" ca="1" si="8"/>
        <v>0</v>
      </c>
      <c r="K103" s="38">
        <f t="shared" ca="1" si="9"/>
        <v>-180</v>
      </c>
      <c r="L103" s="39">
        <f t="shared" ref="L103:P103" ca="1" si="111">B103+G103</f>
        <v>-15</v>
      </c>
      <c r="M103" s="19">
        <f t="shared" ca="1" si="111"/>
        <v>-30</v>
      </c>
      <c r="N103" s="19">
        <f t="shared" ca="1" si="111"/>
        <v>0</v>
      </c>
      <c r="O103" s="19">
        <f t="shared" ca="1" si="111"/>
        <v>0</v>
      </c>
      <c r="P103" s="37">
        <f t="shared" ca="1" si="111"/>
        <v>-180</v>
      </c>
    </row>
    <row r="104" spans="1:16" ht="13" x14ac:dyDescent="0.15">
      <c r="A104" s="1" t="s">
        <v>212</v>
      </c>
      <c r="B104" s="36">
        <f t="shared" ca="1" si="0"/>
        <v>0</v>
      </c>
      <c r="C104">
        <f t="shared" ca="1" si="1"/>
        <v>0</v>
      </c>
      <c r="D104">
        <f t="shared" ca="1" si="2"/>
        <v>0</v>
      </c>
      <c r="E104">
        <f t="shared" ca="1" si="3"/>
        <v>0</v>
      </c>
      <c r="F104" s="37">
        <f t="shared" ca="1" si="4"/>
        <v>0</v>
      </c>
      <c r="G104" s="36">
        <f t="shared" ca="1" si="5"/>
        <v>0</v>
      </c>
      <c r="H104">
        <f t="shared" ca="1" si="6"/>
        <v>0</v>
      </c>
      <c r="I104">
        <f t="shared" ca="1" si="7"/>
        <v>0</v>
      </c>
      <c r="J104">
        <f t="shared" ca="1" si="8"/>
        <v>0</v>
      </c>
      <c r="K104" s="38">
        <f t="shared" ca="1" si="9"/>
        <v>0</v>
      </c>
      <c r="L104" s="39">
        <f t="shared" ref="L104:P104" ca="1" si="112">B104+G104</f>
        <v>0</v>
      </c>
      <c r="M104" s="19">
        <f t="shared" ca="1" si="112"/>
        <v>0</v>
      </c>
      <c r="N104" s="19">
        <f t="shared" ca="1" si="112"/>
        <v>0</v>
      </c>
      <c r="O104" s="19">
        <f t="shared" ca="1" si="112"/>
        <v>0</v>
      </c>
      <c r="P104" s="37">
        <f t="shared" ca="1" si="112"/>
        <v>0</v>
      </c>
    </row>
    <row r="105" spans="1:16" ht="13" x14ac:dyDescent="0.15">
      <c r="A105" s="1" t="s">
        <v>213</v>
      </c>
      <c r="B105" s="36">
        <f t="shared" ca="1" si="0"/>
        <v>0</v>
      </c>
      <c r="C105">
        <f t="shared" ca="1" si="1"/>
        <v>0</v>
      </c>
      <c r="D105">
        <f t="shared" ca="1" si="2"/>
        <v>0</v>
      </c>
      <c r="E105">
        <f t="shared" ca="1" si="3"/>
        <v>0</v>
      </c>
      <c r="F105" s="37">
        <f t="shared" ca="1" si="4"/>
        <v>0</v>
      </c>
      <c r="G105" s="36">
        <f t="shared" ca="1" si="5"/>
        <v>0</v>
      </c>
      <c r="H105">
        <f t="shared" ca="1" si="6"/>
        <v>0</v>
      </c>
      <c r="I105">
        <f t="shared" ca="1" si="7"/>
        <v>0</v>
      </c>
      <c r="J105">
        <f t="shared" ca="1" si="8"/>
        <v>0</v>
      </c>
      <c r="K105" s="38">
        <f t="shared" ca="1" si="9"/>
        <v>0</v>
      </c>
      <c r="L105" s="39">
        <f t="shared" ref="L105:P105" ca="1" si="113">B105+G105</f>
        <v>0</v>
      </c>
      <c r="M105" s="19">
        <f t="shared" ca="1" si="113"/>
        <v>0</v>
      </c>
      <c r="N105" s="19">
        <f t="shared" ca="1" si="113"/>
        <v>0</v>
      </c>
      <c r="O105" s="19">
        <f t="shared" ca="1" si="113"/>
        <v>0</v>
      </c>
      <c r="P105" s="37">
        <f t="shared" ca="1" si="113"/>
        <v>0</v>
      </c>
    </row>
    <row r="106" spans="1:16" ht="13" x14ac:dyDescent="0.15">
      <c r="A106" s="1" t="s">
        <v>214</v>
      </c>
      <c r="B106" s="36">
        <f t="shared" ca="1" si="0"/>
        <v>0</v>
      </c>
      <c r="C106">
        <f t="shared" ca="1" si="1"/>
        <v>0</v>
      </c>
      <c r="D106">
        <f t="shared" ca="1" si="2"/>
        <v>0</v>
      </c>
      <c r="E106">
        <f t="shared" ca="1" si="3"/>
        <v>0</v>
      </c>
      <c r="F106" s="37">
        <f t="shared" ca="1" si="4"/>
        <v>0</v>
      </c>
      <c r="G106" s="36">
        <f t="shared" ca="1" si="5"/>
        <v>0</v>
      </c>
      <c r="H106">
        <f t="shared" ca="1" si="6"/>
        <v>0</v>
      </c>
      <c r="I106">
        <f t="shared" ca="1" si="7"/>
        <v>0</v>
      </c>
      <c r="J106">
        <f t="shared" ca="1" si="8"/>
        <v>0</v>
      </c>
      <c r="K106" s="38">
        <f t="shared" ca="1" si="9"/>
        <v>0</v>
      </c>
      <c r="L106" s="39">
        <f t="shared" ref="L106:P106" ca="1" si="114">B106+G106</f>
        <v>0</v>
      </c>
      <c r="M106" s="19">
        <f t="shared" ca="1" si="114"/>
        <v>0</v>
      </c>
      <c r="N106" s="19">
        <f t="shared" ca="1" si="114"/>
        <v>0</v>
      </c>
      <c r="O106" s="19">
        <f t="shared" ca="1" si="114"/>
        <v>0</v>
      </c>
      <c r="P106" s="37">
        <f t="shared" ca="1" si="114"/>
        <v>0</v>
      </c>
    </row>
    <row r="107" spans="1:16" ht="13" x14ac:dyDescent="0.15">
      <c r="A107" s="1" t="s">
        <v>215</v>
      </c>
      <c r="B107" s="36">
        <f t="shared" ca="1" si="0"/>
        <v>2446</v>
      </c>
      <c r="C107">
        <f t="shared" ca="1" si="1"/>
        <v>37770</v>
      </c>
      <c r="D107">
        <f t="shared" ca="1" si="2"/>
        <v>10610</v>
      </c>
      <c r="E107">
        <f t="shared" ca="1" si="3"/>
        <v>1218</v>
      </c>
      <c r="F107" s="37">
        <f t="shared" ca="1" si="4"/>
        <v>63303.18</v>
      </c>
      <c r="G107" s="36">
        <f t="shared" ca="1" si="5"/>
        <v>-1141</v>
      </c>
      <c r="H107">
        <f t="shared" ca="1" si="6"/>
        <v>-17626</v>
      </c>
      <c r="I107">
        <f t="shared" ca="1" si="7"/>
        <v>-4949</v>
      </c>
      <c r="J107">
        <f t="shared" ca="1" si="8"/>
        <v>-567</v>
      </c>
      <c r="K107" s="38">
        <f t="shared" ca="1" si="9"/>
        <v>-29536.57</v>
      </c>
      <c r="L107" s="39">
        <f t="shared" ref="L107:P107" ca="1" si="115">B107+G107</f>
        <v>1305</v>
      </c>
      <c r="M107" s="19">
        <f t="shared" ca="1" si="115"/>
        <v>20144</v>
      </c>
      <c r="N107" s="19">
        <f t="shared" ca="1" si="115"/>
        <v>5661</v>
      </c>
      <c r="O107" s="19">
        <f t="shared" ca="1" si="115"/>
        <v>651</v>
      </c>
      <c r="P107" s="37">
        <f t="shared" ca="1" si="115"/>
        <v>33766.61</v>
      </c>
    </row>
    <row r="108" spans="1:16" ht="13" hidden="1" x14ac:dyDescent="0.15">
      <c r="A108" s="1"/>
      <c r="B108" s="40"/>
      <c r="C108" s="41"/>
      <c r="D108" s="41"/>
      <c r="E108" s="41"/>
      <c r="F108" s="41"/>
      <c r="G108" s="40"/>
      <c r="H108" s="41"/>
      <c r="I108" s="41"/>
      <c r="J108" s="41"/>
      <c r="K108" s="41"/>
      <c r="L108" s="40"/>
      <c r="M108" s="41"/>
      <c r="N108" s="41"/>
      <c r="O108" s="41"/>
      <c r="P108" s="42"/>
    </row>
    <row r="109" spans="1:16" ht="13" x14ac:dyDescent="0.15">
      <c r="A109" s="43" t="s">
        <v>216</v>
      </c>
      <c r="B109" s="44">
        <f t="shared" ref="B109:P109" ca="1" si="116">SUM(B2:B108)</f>
        <v>5711</v>
      </c>
      <c r="C109" s="44">
        <f t="shared" ca="1" si="116"/>
        <v>89270</v>
      </c>
      <c r="D109" s="44">
        <f t="shared" ca="1" si="116"/>
        <v>11607</v>
      </c>
      <c r="E109" s="44">
        <f t="shared" ca="1" si="116"/>
        <v>1750</v>
      </c>
      <c r="F109" s="44">
        <f t="shared" ca="1" si="116"/>
        <v>147558.19999999998</v>
      </c>
      <c r="G109" s="44">
        <f t="shared" ca="1" si="116"/>
        <v>-1871</v>
      </c>
      <c r="H109" s="44">
        <f t="shared" ca="1" si="116"/>
        <v>-81007</v>
      </c>
      <c r="I109" s="44">
        <f t="shared" ca="1" si="116"/>
        <v>-5421</v>
      </c>
      <c r="J109" s="44">
        <f t="shared" ca="1" si="116"/>
        <v>-1036</v>
      </c>
      <c r="K109" s="44">
        <f t="shared" ca="1" si="116"/>
        <v>-100269.45999999999</v>
      </c>
      <c r="L109" s="44">
        <f t="shared" ca="1" si="116"/>
        <v>3840</v>
      </c>
      <c r="M109" s="44">
        <f t="shared" ca="1" si="116"/>
        <v>8263</v>
      </c>
      <c r="N109" s="44">
        <f t="shared" ca="1" si="116"/>
        <v>6186</v>
      </c>
      <c r="O109" s="44">
        <f t="shared" ca="1" si="116"/>
        <v>714</v>
      </c>
      <c r="P109" s="45">
        <f t="shared" ca="1" si="116"/>
        <v>47288.74</v>
      </c>
    </row>
  </sheetData>
  <conditionalFormatting sqref="A1:P109">
    <cfRule type="cellIs" dxfId="21" priority="1" operator="greaterThan">
      <formula>0</formula>
    </cfRule>
  </conditionalFormatting>
  <conditionalFormatting sqref="A1:P109">
    <cfRule type="cellIs" dxfId="20" priority="2" operator="less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5.33203125" customWidth="1"/>
    <col min="4" max="4" width="21.83203125" customWidth="1"/>
    <col min="7" max="7" width="25.5" customWidth="1"/>
    <col min="8" max="8" width="9.33203125" customWidth="1"/>
    <col min="9" max="11" width="7.6640625" customWidth="1"/>
    <col min="12" max="12" width="22.3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30.5" customWidth="1"/>
  </cols>
  <sheetData>
    <row r="1" spans="1:17" ht="26" x14ac:dyDescent="0.15">
      <c r="A1" s="1"/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3" x14ac:dyDescent="0.15">
      <c r="A2" s="19" t="s">
        <v>127</v>
      </c>
      <c r="B2" s="18">
        <v>3.2326388888888891E-2</v>
      </c>
      <c r="C2" s="19" t="s">
        <v>229</v>
      </c>
      <c r="D2" s="19" t="s">
        <v>247</v>
      </c>
      <c r="E2" s="19" t="s">
        <v>229</v>
      </c>
      <c r="F2" s="19" t="s">
        <v>297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424</v>
      </c>
      <c r="M2" s="62" t="s">
        <v>247</v>
      </c>
      <c r="N2" s="62" t="s">
        <v>247</v>
      </c>
      <c r="O2" s="62" t="s">
        <v>247</v>
      </c>
      <c r="P2" s="62" t="s">
        <v>247</v>
      </c>
      <c r="Q2" s="19"/>
    </row>
    <row r="3" spans="1:17" ht="13" x14ac:dyDescent="0.15">
      <c r="A3" s="19" t="s">
        <v>127</v>
      </c>
      <c r="B3" s="18">
        <v>3.2557870370370369E-2</v>
      </c>
      <c r="C3" s="19" t="s">
        <v>223</v>
      </c>
      <c r="D3" s="19" t="s">
        <v>247</v>
      </c>
      <c r="E3" s="19" t="s">
        <v>224</v>
      </c>
      <c r="F3" s="19" t="s">
        <v>297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424</v>
      </c>
      <c r="M3" s="62" t="s">
        <v>247</v>
      </c>
      <c r="N3" s="62" t="s">
        <v>247</v>
      </c>
      <c r="O3" s="62" t="s">
        <v>247</v>
      </c>
      <c r="P3" s="62" t="s">
        <v>247</v>
      </c>
      <c r="Q3" s="19"/>
    </row>
    <row r="4" spans="1:17" ht="13" x14ac:dyDescent="0.15">
      <c r="A4" s="19" t="s">
        <v>127</v>
      </c>
      <c r="B4" s="18">
        <v>4.3935185185185188E-2</v>
      </c>
      <c r="C4" s="19" t="s">
        <v>494</v>
      </c>
      <c r="D4" s="19" t="s">
        <v>247</v>
      </c>
      <c r="E4" s="19" t="s">
        <v>268</v>
      </c>
      <c r="F4" s="19" t="s">
        <v>246</v>
      </c>
      <c r="G4" s="59" t="s">
        <v>247</v>
      </c>
      <c r="H4" s="60" t="s">
        <v>247</v>
      </c>
      <c r="I4" s="60">
        <v>1600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  <c r="Q4" s="19" t="s">
        <v>662</v>
      </c>
    </row>
    <row r="5" spans="1:17" ht="13" x14ac:dyDescent="0.15">
      <c r="A5" s="19" t="s">
        <v>127</v>
      </c>
      <c r="B5" s="18">
        <v>9.4004629629629632E-2</v>
      </c>
      <c r="C5" s="19" t="s">
        <v>663</v>
      </c>
      <c r="D5" s="19" t="s">
        <v>664</v>
      </c>
      <c r="E5" s="19" t="s">
        <v>268</v>
      </c>
      <c r="F5" s="19" t="s">
        <v>251</v>
      </c>
      <c r="G5" s="59" t="s">
        <v>665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>
        <v>4</v>
      </c>
      <c r="O5" s="62" t="s">
        <v>247</v>
      </c>
      <c r="P5" s="62" t="s">
        <v>247</v>
      </c>
    </row>
    <row r="6" spans="1:17" ht="13" x14ac:dyDescent="0.15">
      <c r="A6" s="19" t="s">
        <v>127</v>
      </c>
      <c r="B6" s="18">
        <v>9.4004629629629632E-2</v>
      </c>
      <c r="C6" s="19" t="s">
        <v>219</v>
      </c>
      <c r="D6" s="19" t="s">
        <v>664</v>
      </c>
      <c r="E6" s="19" t="s">
        <v>268</v>
      </c>
      <c r="F6" s="19" t="s">
        <v>251</v>
      </c>
      <c r="G6" s="59" t="s">
        <v>665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>
        <v>4</v>
      </c>
      <c r="O6" s="62" t="s">
        <v>247</v>
      </c>
      <c r="P6" s="62" t="s">
        <v>247</v>
      </c>
    </row>
    <row r="7" spans="1:17" ht="27.75" customHeight="1" x14ac:dyDescent="0.15">
      <c r="A7" s="19" t="s">
        <v>127</v>
      </c>
      <c r="B7" s="18">
        <v>9.5358796296296303E-2</v>
      </c>
      <c r="C7" s="19" t="s">
        <v>666</v>
      </c>
      <c r="D7" s="19" t="s">
        <v>247</v>
      </c>
      <c r="E7" s="19" t="s">
        <v>223</v>
      </c>
      <c r="F7" s="19" t="s">
        <v>255</v>
      </c>
      <c r="G7" s="86" t="s">
        <v>667</v>
      </c>
      <c r="H7" s="60" t="s">
        <v>247</v>
      </c>
      <c r="I7" s="60">
        <v>200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3" x14ac:dyDescent="0.15">
      <c r="A8" s="19" t="s">
        <v>127</v>
      </c>
      <c r="B8" s="18">
        <v>9.5891203703703701E-2</v>
      </c>
      <c r="C8" s="19" t="s">
        <v>223</v>
      </c>
      <c r="D8" s="19" t="s">
        <v>247</v>
      </c>
      <c r="E8" s="19" t="s">
        <v>668</v>
      </c>
      <c r="F8" s="19" t="s">
        <v>669</v>
      </c>
      <c r="G8" s="59" t="s">
        <v>247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>
        <v>2</v>
      </c>
      <c r="O8" s="62" t="s">
        <v>247</v>
      </c>
      <c r="P8" s="62" t="s">
        <v>247</v>
      </c>
    </row>
    <row r="9" spans="1:17" ht="13" x14ac:dyDescent="0.15">
      <c r="A9" s="19" t="s">
        <v>127</v>
      </c>
      <c r="B9" s="18">
        <v>0.10458333333333333</v>
      </c>
      <c r="C9" s="19" t="s">
        <v>224</v>
      </c>
      <c r="D9" s="19" t="s">
        <v>664</v>
      </c>
      <c r="E9" s="19" t="s">
        <v>224</v>
      </c>
      <c r="F9" s="19" t="s">
        <v>251</v>
      </c>
      <c r="G9" s="59" t="s">
        <v>670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>
        <v>20</v>
      </c>
      <c r="O9" s="62" t="s">
        <v>247</v>
      </c>
      <c r="P9" s="62" t="s">
        <v>247</v>
      </c>
    </row>
    <row r="10" spans="1:17" ht="13" x14ac:dyDescent="0.15">
      <c r="A10" s="19" t="s">
        <v>127</v>
      </c>
      <c r="B10" s="18">
        <v>0.10606481481481482</v>
      </c>
      <c r="C10" s="19" t="s">
        <v>221</v>
      </c>
      <c r="D10" s="19" t="s">
        <v>664</v>
      </c>
      <c r="E10" s="19" t="s">
        <v>221</v>
      </c>
      <c r="F10" s="19" t="s">
        <v>251</v>
      </c>
      <c r="G10" s="59" t="s">
        <v>665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>
        <v>4</v>
      </c>
      <c r="O10" s="62" t="s">
        <v>247</v>
      </c>
      <c r="P10" s="62" t="s">
        <v>247</v>
      </c>
    </row>
    <row r="11" spans="1:17" ht="13" x14ac:dyDescent="0.15">
      <c r="A11" s="19" t="s">
        <v>127</v>
      </c>
      <c r="B11" s="18">
        <v>0.10989583333333333</v>
      </c>
      <c r="C11" s="19" t="s">
        <v>663</v>
      </c>
      <c r="D11" s="19" t="s">
        <v>664</v>
      </c>
      <c r="E11" s="19" t="s">
        <v>268</v>
      </c>
      <c r="F11" s="19" t="s">
        <v>251</v>
      </c>
      <c r="G11" s="59" t="s">
        <v>671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>
        <v>1</v>
      </c>
      <c r="O11" s="62">
        <v>5</v>
      </c>
      <c r="P11" s="62" t="s">
        <v>247</v>
      </c>
    </row>
    <row r="12" spans="1:17" ht="13" x14ac:dyDescent="0.15">
      <c r="A12" s="19" t="s">
        <v>127</v>
      </c>
      <c r="B12" s="18">
        <v>0.13157407407407407</v>
      </c>
      <c r="C12" s="19" t="s">
        <v>223</v>
      </c>
      <c r="D12" s="19" t="s">
        <v>664</v>
      </c>
      <c r="E12" s="19" t="s">
        <v>666</v>
      </c>
      <c r="F12" s="19" t="s">
        <v>255</v>
      </c>
      <c r="G12" s="59" t="s">
        <v>247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672</v>
      </c>
      <c r="M12" s="62" t="s">
        <v>247</v>
      </c>
      <c r="N12" s="62" t="s">
        <v>247</v>
      </c>
      <c r="O12" s="62">
        <v>5</v>
      </c>
      <c r="P12" s="62" t="s">
        <v>247</v>
      </c>
    </row>
    <row r="13" spans="1:17" ht="13" x14ac:dyDescent="0.15">
      <c r="A13" s="19" t="s">
        <v>127</v>
      </c>
      <c r="B13" s="18">
        <v>0.1597800925925926</v>
      </c>
      <c r="C13" s="19" t="s">
        <v>221</v>
      </c>
      <c r="D13" s="87" t="s">
        <v>519</v>
      </c>
      <c r="E13" s="19" t="s">
        <v>221</v>
      </c>
      <c r="F13" s="19" t="s">
        <v>251</v>
      </c>
      <c r="G13" s="59" t="s">
        <v>673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>
        <v>200</v>
      </c>
      <c r="O13" s="62" t="s">
        <v>247</v>
      </c>
      <c r="P13" s="62" t="s">
        <v>247</v>
      </c>
    </row>
    <row r="14" spans="1:17" ht="13" x14ac:dyDescent="0.15">
      <c r="A14" s="19" t="s">
        <v>127</v>
      </c>
      <c r="B14" s="18">
        <v>0.16046296296296297</v>
      </c>
      <c r="C14" s="19" t="s">
        <v>223</v>
      </c>
      <c r="D14" s="87" t="s">
        <v>519</v>
      </c>
      <c r="E14" s="19" t="s">
        <v>223</v>
      </c>
      <c r="F14" s="19" t="s">
        <v>251</v>
      </c>
      <c r="G14" s="59" t="s">
        <v>674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247</v>
      </c>
      <c r="M14" s="62" t="s">
        <v>247</v>
      </c>
      <c r="N14" s="62">
        <v>350</v>
      </c>
      <c r="O14" s="62" t="s">
        <v>247</v>
      </c>
      <c r="P14" s="62" t="s">
        <v>247</v>
      </c>
    </row>
    <row r="15" spans="1:17" ht="13" x14ac:dyDescent="0.15">
      <c r="A15" s="19" t="s">
        <v>127</v>
      </c>
      <c r="B15" s="18">
        <v>0.16215277777777778</v>
      </c>
      <c r="C15" s="19" t="s">
        <v>229</v>
      </c>
      <c r="D15" s="87" t="s">
        <v>519</v>
      </c>
      <c r="E15" s="19" t="s">
        <v>229</v>
      </c>
      <c r="F15" s="19" t="s">
        <v>251</v>
      </c>
      <c r="G15" s="59" t="s">
        <v>675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>
        <v>100</v>
      </c>
      <c r="O15" s="62" t="s">
        <v>247</v>
      </c>
      <c r="P15" s="62" t="s">
        <v>247</v>
      </c>
    </row>
    <row r="16" spans="1:17" ht="13" x14ac:dyDescent="0.15">
      <c r="A16" s="19" t="s">
        <v>127</v>
      </c>
      <c r="B16" s="18">
        <v>0.16613425925925926</v>
      </c>
      <c r="C16" s="19" t="s">
        <v>219</v>
      </c>
      <c r="D16" s="87" t="s">
        <v>519</v>
      </c>
      <c r="E16" s="19" t="s">
        <v>219</v>
      </c>
      <c r="F16" s="19" t="s">
        <v>251</v>
      </c>
      <c r="G16" s="59" t="s">
        <v>676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247</v>
      </c>
      <c r="M16" s="62" t="s">
        <v>247</v>
      </c>
      <c r="N16" s="62">
        <v>10</v>
      </c>
      <c r="O16" s="62" t="s">
        <v>247</v>
      </c>
      <c r="P16" s="62" t="s">
        <v>247</v>
      </c>
      <c r="Q16" s="19" t="s">
        <v>677</v>
      </c>
    </row>
    <row r="17" spans="1:17" ht="13" x14ac:dyDescent="0.15">
      <c r="A17" s="19" t="s">
        <v>127</v>
      </c>
      <c r="B17" s="18">
        <v>0.16626157407407408</v>
      </c>
      <c r="C17" s="19" t="s">
        <v>229</v>
      </c>
      <c r="D17" s="19" t="s">
        <v>678</v>
      </c>
      <c r="E17" s="19" t="s">
        <v>229</v>
      </c>
      <c r="F17" s="19" t="s">
        <v>251</v>
      </c>
      <c r="G17" s="59" t="s">
        <v>679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247</v>
      </c>
      <c r="M17" s="62" t="s">
        <v>247</v>
      </c>
      <c r="N17" s="62" t="s">
        <v>247</v>
      </c>
      <c r="O17" s="62" t="s">
        <v>247</v>
      </c>
      <c r="P17" s="62" t="s">
        <v>247</v>
      </c>
      <c r="Q17" s="19" t="s">
        <v>680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5.33203125" customWidth="1"/>
    <col min="4" max="4" width="21.83203125" customWidth="1"/>
    <col min="5" max="5" width="14.6640625" customWidth="1"/>
    <col min="6" max="6" width="13.5" customWidth="1"/>
    <col min="7" max="7" width="25.5" customWidth="1"/>
    <col min="8" max="8" width="9.33203125" customWidth="1"/>
    <col min="9" max="11" width="7.6640625" customWidth="1"/>
    <col min="12" max="12" width="11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6.3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128</v>
      </c>
      <c r="B2" s="18">
        <v>1.2743055555555556E-2</v>
      </c>
      <c r="C2" s="19" t="s">
        <v>681</v>
      </c>
      <c r="D2" s="19" t="s">
        <v>574</v>
      </c>
      <c r="E2" s="19" t="s">
        <v>229</v>
      </c>
      <c r="F2" s="19" t="s">
        <v>572</v>
      </c>
      <c r="G2" s="59" t="s">
        <v>247</v>
      </c>
      <c r="H2" s="60" t="s">
        <v>247</v>
      </c>
      <c r="I2" s="60">
        <v>3</v>
      </c>
      <c r="J2" s="60" t="s">
        <v>247</v>
      </c>
      <c r="K2" s="60" t="s">
        <v>247</v>
      </c>
      <c r="L2" s="61" t="s">
        <v>247</v>
      </c>
      <c r="M2" s="62" t="s">
        <v>247</v>
      </c>
      <c r="N2" s="62">
        <v>3</v>
      </c>
      <c r="O2" s="62" t="s">
        <v>247</v>
      </c>
      <c r="P2" s="62" t="s">
        <v>247</v>
      </c>
    </row>
    <row r="3" spans="1:17" ht="15.75" customHeight="1" x14ac:dyDescent="0.15">
      <c r="A3" s="19" t="s">
        <v>128</v>
      </c>
      <c r="B3" s="18">
        <v>1.357638888888889E-2</v>
      </c>
      <c r="C3" s="19" t="s">
        <v>224</v>
      </c>
      <c r="D3" s="19" t="s">
        <v>574</v>
      </c>
      <c r="E3" s="19" t="s">
        <v>229</v>
      </c>
      <c r="F3" s="19" t="s">
        <v>572</v>
      </c>
      <c r="G3" s="59" t="s">
        <v>247</v>
      </c>
      <c r="H3" s="60" t="s">
        <v>247</v>
      </c>
      <c r="I3" s="60">
        <v>6</v>
      </c>
      <c r="J3" s="60" t="s">
        <v>247</v>
      </c>
      <c r="K3" s="60" t="s">
        <v>247</v>
      </c>
      <c r="L3" s="61" t="s">
        <v>247</v>
      </c>
      <c r="M3" s="62" t="s">
        <v>247</v>
      </c>
      <c r="N3" s="62">
        <v>3</v>
      </c>
      <c r="O3" s="62" t="s">
        <v>247</v>
      </c>
      <c r="P3" s="62" t="s">
        <v>247</v>
      </c>
    </row>
    <row r="4" spans="1:17" ht="15.75" customHeight="1" x14ac:dyDescent="0.15">
      <c r="A4" s="19" t="s">
        <v>128</v>
      </c>
      <c r="B4" s="18">
        <v>1.6134259259259258E-2</v>
      </c>
      <c r="C4" s="19" t="s">
        <v>219</v>
      </c>
      <c r="D4" s="19" t="s">
        <v>574</v>
      </c>
      <c r="E4" s="19" t="s">
        <v>247</v>
      </c>
      <c r="F4" s="19" t="s">
        <v>572</v>
      </c>
      <c r="G4" s="59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>
        <v>5</v>
      </c>
      <c r="O4" s="62" t="s">
        <v>247</v>
      </c>
      <c r="P4" s="62" t="s">
        <v>247</v>
      </c>
    </row>
    <row r="5" spans="1:17" ht="15.75" customHeight="1" x14ac:dyDescent="0.15">
      <c r="A5" s="19" t="s">
        <v>128</v>
      </c>
      <c r="B5" s="18">
        <v>1.7592592592592594E-2</v>
      </c>
      <c r="C5" s="19" t="s">
        <v>219</v>
      </c>
      <c r="D5" s="19" t="s">
        <v>574</v>
      </c>
      <c r="E5" s="19" t="s">
        <v>247</v>
      </c>
      <c r="F5" s="19" t="s">
        <v>572</v>
      </c>
      <c r="G5" s="59" t="s">
        <v>247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>
        <v>10</v>
      </c>
      <c r="O5" s="62" t="s">
        <v>247</v>
      </c>
      <c r="P5" s="62" t="s">
        <v>247</v>
      </c>
    </row>
    <row r="6" spans="1:17" ht="15.75" customHeight="1" x14ac:dyDescent="0.15">
      <c r="A6" s="19" t="s">
        <v>128</v>
      </c>
      <c r="B6" s="18">
        <v>1.6134259259259258E-2</v>
      </c>
      <c r="C6" s="19" t="s">
        <v>631</v>
      </c>
      <c r="D6" s="19" t="s">
        <v>574</v>
      </c>
      <c r="E6" s="19" t="s">
        <v>219</v>
      </c>
      <c r="F6" s="19" t="s">
        <v>572</v>
      </c>
      <c r="G6" s="59" t="s">
        <v>247</v>
      </c>
      <c r="H6" s="60" t="s">
        <v>247</v>
      </c>
      <c r="I6" s="60">
        <v>5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128</v>
      </c>
      <c r="B7" s="18">
        <v>1.7592592592592594E-2</v>
      </c>
      <c r="C7" s="19" t="s">
        <v>229</v>
      </c>
      <c r="D7" s="19" t="s">
        <v>574</v>
      </c>
      <c r="E7" s="19" t="s">
        <v>219</v>
      </c>
      <c r="F7" s="19" t="s">
        <v>572</v>
      </c>
      <c r="G7" s="59" t="s">
        <v>247</v>
      </c>
      <c r="H7" s="60" t="s">
        <v>247</v>
      </c>
      <c r="I7" s="60">
        <v>5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128</v>
      </c>
      <c r="B8" s="18">
        <v>2.5844907407407407E-2</v>
      </c>
      <c r="C8" s="19" t="s">
        <v>571</v>
      </c>
      <c r="D8" s="19" t="s">
        <v>574</v>
      </c>
      <c r="E8" s="19" t="s">
        <v>268</v>
      </c>
      <c r="F8" s="19" t="s">
        <v>682</v>
      </c>
      <c r="G8" s="59" t="s">
        <v>247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>
        <v>500</v>
      </c>
      <c r="O8" s="62" t="s">
        <v>247</v>
      </c>
      <c r="P8" s="62" t="s">
        <v>247</v>
      </c>
    </row>
    <row r="9" spans="1:17" ht="15.75" customHeight="1" x14ac:dyDescent="0.15">
      <c r="A9" s="19" t="s">
        <v>128</v>
      </c>
      <c r="B9" s="18">
        <v>2.7581018518518519E-2</v>
      </c>
      <c r="C9" s="19" t="s">
        <v>571</v>
      </c>
      <c r="D9" s="19" t="s">
        <v>574</v>
      </c>
      <c r="E9" s="19" t="s">
        <v>268</v>
      </c>
      <c r="F9" s="19" t="s">
        <v>682</v>
      </c>
      <c r="G9" s="59" t="s">
        <v>247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>
        <v>250</v>
      </c>
      <c r="O9" s="62" t="s">
        <v>247</v>
      </c>
      <c r="P9" s="62" t="s">
        <v>247</v>
      </c>
    </row>
    <row r="10" spans="1:17" ht="15.75" customHeight="1" x14ac:dyDescent="0.15">
      <c r="A10" s="19" t="s">
        <v>128</v>
      </c>
      <c r="B10" s="18">
        <v>3.9710648148148148E-2</v>
      </c>
      <c r="C10" s="19" t="s">
        <v>571</v>
      </c>
      <c r="D10" s="19" t="s">
        <v>574</v>
      </c>
      <c r="E10" s="19" t="s">
        <v>268</v>
      </c>
      <c r="F10" s="19" t="s">
        <v>682</v>
      </c>
      <c r="G10" s="59" t="s">
        <v>247</v>
      </c>
      <c r="H10" s="60" t="s">
        <v>247</v>
      </c>
      <c r="I10" s="60">
        <v>750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128</v>
      </c>
      <c r="B11" s="18">
        <v>4.0601851851851854E-2</v>
      </c>
      <c r="C11" s="19" t="s">
        <v>571</v>
      </c>
      <c r="D11" s="19" t="s">
        <v>574</v>
      </c>
      <c r="E11" s="19" t="s">
        <v>268</v>
      </c>
      <c r="F11" s="19" t="s">
        <v>255</v>
      </c>
      <c r="G11" s="59" t="s">
        <v>683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 t="s">
        <v>247</v>
      </c>
      <c r="O11" s="62" t="s">
        <v>247</v>
      </c>
      <c r="P11" s="62" t="s">
        <v>247</v>
      </c>
    </row>
    <row r="12" spans="1:17" ht="15.75" customHeight="1" x14ac:dyDescent="0.15">
      <c r="A12" s="19" t="s">
        <v>128</v>
      </c>
      <c r="B12" s="18">
        <v>4.0925925925925928E-2</v>
      </c>
      <c r="C12" s="19" t="s">
        <v>571</v>
      </c>
      <c r="D12" s="19" t="s">
        <v>574</v>
      </c>
      <c r="E12" s="19" t="s">
        <v>268</v>
      </c>
      <c r="F12" s="19" t="s">
        <v>255</v>
      </c>
      <c r="G12" s="59" t="s">
        <v>684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 t="s">
        <v>247</v>
      </c>
      <c r="O12" s="62" t="s">
        <v>247</v>
      </c>
      <c r="P12" s="62" t="s">
        <v>247</v>
      </c>
    </row>
    <row r="13" spans="1:17" ht="15.75" customHeight="1" x14ac:dyDescent="0.15">
      <c r="A13" s="19" t="s">
        <v>128</v>
      </c>
      <c r="B13" s="18">
        <v>4.2118055555555554E-2</v>
      </c>
      <c r="C13" s="19" t="s">
        <v>571</v>
      </c>
      <c r="D13" s="19" t="s">
        <v>574</v>
      </c>
      <c r="E13" s="19" t="s">
        <v>221</v>
      </c>
      <c r="F13" s="19" t="s">
        <v>255</v>
      </c>
      <c r="G13" s="59" t="s">
        <v>685</v>
      </c>
      <c r="H13" s="60"/>
      <c r="I13" s="60"/>
      <c r="J13" s="60"/>
      <c r="K13" s="60"/>
      <c r="L13" s="61"/>
      <c r="M13" s="62"/>
      <c r="N13" s="62"/>
      <c r="O13" s="62"/>
      <c r="P13" s="62"/>
    </row>
    <row r="14" spans="1:17" ht="15.75" customHeight="1" x14ac:dyDescent="0.15">
      <c r="A14" s="19" t="s">
        <v>128</v>
      </c>
      <c r="B14" s="18">
        <v>4.5057870370370373E-2</v>
      </c>
      <c r="C14" s="19" t="s">
        <v>221</v>
      </c>
      <c r="D14" s="19" t="s">
        <v>519</v>
      </c>
      <c r="E14" s="19" t="s">
        <v>221</v>
      </c>
      <c r="F14" s="19" t="s">
        <v>251</v>
      </c>
      <c r="G14" s="59" t="s">
        <v>467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247</v>
      </c>
      <c r="M14" s="62" t="s">
        <v>247</v>
      </c>
      <c r="N14" s="62">
        <v>100</v>
      </c>
      <c r="O14" s="62" t="s">
        <v>247</v>
      </c>
      <c r="P14" s="62" t="s">
        <v>247</v>
      </c>
    </row>
    <row r="15" spans="1:17" ht="15.75" customHeight="1" x14ac:dyDescent="0.15">
      <c r="A15" s="19" t="s">
        <v>128</v>
      </c>
      <c r="B15" s="18">
        <v>4.5254629629629631E-2</v>
      </c>
      <c r="C15" s="19" t="s">
        <v>221</v>
      </c>
      <c r="D15" s="19" t="s">
        <v>519</v>
      </c>
      <c r="E15" s="19" t="s">
        <v>221</v>
      </c>
      <c r="F15" s="19" t="s">
        <v>251</v>
      </c>
      <c r="G15" s="59" t="s">
        <v>686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>
        <v>30</v>
      </c>
      <c r="O15" s="62" t="s">
        <v>247</v>
      </c>
      <c r="P15" s="62" t="s">
        <v>247</v>
      </c>
    </row>
    <row r="16" spans="1:17" ht="15.75" customHeight="1" x14ac:dyDescent="0.15">
      <c r="A16" s="19" t="s">
        <v>128</v>
      </c>
      <c r="B16" s="18">
        <v>7.452546296296296E-2</v>
      </c>
      <c r="C16" s="19" t="s">
        <v>224</v>
      </c>
      <c r="D16" s="19" t="s">
        <v>687</v>
      </c>
      <c r="E16" s="19" t="s">
        <v>688</v>
      </c>
      <c r="F16" s="19" t="s">
        <v>251</v>
      </c>
      <c r="G16" s="59" t="s">
        <v>689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247</v>
      </c>
      <c r="M16" s="62" t="s">
        <v>247</v>
      </c>
      <c r="N16" s="62">
        <v>16</v>
      </c>
      <c r="O16" s="62" t="s">
        <v>247</v>
      </c>
      <c r="P16" s="62" t="s">
        <v>247</v>
      </c>
    </row>
    <row r="17" spans="1:16" ht="15.75" customHeight="1" x14ac:dyDescent="0.15">
      <c r="A17" s="19" t="s">
        <v>128</v>
      </c>
      <c r="B17" s="18">
        <v>7.9444444444444443E-2</v>
      </c>
      <c r="C17" s="19" t="s">
        <v>247</v>
      </c>
      <c r="D17" s="19" t="s">
        <v>690</v>
      </c>
      <c r="E17" s="19" t="s">
        <v>226</v>
      </c>
      <c r="F17" s="19" t="s">
        <v>691</v>
      </c>
      <c r="G17" s="59" t="s">
        <v>692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247</v>
      </c>
      <c r="M17" s="62" t="s">
        <v>247</v>
      </c>
      <c r="N17" s="62" t="s">
        <v>247</v>
      </c>
      <c r="O17" s="62" t="s">
        <v>247</v>
      </c>
      <c r="P17" s="62" t="s">
        <v>247</v>
      </c>
    </row>
    <row r="18" spans="1:16" ht="15.75" customHeight="1" x14ac:dyDescent="0.15">
      <c r="A18" s="19" t="s">
        <v>128</v>
      </c>
      <c r="B18" s="18">
        <v>0.14171296296296296</v>
      </c>
      <c r="C18" s="19" t="s">
        <v>693</v>
      </c>
      <c r="D18" s="19" t="s">
        <v>694</v>
      </c>
      <c r="E18" s="19" t="s">
        <v>229</v>
      </c>
      <c r="F18" s="19" t="s">
        <v>266</v>
      </c>
      <c r="G18" s="59" t="s">
        <v>695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247</v>
      </c>
      <c r="M18" s="62" t="s">
        <v>247</v>
      </c>
      <c r="N18" s="62" t="s">
        <v>247</v>
      </c>
      <c r="O18" s="62" t="s">
        <v>247</v>
      </c>
      <c r="P18" s="62" t="s">
        <v>247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8.5" customWidth="1"/>
    <col min="4" max="4" width="17.33203125" customWidth="1"/>
    <col min="5" max="5" width="15.1640625" customWidth="1"/>
    <col min="7" max="7" width="42.5" customWidth="1"/>
    <col min="8" max="8" width="9.33203125" customWidth="1"/>
    <col min="9" max="11" width="7.6640625" customWidth="1"/>
    <col min="12" max="12" width="25.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54.6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88" t="s">
        <v>243</v>
      </c>
    </row>
    <row r="2" spans="1:17" ht="15.75" customHeight="1" x14ac:dyDescent="0.15">
      <c r="A2" s="19" t="s">
        <v>129</v>
      </c>
      <c r="B2" s="85">
        <v>2.3634259259259258E-2</v>
      </c>
      <c r="C2" s="19" t="s">
        <v>696</v>
      </c>
      <c r="D2" s="19" t="s">
        <v>690</v>
      </c>
      <c r="E2" s="19" t="s">
        <v>229</v>
      </c>
      <c r="F2" s="19" t="s">
        <v>286</v>
      </c>
      <c r="G2" s="89" t="s">
        <v>697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  <c r="Q2" s="90" t="s">
        <v>698</v>
      </c>
    </row>
    <row r="3" spans="1:17" ht="15.75" customHeight="1" x14ac:dyDescent="0.15">
      <c r="A3" s="19" t="s">
        <v>129</v>
      </c>
      <c r="B3" s="85">
        <v>2.5150462962962961E-2</v>
      </c>
      <c r="C3" s="91" t="s">
        <v>699</v>
      </c>
      <c r="D3" s="19" t="s">
        <v>690</v>
      </c>
      <c r="E3" s="19" t="s">
        <v>268</v>
      </c>
      <c r="F3" s="19" t="s">
        <v>255</v>
      </c>
      <c r="G3" s="59" t="s">
        <v>700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  <c r="Q3" s="92"/>
    </row>
    <row r="4" spans="1:17" ht="15.75" customHeight="1" x14ac:dyDescent="0.15">
      <c r="A4" s="19" t="s">
        <v>129</v>
      </c>
      <c r="B4" s="85">
        <v>4.5914351851851852E-2</v>
      </c>
      <c r="C4" s="19" t="s">
        <v>247</v>
      </c>
      <c r="D4" s="58" t="s">
        <v>701</v>
      </c>
      <c r="E4" s="19" t="s">
        <v>219</v>
      </c>
      <c r="F4" s="19" t="s">
        <v>691</v>
      </c>
      <c r="G4" s="59" t="s">
        <v>702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  <c r="Q4" s="90"/>
    </row>
    <row r="5" spans="1:17" ht="15.75" customHeight="1" x14ac:dyDescent="0.15">
      <c r="A5" s="19" t="s">
        <v>129</v>
      </c>
      <c r="B5" s="85">
        <v>4.9282407407407407E-2</v>
      </c>
      <c r="C5" s="19" t="s">
        <v>229</v>
      </c>
      <c r="D5" s="19" t="s">
        <v>247</v>
      </c>
      <c r="E5" s="19" t="s">
        <v>229</v>
      </c>
      <c r="F5" s="19" t="s">
        <v>444</v>
      </c>
      <c r="G5" s="59" t="s">
        <v>703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  <c r="Q5" s="92"/>
    </row>
    <row r="6" spans="1:17" ht="15.75" customHeight="1" x14ac:dyDescent="0.15">
      <c r="A6" s="19" t="s">
        <v>129</v>
      </c>
      <c r="B6" s="85">
        <v>5.7581018518518517E-2</v>
      </c>
      <c r="C6" s="19" t="s">
        <v>220</v>
      </c>
      <c r="D6" s="19" t="s">
        <v>704</v>
      </c>
      <c r="E6" s="19" t="s">
        <v>247</v>
      </c>
      <c r="F6" s="19" t="s">
        <v>297</v>
      </c>
      <c r="G6" s="59"/>
      <c r="H6" s="60"/>
      <c r="I6" s="60"/>
      <c r="J6" s="60"/>
      <c r="K6" s="60"/>
      <c r="L6" s="61" t="s">
        <v>415</v>
      </c>
      <c r="M6" s="62"/>
      <c r="N6" s="62"/>
      <c r="O6" s="62"/>
      <c r="P6" s="62"/>
      <c r="Q6" s="92"/>
    </row>
    <row r="7" spans="1:17" ht="15.75" customHeight="1" x14ac:dyDescent="0.15">
      <c r="A7" s="19" t="s">
        <v>129</v>
      </c>
      <c r="B7" s="93">
        <v>0.10113425925925926</v>
      </c>
      <c r="C7" s="19" t="s">
        <v>219</v>
      </c>
      <c r="D7" s="19" t="s">
        <v>704</v>
      </c>
      <c r="E7" s="19" t="s">
        <v>705</v>
      </c>
      <c r="F7" s="19" t="s">
        <v>255</v>
      </c>
      <c r="G7" s="59" t="s">
        <v>247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706</v>
      </c>
      <c r="M7" s="62" t="s">
        <v>247</v>
      </c>
      <c r="N7" s="62" t="s">
        <v>247</v>
      </c>
      <c r="O7" s="62" t="s">
        <v>247</v>
      </c>
      <c r="P7" s="62" t="s">
        <v>247</v>
      </c>
      <c r="Q7" s="92"/>
    </row>
    <row r="8" spans="1:17" ht="15.75" customHeight="1" x14ac:dyDescent="0.15">
      <c r="A8" s="19" t="s">
        <v>129</v>
      </c>
      <c r="B8" s="85">
        <v>0.10248842592592593</v>
      </c>
      <c r="C8" s="19" t="s">
        <v>705</v>
      </c>
      <c r="D8" s="19" t="s">
        <v>704</v>
      </c>
      <c r="E8" s="19" t="s">
        <v>220</v>
      </c>
      <c r="F8" s="19" t="s">
        <v>326</v>
      </c>
      <c r="G8" s="59" t="s">
        <v>247</v>
      </c>
      <c r="H8" s="60" t="s">
        <v>247</v>
      </c>
      <c r="I8" s="60" t="s">
        <v>247</v>
      </c>
      <c r="J8" s="60"/>
      <c r="K8" s="60" t="s">
        <v>247</v>
      </c>
      <c r="L8" s="61" t="s">
        <v>706</v>
      </c>
      <c r="M8" s="62" t="s">
        <v>247</v>
      </c>
      <c r="N8" s="62" t="s">
        <v>247</v>
      </c>
      <c r="O8" s="62" t="s">
        <v>247</v>
      </c>
      <c r="P8" s="62" t="s">
        <v>247</v>
      </c>
      <c r="Q8" s="92"/>
    </row>
    <row r="9" spans="1:17" ht="15.75" customHeight="1" x14ac:dyDescent="0.15">
      <c r="A9" s="19" t="s">
        <v>129</v>
      </c>
      <c r="B9" s="85">
        <v>0.10318287037037037</v>
      </c>
      <c r="C9" s="19" t="s">
        <v>220</v>
      </c>
      <c r="D9" s="19" t="s">
        <v>704</v>
      </c>
      <c r="E9" s="19" t="s">
        <v>705</v>
      </c>
      <c r="F9" s="19" t="s">
        <v>554</v>
      </c>
      <c r="G9" s="59" t="s">
        <v>706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  <c r="Q9" s="92"/>
    </row>
    <row r="10" spans="1:17" ht="15.75" customHeight="1" x14ac:dyDescent="0.15">
      <c r="A10" s="19" t="s">
        <v>129</v>
      </c>
      <c r="B10" s="85">
        <v>0.10377314814814816</v>
      </c>
      <c r="C10" s="19" t="s">
        <v>707</v>
      </c>
      <c r="D10" s="19" t="s">
        <v>704</v>
      </c>
      <c r="E10" s="19" t="s">
        <v>223</v>
      </c>
      <c r="F10" s="19" t="s">
        <v>266</v>
      </c>
      <c r="G10" s="59" t="s">
        <v>708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  <c r="Q10" s="92"/>
    </row>
    <row r="11" spans="1:17" ht="15.75" customHeight="1" x14ac:dyDescent="0.15">
      <c r="A11" s="19" t="s">
        <v>129</v>
      </c>
      <c r="B11" s="85">
        <v>0.11016203703703704</v>
      </c>
      <c r="C11" s="19" t="s">
        <v>229</v>
      </c>
      <c r="D11" s="19" t="s">
        <v>704</v>
      </c>
      <c r="E11" s="19" t="s">
        <v>705</v>
      </c>
      <c r="F11" s="19" t="s">
        <v>255</v>
      </c>
      <c r="G11" s="59" t="s">
        <v>247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495</v>
      </c>
      <c r="M11" s="62" t="s">
        <v>247</v>
      </c>
      <c r="N11" s="62" t="s">
        <v>247</v>
      </c>
      <c r="O11" s="62" t="s">
        <v>247</v>
      </c>
      <c r="P11" s="62" t="s">
        <v>247</v>
      </c>
      <c r="Q11" s="92"/>
    </row>
    <row r="12" spans="1:17" ht="15.75" customHeight="1" x14ac:dyDescent="0.15">
      <c r="A12" s="19" t="s">
        <v>129</v>
      </c>
      <c r="B12" s="85">
        <v>0.11026620370370371</v>
      </c>
      <c r="C12" s="19" t="s">
        <v>223</v>
      </c>
      <c r="D12" s="19" t="s">
        <v>704</v>
      </c>
      <c r="E12" s="19" t="s">
        <v>229</v>
      </c>
      <c r="F12" s="19" t="s">
        <v>255</v>
      </c>
      <c r="G12" s="59" t="s">
        <v>495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495</v>
      </c>
      <c r="M12" s="62" t="s">
        <v>247</v>
      </c>
      <c r="N12" s="62" t="s">
        <v>247</v>
      </c>
      <c r="O12" s="62" t="s">
        <v>247</v>
      </c>
      <c r="P12" s="62" t="s">
        <v>247</v>
      </c>
      <c r="Q12" s="92"/>
    </row>
    <row r="13" spans="1:17" ht="15.75" customHeight="1" x14ac:dyDescent="0.15">
      <c r="A13" s="19" t="s">
        <v>129</v>
      </c>
      <c r="B13" s="85">
        <v>0.11041666666666668</v>
      </c>
      <c r="C13" s="19" t="s">
        <v>221</v>
      </c>
      <c r="D13" s="19" t="s">
        <v>704</v>
      </c>
      <c r="E13" s="19" t="s">
        <v>223</v>
      </c>
      <c r="F13" s="19" t="s">
        <v>255</v>
      </c>
      <c r="G13" s="59" t="s">
        <v>495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495</v>
      </c>
      <c r="M13" s="62" t="s">
        <v>247</v>
      </c>
      <c r="N13" s="62" t="s">
        <v>247</v>
      </c>
      <c r="O13" s="62" t="s">
        <v>247</v>
      </c>
      <c r="P13" s="62" t="s">
        <v>247</v>
      </c>
      <c r="Q13" s="92"/>
    </row>
    <row r="14" spans="1:17" ht="15.75" customHeight="1" x14ac:dyDescent="0.15">
      <c r="A14" s="19" t="s">
        <v>129</v>
      </c>
      <c r="B14" s="85">
        <v>0.11057870370370371</v>
      </c>
      <c r="C14" s="19" t="s">
        <v>223</v>
      </c>
      <c r="D14" s="19" t="s">
        <v>704</v>
      </c>
      <c r="E14" s="19" t="s">
        <v>221</v>
      </c>
      <c r="F14" s="19" t="s">
        <v>554</v>
      </c>
      <c r="G14" s="59" t="s">
        <v>495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495</v>
      </c>
      <c r="M14" s="62" t="s">
        <v>247</v>
      </c>
      <c r="N14" s="62" t="s">
        <v>247</v>
      </c>
      <c r="O14" s="62" t="s">
        <v>247</v>
      </c>
      <c r="P14" s="62" t="s">
        <v>247</v>
      </c>
      <c r="Q14" s="92"/>
    </row>
    <row r="15" spans="1:17" ht="15.75" customHeight="1" x14ac:dyDescent="0.15">
      <c r="A15" s="19" t="s">
        <v>129</v>
      </c>
      <c r="B15" s="85">
        <v>0.11349537037037037</v>
      </c>
      <c r="C15" s="19" t="s">
        <v>220</v>
      </c>
      <c r="D15" s="19" t="s">
        <v>709</v>
      </c>
      <c r="E15" s="19" t="s">
        <v>710</v>
      </c>
      <c r="F15" s="19" t="s">
        <v>251</v>
      </c>
      <c r="G15" s="59" t="s">
        <v>247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711</v>
      </c>
      <c r="M15" s="62" t="s">
        <v>247</v>
      </c>
      <c r="N15" s="62" t="s">
        <v>247</v>
      </c>
      <c r="O15" s="62" t="s">
        <v>247</v>
      </c>
      <c r="P15" s="62" t="s">
        <v>247</v>
      </c>
      <c r="Q15" s="90" t="s">
        <v>712</v>
      </c>
    </row>
    <row r="16" spans="1:17" ht="15.75" customHeight="1" x14ac:dyDescent="0.15">
      <c r="A16" s="19" t="s">
        <v>129</v>
      </c>
      <c r="B16" s="85">
        <v>0.1232175925925926</v>
      </c>
      <c r="C16" s="19" t="s">
        <v>221</v>
      </c>
      <c r="D16" s="19" t="s">
        <v>713</v>
      </c>
      <c r="E16" s="19" t="s">
        <v>714</v>
      </c>
      <c r="F16" s="19" t="s">
        <v>251</v>
      </c>
      <c r="G16" s="59" t="s">
        <v>715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247</v>
      </c>
      <c r="M16" s="62" t="s">
        <v>247</v>
      </c>
      <c r="N16" s="62" t="s">
        <v>247</v>
      </c>
      <c r="O16" s="62" t="s">
        <v>247</v>
      </c>
      <c r="P16" s="62">
        <v>25</v>
      </c>
      <c r="Q16" s="90" t="s">
        <v>716</v>
      </c>
    </row>
    <row r="17" spans="1:17" ht="15.75" customHeight="1" x14ac:dyDescent="0.15">
      <c r="A17" s="19" t="s">
        <v>129</v>
      </c>
      <c r="B17" s="85">
        <v>0.12637731481481482</v>
      </c>
      <c r="C17" s="19" t="s">
        <v>224</v>
      </c>
      <c r="D17" s="19" t="s">
        <v>713</v>
      </c>
      <c r="E17" s="19" t="s">
        <v>714</v>
      </c>
      <c r="F17" s="19" t="s">
        <v>251</v>
      </c>
      <c r="G17" s="59" t="s">
        <v>717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247</v>
      </c>
      <c r="M17" s="62" t="s">
        <v>247</v>
      </c>
      <c r="N17" s="62" t="s">
        <v>247</v>
      </c>
      <c r="O17" s="62">
        <v>8</v>
      </c>
      <c r="P17" s="62" t="s">
        <v>247</v>
      </c>
      <c r="Q17" s="92"/>
    </row>
    <row r="18" spans="1:17" ht="15.75" customHeight="1" x14ac:dyDescent="0.15">
      <c r="A18" s="19" t="s">
        <v>129</v>
      </c>
      <c r="B18" s="85">
        <v>0.1332986111111111</v>
      </c>
      <c r="C18" s="19" t="s">
        <v>221</v>
      </c>
      <c r="D18" s="19" t="s">
        <v>713</v>
      </c>
      <c r="E18" s="19" t="s">
        <v>268</v>
      </c>
      <c r="F18" s="19" t="s">
        <v>375</v>
      </c>
      <c r="G18" s="71" t="s">
        <v>247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247</v>
      </c>
      <c r="M18" s="62" t="s">
        <v>247</v>
      </c>
      <c r="N18" s="62">
        <v>1</v>
      </c>
      <c r="O18" s="62" t="s">
        <v>247</v>
      </c>
      <c r="P18" s="62" t="s">
        <v>247</v>
      </c>
      <c r="Q18" s="90" t="s">
        <v>718</v>
      </c>
    </row>
    <row r="19" spans="1:17" ht="15.75" customHeight="1" x14ac:dyDescent="0.15">
      <c r="A19" s="19" t="s">
        <v>129</v>
      </c>
      <c r="B19" s="85">
        <v>0.13349537037037038</v>
      </c>
      <c r="C19" s="19" t="s">
        <v>219</v>
      </c>
      <c r="D19" s="19" t="s">
        <v>713</v>
      </c>
      <c r="E19" s="19" t="s">
        <v>268</v>
      </c>
      <c r="F19" s="19" t="s">
        <v>375</v>
      </c>
      <c r="G19" s="71" t="s">
        <v>247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247</v>
      </c>
      <c r="M19" s="62" t="s">
        <v>247</v>
      </c>
      <c r="N19" s="62">
        <v>20</v>
      </c>
      <c r="O19" s="62" t="s">
        <v>247</v>
      </c>
      <c r="P19" s="62" t="s">
        <v>247</v>
      </c>
      <c r="Q19" s="90" t="s">
        <v>718</v>
      </c>
    </row>
    <row r="20" spans="1:17" ht="15.75" customHeight="1" x14ac:dyDescent="0.15">
      <c r="A20" s="19" t="s">
        <v>129</v>
      </c>
      <c r="B20" s="85">
        <v>0.13350694444444444</v>
      </c>
      <c r="C20" s="19" t="s">
        <v>224</v>
      </c>
      <c r="D20" s="19" t="s">
        <v>713</v>
      </c>
      <c r="E20" s="19" t="s">
        <v>268</v>
      </c>
      <c r="F20" s="19" t="s">
        <v>375</v>
      </c>
      <c r="G20" s="71" t="s">
        <v>247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61" t="s">
        <v>247</v>
      </c>
      <c r="M20" s="62" t="s">
        <v>247</v>
      </c>
      <c r="N20" s="62">
        <v>12</v>
      </c>
      <c r="O20" s="62" t="s">
        <v>247</v>
      </c>
      <c r="P20" s="62" t="s">
        <v>247</v>
      </c>
      <c r="Q20" s="90" t="s">
        <v>718</v>
      </c>
    </row>
    <row r="21" spans="1:17" ht="15.75" customHeight="1" x14ac:dyDescent="0.15">
      <c r="A21" s="19" t="s">
        <v>129</v>
      </c>
      <c r="B21" s="85">
        <v>0.13351851851851854</v>
      </c>
      <c r="C21" s="19" t="s">
        <v>220</v>
      </c>
      <c r="D21" s="19" t="s">
        <v>713</v>
      </c>
      <c r="E21" s="19" t="s">
        <v>268</v>
      </c>
      <c r="F21" s="19" t="s">
        <v>375</v>
      </c>
      <c r="G21" s="71" t="s">
        <v>247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61" t="s">
        <v>247</v>
      </c>
      <c r="M21" s="62" t="s">
        <v>247</v>
      </c>
      <c r="N21" s="62">
        <v>20</v>
      </c>
      <c r="O21" s="62" t="s">
        <v>247</v>
      </c>
      <c r="P21" s="62" t="s">
        <v>247</v>
      </c>
      <c r="Q21" s="90" t="s">
        <v>718</v>
      </c>
    </row>
    <row r="22" spans="1:17" ht="15.75" customHeight="1" x14ac:dyDescent="0.15">
      <c r="A22" s="19" t="s">
        <v>129</v>
      </c>
      <c r="B22" s="85">
        <v>0.13368055555555555</v>
      </c>
      <c r="C22" s="19" t="s">
        <v>223</v>
      </c>
      <c r="D22" s="19" t="s">
        <v>713</v>
      </c>
      <c r="E22" s="19" t="s">
        <v>268</v>
      </c>
      <c r="F22" s="19" t="s">
        <v>375</v>
      </c>
      <c r="G22" s="71" t="s">
        <v>247</v>
      </c>
      <c r="H22" s="60" t="s">
        <v>247</v>
      </c>
      <c r="I22" s="60" t="s">
        <v>247</v>
      </c>
      <c r="J22" s="60" t="s">
        <v>247</v>
      </c>
      <c r="K22" s="60" t="s">
        <v>247</v>
      </c>
      <c r="L22" s="61" t="s">
        <v>247</v>
      </c>
      <c r="M22" s="62" t="s">
        <v>247</v>
      </c>
      <c r="N22" s="62">
        <v>20</v>
      </c>
      <c r="O22" s="62" t="s">
        <v>247</v>
      </c>
      <c r="P22" s="62" t="s">
        <v>247</v>
      </c>
      <c r="Q22" s="90" t="s">
        <v>718</v>
      </c>
    </row>
    <row r="23" spans="1:17" ht="15.75" customHeight="1" x14ac:dyDescent="0.15">
      <c r="A23" s="19" t="s">
        <v>129</v>
      </c>
      <c r="B23" s="85">
        <v>0.13377314814814814</v>
      </c>
      <c r="C23" s="19" t="s">
        <v>226</v>
      </c>
      <c r="D23" s="19" t="s">
        <v>713</v>
      </c>
      <c r="E23" s="19" t="s">
        <v>268</v>
      </c>
      <c r="F23" s="19" t="s">
        <v>375</v>
      </c>
      <c r="G23" s="71" t="s">
        <v>247</v>
      </c>
      <c r="H23" s="60" t="s">
        <v>247</v>
      </c>
      <c r="I23" s="60" t="s">
        <v>247</v>
      </c>
      <c r="J23" s="60" t="s">
        <v>247</v>
      </c>
      <c r="K23" s="60" t="s">
        <v>247</v>
      </c>
      <c r="L23" s="61" t="s">
        <v>247</v>
      </c>
      <c r="M23" s="62" t="s">
        <v>247</v>
      </c>
      <c r="N23" s="62">
        <v>10</v>
      </c>
      <c r="O23" s="62" t="s">
        <v>247</v>
      </c>
      <c r="P23" s="62" t="s">
        <v>247</v>
      </c>
      <c r="Q23" s="90" t="s">
        <v>718</v>
      </c>
    </row>
    <row r="24" spans="1:17" ht="15.75" customHeight="1" x14ac:dyDescent="0.15">
      <c r="A24" s="19" t="s">
        <v>129</v>
      </c>
      <c r="B24" s="85">
        <v>0.13378472222222224</v>
      </c>
      <c r="C24" s="19" t="s">
        <v>229</v>
      </c>
      <c r="D24" s="19" t="s">
        <v>713</v>
      </c>
      <c r="E24" s="19" t="s">
        <v>268</v>
      </c>
      <c r="F24" s="19" t="s">
        <v>375</v>
      </c>
      <c r="G24" s="71" t="s">
        <v>247</v>
      </c>
      <c r="H24" s="60" t="s">
        <v>247</v>
      </c>
      <c r="I24" s="60" t="s">
        <v>247</v>
      </c>
      <c r="J24" s="60" t="s">
        <v>247</v>
      </c>
      <c r="K24" s="60" t="s">
        <v>247</v>
      </c>
      <c r="L24" s="61" t="s">
        <v>247</v>
      </c>
      <c r="M24" s="62" t="s">
        <v>247</v>
      </c>
      <c r="N24" s="62">
        <v>17</v>
      </c>
      <c r="O24" s="62" t="s">
        <v>247</v>
      </c>
      <c r="P24" s="62" t="s">
        <v>247</v>
      </c>
      <c r="Q24" s="90" t="s">
        <v>718</v>
      </c>
    </row>
    <row r="25" spans="1:17" ht="15.75" customHeight="1" x14ac:dyDescent="0.15">
      <c r="A25" s="19" t="s">
        <v>129</v>
      </c>
      <c r="B25" s="85">
        <v>0.1338425925925926</v>
      </c>
      <c r="C25" s="19" t="s">
        <v>268</v>
      </c>
      <c r="D25" s="19" t="s">
        <v>713</v>
      </c>
      <c r="E25" s="19" t="s">
        <v>719</v>
      </c>
      <c r="F25" s="19" t="s">
        <v>251</v>
      </c>
      <c r="G25" s="59" t="s">
        <v>720</v>
      </c>
      <c r="H25" s="60" t="s">
        <v>247</v>
      </c>
      <c r="I25" s="60" t="s">
        <v>247</v>
      </c>
      <c r="J25" s="60" t="s">
        <v>247</v>
      </c>
      <c r="K25" s="60" t="s">
        <v>247</v>
      </c>
      <c r="L25" s="73" t="s">
        <v>247</v>
      </c>
      <c r="M25" s="62" t="s">
        <v>247</v>
      </c>
      <c r="N25" s="62">
        <v>100</v>
      </c>
      <c r="O25" s="62" t="s">
        <v>247</v>
      </c>
      <c r="P25" s="62" t="s">
        <v>247</v>
      </c>
      <c r="Q25" s="90" t="s">
        <v>721</v>
      </c>
    </row>
    <row r="26" spans="1:17" ht="15.75" customHeight="1" x14ac:dyDescent="0.15">
      <c r="A26" s="19" t="s">
        <v>129</v>
      </c>
      <c r="B26" s="85">
        <v>0.13770833333333335</v>
      </c>
      <c r="C26" s="19" t="s">
        <v>223</v>
      </c>
      <c r="D26" s="19" t="s">
        <v>713</v>
      </c>
      <c r="E26" s="19" t="s">
        <v>714</v>
      </c>
      <c r="F26" s="19" t="s">
        <v>251</v>
      </c>
      <c r="G26" s="59" t="s">
        <v>722</v>
      </c>
      <c r="H26" s="60" t="s">
        <v>247</v>
      </c>
      <c r="I26" s="60" t="s">
        <v>247</v>
      </c>
      <c r="J26" s="60">
        <v>2</v>
      </c>
      <c r="K26" s="60" t="s">
        <v>247</v>
      </c>
      <c r="L26" s="61" t="s">
        <v>247</v>
      </c>
      <c r="M26" s="62" t="s">
        <v>247</v>
      </c>
      <c r="N26" s="62" t="s">
        <v>247</v>
      </c>
      <c r="O26" s="62" t="s">
        <v>247</v>
      </c>
      <c r="P26" s="62" t="s">
        <v>247</v>
      </c>
      <c r="Q26" s="92"/>
    </row>
    <row r="27" spans="1:17" ht="15.75" customHeight="1" x14ac:dyDescent="0.15">
      <c r="A27" s="19" t="s">
        <v>129</v>
      </c>
      <c r="B27" s="85">
        <v>0.13770833333333335</v>
      </c>
      <c r="C27" s="19" t="s">
        <v>223</v>
      </c>
      <c r="D27" s="19" t="s">
        <v>713</v>
      </c>
      <c r="E27" s="19" t="s">
        <v>714</v>
      </c>
      <c r="F27" s="19" t="s">
        <v>251</v>
      </c>
      <c r="G27" s="59" t="s">
        <v>722</v>
      </c>
      <c r="H27" s="60" t="s">
        <v>247</v>
      </c>
      <c r="I27" s="60" t="s">
        <v>247</v>
      </c>
      <c r="J27" s="60" t="s">
        <v>247</v>
      </c>
      <c r="K27" s="60" t="s">
        <v>247</v>
      </c>
      <c r="L27" s="61" t="s">
        <v>247</v>
      </c>
      <c r="M27" s="62" t="s">
        <v>247</v>
      </c>
      <c r="N27" s="62" t="s">
        <v>247</v>
      </c>
      <c r="O27" s="62">
        <v>2</v>
      </c>
      <c r="P27" s="62" t="s">
        <v>247</v>
      </c>
      <c r="Q27" s="90" t="s">
        <v>723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1" customWidth="1"/>
    <col min="4" max="4" width="15.5" customWidth="1"/>
    <col min="6" max="6" width="13.5" customWidth="1"/>
    <col min="7" max="7" width="34.33203125" customWidth="1"/>
    <col min="8" max="8" width="9.33203125" customWidth="1"/>
    <col min="9" max="11" width="7.6640625" customWidth="1"/>
    <col min="12" max="12" width="21.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50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130</v>
      </c>
      <c r="B2" s="85">
        <v>9.4097222222222221E-3</v>
      </c>
      <c r="C2" s="19" t="s">
        <v>268</v>
      </c>
      <c r="D2" s="19" t="s">
        <v>713</v>
      </c>
      <c r="E2" s="19" t="s">
        <v>268</v>
      </c>
      <c r="F2" s="19" t="s">
        <v>251</v>
      </c>
      <c r="G2" s="59" t="s">
        <v>274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  <c r="Q2" s="19" t="s">
        <v>724</v>
      </c>
    </row>
    <row r="3" spans="1:17" ht="15.75" customHeight="1" x14ac:dyDescent="0.15">
      <c r="A3" s="19" t="s">
        <v>130</v>
      </c>
      <c r="B3" s="85">
        <v>5.2870370370370373E-2</v>
      </c>
      <c r="C3" s="19" t="s">
        <v>220</v>
      </c>
      <c r="D3" s="19" t="s">
        <v>247</v>
      </c>
      <c r="E3" s="19" t="s">
        <v>247</v>
      </c>
      <c r="F3" s="19" t="s">
        <v>297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725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130</v>
      </c>
      <c r="B4" s="85">
        <v>9.7222222222222224E-2</v>
      </c>
      <c r="C4" s="19" t="s">
        <v>247</v>
      </c>
      <c r="D4" s="19" t="s">
        <v>247</v>
      </c>
      <c r="E4" s="19" t="s">
        <v>223</v>
      </c>
      <c r="F4" s="19" t="s">
        <v>266</v>
      </c>
      <c r="G4" s="59" t="s">
        <v>247</v>
      </c>
      <c r="H4" s="60" t="s">
        <v>247</v>
      </c>
      <c r="I4" s="60">
        <v>4</v>
      </c>
      <c r="J4" s="60">
        <v>12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130</v>
      </c>
      <c r="B5" s="85">
        <v>9.7280092592592599E-2</v>
      </c>
      <c r="C5" s="19" t="s">
        <v>247</v>
      </c>
      <c r="D5" s="19" t="s">
        <v>247</v>
      </c>
      <c r="E5" s="19" t="s">
        <v>223</v>
      </c>
      <c r="F5" s="19" t="s">
        <v>266</v>
      </c>
      <c r="G5" s="59" t="s">
        <v>726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130</v>
      </c>
      <c r="B6" s="85">
        <v>9.7280092592592599E-2</v>
      </c>
      <c r="C6" s="19" t="s">
        <v>223</v>
      </c>
      <c r="D6" s="19" t="s">
        <v>247</v>
      </c>
      <c r="E6" s="19" t="s">
        <v>229</v>
      </c>
      <c r="F6" s="19" t="s">
        <v>255</v>
      </c>
      <c r="G6" s="59" t="s">
        <v>726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726</v>
      </c>
      <c r="M6" s="62" t="s">
        <v>247</v>
      </c>
      <c r="N6" s="62" t="s">
        <v>247</v>
      </c>
      <c r="O6" s="62" t="s">
        <v>247</v>
      </c>
      <c r="P6" s="62" t="s">
        <v>247</v>
      </c>
      <c r="Q6" s="19"/>
    </row>
    <row r="7" spans="1:17" ht="15.75" customHeight="1" x14ac:dyDescent="0.15">
      <c r="A7" s="19" t="s">
        <v>130</v>
      </c>
      <c r="B7" s="85">
        <v>9.7465277777777776E-2</v>
      </c>
      <c r="C7" s="19" t="s">
        <v>247</v>
      </c>
      <c r="D7" s="19" t="s">
        <v>247</v>
      </c>
      <c r="E7" s="19" t="s">
        <v>223</v>
      </c>
      <c r="F7" s="19" t="s">
        <v>266</v>
      </c>
      <c r="G7" s="59" t="s">
        <v>727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  <c r="Q7" s="19" t="s">
        <v>728</v>
      </c>
    </row>
    <row r="8" spans="1:17" ht="15.75" customHeight="1" x14ac:dyDescent="0.15">
      <c r="A8" s="19" t="s">
        <v>130</v>
      </c>
      <c r="B8" s="85">
        <v>0.1095949074074074</v>
      </c>
      <c r="C8" s="19" t="s">
        <v>247</v>
      </c>
      <c r="D8" s="19" t="s">
        <v>704</v>
      </c>
      <c r="E8" s="19" t="s">
        <v>229</v>
      </c>
      <c r="F8" s="19" t="s">
        <v>266</v>
      </c>
      <c r="G8" s="59" t="s">
        <v>729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  <c r="Q8" s="19"/>
    </row>
    <row r="9" spans="1:17" ht="15.75" customHeight="1" x14ac:dyDescent="0.15">
      <c r="A9" s="19" t="s">
        <v>130</v>
      </c>
      <c r="B9" s="85">
        <v>0.11471064814814816</v>
      </c>
      <c r="C9" s="19" t="s">
        <v>247</v>
      </c>
      <c r="D9" s="19" t="s">
        <v>704</v>
      </c>
      <c r="E9" s="19" t="s">
        <v>223</v>
      </c>
      <c r="F9" s="19" t="s">
        <v>266</v>
      </c>
      <c r="G9" s="59" t="s">
        <v>730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9" t="s">
        <v>130</v>
      </c>
      <c r="B10" s="85">
        <v>0.1156712962962963</v>
      </c>
      <c r="C10" s="19" t="s">
        <v>247</v>
      </c>
      <c r="D10" s="19" t="s">
        <v>704</v>
      </c>
      <c r="E10" s="19" t="s">
        <v>220</v>
      </c>
      <c r="F10" s="19" t="s">
        <v>266</v>
      </c>
      <c r="G10" s="59" t="s">
        <v>247</v>
      </c>
      <c r="H10" s="60" t="s">
        <v>247</v>
      </c>
      <c r="I10" s="60">
        <v>17</v>
      </c>
      <c r="J10" s="60">
        <v>5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130</v>
      </c>
      <c r="B11" s="85">
        <v>0.12586805555555555</v>
      </c>
      <c r="C11" s="19" t="s">
        <v>229</v>
      </c>
      <c r="D11" s="19" t="s">
        <v>247</v>
      </c>
      <c r="E11" s="19" t="s">
        <v>247</v>
      </c>
      <c r="F11" s="19" t="s">
        <v>297</v>
      </c>
      <c r="G11" s="59" t="s">
        <v>247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415</v>
      </c>
      <c r="M11" s="62" t="s">
        <v>247</v>
      </c>
      <c r="N11" s="62" t="s">
        <v>247</v>
      </c>
      <c r="O11" s="62" t="s">
        <v>247</v>
      </c>
      <c r="P11" s="62" t="s">
        <v>247</v>
      </c>
    </row>
    <row r="12" spans="1:17" ht="15.75" customHeight="1" x14ac:dyDescent="0.15">
      <c r="A12" s="19" t="s">
        <v>130</v>
      </c>
      <c r="B12" s="85">
        <v>0.15643518518518518</v>
      </c>
      <c r="C12" s="19" t="s">
        <v>247</v>
      </c>
      <c r="D12" s="19" t="s">
        <v>704</v>
      </c>
      <c r="E12" s="19" t="s">
        <v>221</v>
      </c>
      <c r="F12" s="19" t="s">
        <v>266</v>
      </c>
      <c r="G12" s="59" t="s">
        <v>247</v>
      </c>
      <c r="H12" s="60" t="s">
        <v>247</v>
      </c>
      <c r="I12" s="60">
        <v>185</v>
      </c>
      <c r="J12" s="60">
        <v>210</v>
      </c>
      <c r="K12" s="60">
        <v>65</v>
      </c>
      <c r="L12" s="61" t="s">
        <v>247</v>
      </c>
      <c r="M12" s="62" t="s">
        <v>247</v>
      </c>
      <c r="N12" s="62" t="s">
        <v>247</v>
      </c>
      <c r="O12" s="62" t="s">
        <v>247</v>
      </c>
      <c r="P12" s="62" t="s">
        <v>247</v>
      </c>
    </row>
    <row r="13" spans="1:17" ht="15.75" customHeight="1" x14ac:dyDescent="0.15">
      <c r="A13" s="19" t="s">
        <v>130</v>
      </c>
      <c r="B13" s="85">
        <v>0.15643518518518518</v>
      </c>
      <c r="C13" s="19" t="s">
        <v>221</v>
      </c>
      <c r="D13" s="19" t="s">
        <v>247</v>
      </c>
      <c r="E13" s="19" t="s">
        <v>220</v>
      </c>
      <c r="F13" s="19" t="s">
        <v>374</v>
      </c>
      <c r="G13" s="59" t="s">
        <v>247</v>
      </c>
      <c r="H13" s="60" t="s">
        <v>247</v>
      </c>
      <c r="I13" s="60">
        <v>26</v>
      </c>
      <c r="J13" s="60">
        <v>34</v>
      </c>
      <c r="K13" s="60">
        <v>9</v>
      </c>
      <c r="L13" s="61" t="s">
        <v>247</v>
      </c>
      <c r="M13" s="62">
        <v>26</v>
      </c>
      <c r="N13" s="62">
        <v>34</v>
      </c>
      <c r="O13" s="62">
        <v>9</v>
      </c>
      <c r="P13" s="62" t="s">
        <v>247</v>
      </c>
    </row>
    <row r="14" spans="1:17" ht="15.75" customHeight="1" x14ac:dyDescent="0.15">
      <c r="A14" s="19" t="s">
        <v>130</v>
      </c>
      <c r="B14" s="85">
        <v>0.15643518518518518</v>
      </c>
      <c r="C14" s="19" t="s">
        <v>221</v>
      </c>
      <c r="D14" s="19" t="s">
        <v>247</v>
      </c>
      <c r="E14" s="19" t="s">
        <v>219</v>
      </c>
      <c r="F14" s="19" t="s">
        <v>374</v>
      </c>
      <c r="G14" s="59" t="s">
        <v>247</v>
      </c>
      <c r="H14" s="60" t="s">
        <v>247</v>
      </c>
      <c r="I14" s="60">
        <v>26</v>
      </c>
      <c r="J14" s="60">
        <v>34</v>
      </c>
      <c r="K14" s="60">
        <v>9</v>
      </c>
      <c r="L14" s="61" t="s">
        <v>247</v>
      </c>
      <c r="M14" s="62">
        <v>26</v>
      </c>
      <c r="N14" s="62">
        <v>34</v>
      </c>
      <c r="O14" s="62">
        <v>9</v>
      </c>
      <c r="P14" s="62" t="s">
        <v>247</v>
      </c>
    </row>
    <row r="15" spans="1:17" ht="15.75" customHeight="1" x14ac:dyDescent="0.15">
      <c r="A15" s="19" t="s">
        <v>130</v>
      </c>
      <c r="B15" s="85">
        <v>0.15643518518518518</v>
      </c>
      <c r="C15" s="19" t="s">
        <v>221</v>
      </c>
      <c r="D15" s="19" t="s">
        <v>247</v>
      </c>
      <c r="E15" s="19" t="s">
        <v>223</v>
      </c>
      <c r="F15" s="19" t="s">
        <v>374</v>
      </c>
      <c r="G15" s="59" t="s">
        <v>247</v>
      </c>
      <c r="H15" s="60" t="s">
        <v>247</v>
      </c>
      <c r="I15" s="60">
        <v>26</v>
      </c>
      <c r="J15" s="60">
        <v>34</v>
      </c>
      <c r="K15" s="60">
        <v>9</v>
      </c>
      <c r="L15" s="61" t="s">
        <v>247</v>
      </c>
      <c r="M15" s="62">
        <v>26</v>
      </c>
      <c r="N15" s="62">
        <v>34</v>
      </c>
      <c r="O15" s="62">
        <v>9</v>
      </c>
      <c r="P15" s="62" t="s">
        <v>247</v>
      </c>
    </row>
    <row r="16" spans="1:17" ht="15.75" customHeight="1" x14ac:dyDescent="0.15">
      <c r="A16" s="19" t="s">
        <v>130</v>
      </c>
      <c r="B16" s="85">
        <v>0.15643518518518518</v>
      </c>
      <c r="C16" s="19" t="s">
        <v>221</v>
      </c>
      <c r="D16" s="19" t="s">
        <v>247</v>
      </c>
      <c r="E16" s="19" t="s">
        <v>224</v>
      </c>
      <c r="F16" s="19" t="s">
        <v>374</v>
      </c>
      <c r="G16" s="59" t="s">
        <v>247</v>
      </c>
      <c r="H16" s="60" t="s">
        <v>247</v>
      </c>
      <c r="I16" s="60">
        <v>26</v>
      </c>
      <c r="J16" s="60">
        <v>34</v>
      </c>
      <c r="K16" s="60">
        <v>9</v>
      </c>
      <c r="L16" s="61" t="s">
        <v>247</v>
      </c>
      <c r="M16" s="62">
        <v>26</v>
      </c>
      <c r="N16" s="62">
        <v>34</v>
      </c>
      <c r="O16" s="62">
        <v>9</v>
      </c>
      <c r="P16" s="62" t="s">
        <v>247</v>
      </c>
    </row>
    <row r="17" spans="1:17" ht="15.75" customHeight="1" x14ac:dyDescent="0.15">
      <c r="A17" s="19" t="s">
        <v>130</v>
      </c>
      <c r="B17" s="85">
        <v>0.15643518518518518</v>
      </c>
      <c r="C17" s="19" t="s">
        <v>221</v>
      </c>
      <c r="D17" s="19" t="s">
        <v>247</v>
      </c>
      <c r="E17" s="19" t="s">
        <v>229</v>
      </c>
      <c r="F17" s="19" t="s">
        <v>374</v>
      </c>
      <c r="G17" s="59" t="s">
        <v>247</v>
      </c>
      <c r="H17" s="60" t="s">
        <v>247</v>
      </c>
      <c r="I17" s="60">
        <v>26</v>
      </c>
      <c r="J17" s="60">
        <v>34</v>
      </c>
      <c r="K17" s="60">
        <v>9</v>
      </c>
      <c r="L17" s="61" t="s">
        <v>247</v>
      </c>
      <c r="M17" s="62">
        <v>26</v>
      </c>
      <c r="N17" s="62">
        <v>34</v>
      </c>
      <c r="O17" s="62">
        <v>9</v>
      </c>
      <c r="P17" s="62" t="s">
        <v>247</v>
      </c>
    </row>
    <row r="18" spans="1:17" ht="15.75" customHeight="1" x14ac:dyDescent="0.15">
      <c r="A18" s="19" t="s">
        <v>130</v>
      </c>
      <c r="B18" s="85">
        <v>0.15643518518518518</v>
      </c>
      <c r="C18" s="19" t="s">
        <v>221</v>
      </c>
      <c r="D18" s="19" t="s">
        <v>247</v>
      </c>
      <c r="E18" s="19" t="s">
        <v>226</v>
      </c>
      <c r="F18" s="19" t="s">
        <v>374</v>
      </c>
      <c r="G18" s="59" t="s">
        <v>247</v>
      </c>
      <c r="H18" s="60" t="s">
        <v>247</v>
      </c>
      <c r="I18" s="60">
        <v>26</v>
      </c>
      <c r="J18" s="60">
        <v>34</v>
      </c>
      <c r="K18" s="60">
        <v>9</v>
      </c>
      <c r="L18" s="61" t="s">
        <v>247</v>
      </c>
      <c r="M18" s="62">
        <v>26</v>
      </c>
      <c r="N18" s="62">
        <v>34</v>
      </c>
      <c r="O18" s="62">
        <v>9</v>
      </c>
      <c r="P18" s="62" t="s">
        <v>247</v>
      </c>
    </row>
    <row r="19" spans="1:17" ht="15.75" customHeight="1" x14ac:dyDescent="0.15">
      <c r="A19" s="19" t="s">
        <v>130</v>
      </c>
      <c r="B19" s="85">
        <v>0.15684027777777776</v>
      </c>
      <c r="C19" s="19" t="s">
        <v>247</v>
      </c>
      <c r="D19" s="19" t="s">
        <v>247</v>
      </c>
      <c r="E19" s="19" t="s">
        <v>221</v>
      </c>
      <c r="F19" s="19" t="s">
        <v>266</v>
      </c>
      <c r="G19" s="59" t="s">
        <v>731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247</v>
      </c>
      <c r="M19" s="62" t="s">
        <v>247</v>
      </c>
      <c r="N19" s="62" t="s">
        <v>247</v>
      </c>
      <c r="O19" s="62" t="s">
        <v>247</v>
      </c>
      <c r="P19" s="62" t="s">
        <v>247</v>
      </c>
    </row>
    <row r="20" spans="1:17" ht="15.75" customHeight="1" x14ac:dyDescent="0.15">
      <c r="A20" s="19" t="s">
        <v>130</v>
      </c>
      <c r="B20" s="85">
        <v>0.15689814814814815</v>
      </c>
      <c r="C20" s="19" t="s">
        <v>221</v>
      </c>
      <c r="D20" s="19" t="s">
        <v>247</v>
      </c>
      <c r="E20" s="19" t="s">
        <v>223</v>
      </c>
      <c r="F20" s="19" t="s">
        <v>255</v>
      </c>
      <c r="G20" s="59" t="s">
        <v>731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61" t="s">
        <v>731</v>
      </c>
      <c r="M20" s="62" t="s">
        <v>247</v>
      </c>
      <c r="N20" s="62" t="s">
        <v>247</v>
      </c>
      <c r="O20" s="62" t="s">
        <v>247</v>
      </c>
      <c r="P20" s="62" t="s">
        <v>247</v>
      </c>
      <c r="Q20" s="19"/>
    </row>
    <row r="21" spans="1:17" ht="15.75" customHeight="1" x14ac:dyDescent="0.15">
      <c r="A21" s="19" t="s">
        <v>130</v>
      </c>
      <c r="B21" s="85">
        <v>0.15707175925925926</v>
      </c>
      <c r="C21" s="19" t="s">
        <v>247</v>
      </c>
      <c r="D21" s="19" t="s">
        <v>247</v>
      </c>
      <c r="E21" s="19" t="s">
        <v>221</v>
      </c>
      <c r="F21" s="19" t="s">
        <v>266</v>
      </c>
      <c r="G21" s="59" t="s">
        <v>732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61" t="s">
        <v>247</v>
      </c>
      <c r="M21" s="62" t="s">
        <v>247</v>
      </c>
      <c r="N21" s="62" t="s">
        <v>247</v>
      </c>
      <c r="O21" s="62" t="s">
        <v>247</v>
      </c>
      <c r="P21" s="62" t="s">
        <v>247</v>
      </c>
      <c r="Q21" s="19" t="s">
        <v>733</v>
      </c>
    </row>
    <row r="22" spans="1:17" ht="15.75" customHeight="1" x14ac:dyDescent="0.15">
      <c r="A22" s="19" t="s">
        <v>130</v>
      </c>
      <c r="B22" s="85">
        <v>0.15746527777777777</v>
      </c>
      <c r="C22" s="19" t="s">
        <v>247</v>
      </c>
      <c r="D22" s="19" t="s">
        <v>247</v>
      </c>
      <c r="E22" s="19" t="s">
        <v>221</v>
      </c>
      <c r="F22" s="19" t="s">
        <v>266</v>
      </c>
      <c r="G22" s="59" t="s">
        <v>734</v>
      </c>
      <c r="H22" s="60" t="s">
        <v>247</v>
      </c>
      <c r="I22" s="60" t="s">
        <v>247</v>
      </c>
      <c r="J22" s="60" t="s">
        <v>247</v>
      </c>
      <c r="K22" s="60" t="s">
        <v>247</v>
      </c>
      <c r="L22" s="61" t="s">
        <v>247</v>
      </c>
      <c r="M22" s="62" t="s">
        <v>247</v>
      </c>
      <c r="N22" s="62" t="s">
        <v>247</v>
      </c>
      <c r="O22" s="62" t="s">
        <v>247</v>
      </c>
      <c r="P22" s="62" t="s">
        <v>247</v>
      </c>
      <c r="Q22" s="19" t="s">
        <v>735</v>
      </c>
    </row>
    <row r="23" spans="1:17" ht="15.75" customHeight="1" x14ac:dyDescent="0.15">
      <c r="A23" s="19" t="s">
        <v>130</v>
      </c>
      <c r="B23" s="85">
        <v>0.15774305555555554</v>
      </c>
      <c r="C23" s="19" t="s">
        <v>247</v>
      </c>
      <c r="D23" s="19" t="s">
        <v>247</v>
      </c>
      <c r="E23" s="19" t="s">
        <v>229</v>
      </c>
      <c r="F23" s="19" t="s">
        <v>266</v>
      </c>
      <c r="G23" s="59" t="s">
        <v>736</v>
      </c>
      <c r="H23" s="60" t="s">
        <v>247</v>
      </c>
      <c r="I23" s="60" t="s">
        <v>247</v>
      </c>
      <c r="J23" s="60" t="s">
        <v>247</v>
      </c>
      <c r="K23" s="60" t="s">
        <v>247</v>
      </c>
      <c r="L23" s="61" t="s">
        <v>247</v>
      </c>
      <c r="M23" s="62" t="s">
        <v>247</v>
      </c>
      <c r="N23" s="62" t="s">
        <v>247</v>
      </c>
      <c r="O23" s="62" t="s">
        <v>247</v>
      </c>
      <c r="P23" s="62" t="s">
        <v>247</v>
      </c>
      <c r="Q23" s="19" t="s">
        <v>737</v>
      </c>
    </row>
    <row r="24" spans="1:17" ht="15.75" customHeight="1" x14ac:dyDescent="0.15">
      <c r="A24" s="19" t="s">
        <v>130</v>
      </c>
      <c r="B24" s="85">
        <v>0.17864583333333334</v>
      </c>
      <c r="C24" s="19" t="s">
        <v>738</v>
      </c>
      <c r="D24" s="19" t="s">
        <v>247</v>
      </c>
      <c r="E24" s="19" t="s">
        <v>229</v>
      </c>
      <c r="F24" s="19" t="s">
        <v>255</v>
      </c>
      <c r="G24" s="59" t="s">
        <v>739</v>
      </c>
      <c r="H24" s="60" t="s">
        <v>247</v>
      </c>
      <c r="I24" s="60" t="s">
        <v>247</v>
      </c>
      <c r="J24" s="60" t="s">
        <v>247</v>
      </c>
      <c r="K24" s="60" t="s">
        <v>247</v>
      </c>
      <c r="L24" s="61" t="s">
        <v>247</v>
      </c>
      <c r="M24" s="62" t="s">
        <v>247</v>
      </c>
      <c r="N24" s="62" t="s">
        <v>247</v>
      </c>
      <c r="O24" s="62" t="s">
        <v>247</v>
      </c>
      <c r="P24" s="62" t="s">
        <v>247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1" customWidth="1"/>
    <col min="4" max="4" width="23.6640625" customWidth="1"/>
    <col min="5" max="5" width="13.83203125" customWidth="1"/>
    <col min="6" max="6" width="15.33203125" customWidth="1"/>
    <col min="7" max="7" width="51.6640625" customWidth="1"/>
    <col min="8" max="8" width="9.33203125" customWidth="1"/>
    <col min="9" max="11" width="7.6640625" customWidth="1"/>
    <col min="12" max="12" width="16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6.3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131</v>
      </c>
      <c r="B2" s="85">
        <v>0.1020486111111111</v>
      </c>
      <c r="C2" s="19" t="s">
        <v>247</v>
      </c>
      <c r="D2" s="19" t="s">
        <v>740</v>
      </c>
      <c r="E2" s="19" t="s">
        <v>229</v>
      </c>
      <c r="F2" s="19" t="s">
        <v>266</v>
      </c>
      <c r="G2" s="59" t="s">
        <v>741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131</v>
      </c>
      <c r="B3" s="85">
        <v>0.10251157407407407</v>
      </c>
      <c r="C3" s="19" t="s">
        <v>247</v>
      </c>
      <c r="D3" s="19" t="s">
        <v>740</v>
      </c>
      <c r="E3" s="19" t="s">
        <v>219</v>
      </c>
      <c r="F3" s="19" t="s">
        <v>266</v>
      </c>
      <c r="G3" s="59" t="s">
        <v>742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131</v>
      </c>
      <c r="B4" s="85">
        <v>0.10251157407407407</v>
      </c>
      <c r="C4" s="19" t="s">
        <v>247</v>
      </c>
      <c r="D4" s="19" t="s">
        <v>740</v>
      </c>
      <c r="E4" s="19" t="s">
        <v>219</v>
      </c>
      <c r="F4" s="19" t="s">
        <v>266</v>
      </c>
      <c r="G4" s="59" t="s">
        <v>743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131</v>
      </c>
      <c r="B5" s="85">
        <v>0.11453703703703705</v>
      </c>
      <c r="C5" s="19" t="s">
        <v>247</v>
      </c>
      <c r="D5" s="19" t="s">
        <v>740</v>
      </c>
      <c r="E5" s="19" t="s">
        <v>221</v>
      </c>
      <c r="F5" s="19" t="s">
        <v>266</v>
      </c>
      <c r="G5" s="59" t="s">
        <v>744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131</v>
      </c>
      <c r="B6" s="85">
        <v>0.11482638888888888</v>
      </c>
      <c r="C6" s="19" t="s">
        <v>247</v>
      </c>
      <c r="D6" s="19" t="s">
        <v>740</v>
      </c>
      <c r="E6" s="19" t="s">
        <v>226</v>
      </c>
      <c r="F6" s="19" t="s">
        <v>266</v>
      </c>
      <c r="G6" s="59" t="s">
        <v>745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131</v>
      </c>
      <c r="B7" s="85">
        <v>0.12247685185185186</v>
      </c>
      <c r="C7" s="19" t="s">
        <v>247</v>
      </c>
      <c r="D7" s="19" t="s">
        <v>740</v>
      </c>
      <c r="E7" s="19" t="s">
        <v>281</v>
      </c>
      <c r="F7" s="19" t="s">
        <v>266</v>
      </c>
      <c r="G7" s="59" t="s">
        <v>746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131</v>
      </c>
      <c r="B8" s="85">
        <v>0.12288194444444445</v>
      </c>
      <c r="C8" s="19" t="s">
        <v>247</v>
      </c>
      <c r="D8" s="19" t="s">
        <v>740</v>
      </c>
      <c r="E8" s="19" t="s">
        <v>219</v>
      </c>
      <c r="F8" s="19" t="s">
        <v>747</v>
      </c>
      <c r="G8" s="59" t="s">
        <v>748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131</v>
      </c>
      <c r="B9" s="85">
        <v>0.13460648148148149</v>
      </c>
      <c r="C9" s="19" t="s">
        <v>247</v>
      </c>
      <c r="D9" s="19" t="s">
        <v>740</v>
      </c>
      <c r="E9" s="19" t="s">
        <v>219</v>
      </c>
      <c r="F9" s="19" t="s">
        <v>266</v>
      </c>
      <c r="G9" s="59" t="s">
        <v>749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9" t="s">
        <v>131</v>
      </c>
      <c r="B10" s="85">
        <v>0.13658564814814816</v>
      </c>
      <c r="C10" s="19" t="s">
        <v>268</v>
      </c>
      <c r="D10" s="19" t="s">
        <v>247</v>
      </c>
      <c r="E10" s="19" t="s">
        <v>247</v>
      </c>
      <c r="F10" s="19" t="s">
        <v>297</v>
      </c>
      <c r="G10" s="59" t="s">
        <v>247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750</v>
      </c>
      <c r="M10" s="62" t="s">
        <v>247</v>
      </c>
      <c r="N10" s="62" t="s">
        <v>247</v>
      </c>
      <c r="O10" s="62" t="s">
        <v>247</v>
      </c>
      <c r="P10" s="62" t="s">
        <v>247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3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3.5" customWidth="1"/>
    <col min="4" max="4" width="20.83203125" customWidth="1"/>
    <col min="5" max="5" width="16.33203125" customWidth="1"/>
    <col min="6" max="6" width="14.5" customWidth="1"/>
    <col min="7" max="7" width="57.5" customWidth="1"/>
    <col min="8" max="8" width="9.33203125" customWidth="1"/>
    <col min="9" max="11" width="7.6640625" customWidth="1"/>
    <col min="12" max="12" width="31.1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61.83203125" customWidth="1"/>
  </cols>
  <sheetData>
    <row r="1" spans="1:17" ht="15.75" customHeight="1" x14ac:dyDescent="0.15">
      <c r="A1" s="94" t="s">
        <v>39</v>
      </c>
      <c r="B1" s="94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95" t="s">
        <v>132</v>
      </c>
      <c r="B2" s="96">
        <v>1.2152777777777778E-2</v>
      </c>
      <c r="C2" t="s">
        <v>224</v>
      </c>
      <c r="D2" s="19" t="s">
        <v>247</v>
      </c>
      <c r="E2" t="s">
        <v>751</v>
      </c>
      <c r="F2" s="19" t="s">
        <v>752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753</v>
      </c>
      <c r="M2" s="61" t="s">
        <v>247</v>
      </c>
      <c r="N2" s="61" t="s">
        <v>247</v>
      </c>
      <c r="O2" s="61" t="s">
        <v>247</v>
      </c>
      <c r="P2" s="61" t="s">
        <v>247</v>
      </c>
      <c r="Q2" s="19" t="s">
        <v>754</v>
      </c>
    </row>
    <row r="3" spans="1:17" ht="15.75" customHeight="1" x14ac:dyDescent="0.15">
      <c r="A3" s="97" t="s">
        <v>132</v>
      </c>
      <c r="B3" s="98">
        <v>1.2962962962962963E-2</v>
      </c>
      <c r="C3" t="s">
        <v>223</v>
      </c>
      <c r="D3" s="19" t="s">
        <v>247</v>
      </c>
      <c r="E3" t="s">
        <v>751</v>
      </c>
      <c r="F3" s="19" t="s">
        <v>752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755</v>
      </c>
      <c r="M3" s="61" t="s">
        <v>247</v>
      </c>
      <c r="N3" s="61" t="s">
        <v>247</v>
      </c>
      <c r="O3" s="61" t="s">
        <v>247</v>
      </c>
      <c r="P3" s="61" t="s">
        <v>247</v>
      </c>
    </row>
    <row r="4" spans="1:17" ht="15.75" customHeight="1" x14ac:dyDescent="0.15">
      <c r="A4" s="97" t="s">
        <v>132</v>
      </c>
      <c r="B4" s="98">
        <v>2.0023148148148148E-2</v>
      </c>
      <c r="C4" t="s">
        <v>229</v>
      </c>
      <c r="D4" s="19" t="s">
        <v>247</v>
      </c>
      <c r="E4" s="19" t="s">
        <v>247</v>
      </c>
      <c r="F4" s="19" t="s">
        <v>297</v>
      </c>
      <c r="G4" s="59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750</v>
      </c>
      <c r="M4" s="61" t="s">
        <v>247</v>
      </c>
      <c r="N4" s="61" t="s">
        <v>247</v>
      </c>
      <c r="O4" s="61" t="s">
        <v>247</v>
      </c>
      <c r="P4" s="61" t="s">
        <v>247</v>
      </c>
    </row>
    <row r="5" spans="1:17" ht="15.75" customHeight="1" x14ac:dyDescent="0.15">
      <c r="A5" s="97" t="s">
        <v>132</v>
      </c>
      <c r="B5" s="98">
        <v>3.1736111111111111E-2</v>
      </c>
      <c r="C5" t="s">
        <v>220</v>
      </c>
      <c r="D5" s="19" t="s">
        <v>247</v>
      </c>
      <c r="E5" s="19" t="s">
        <v>247</v>
      </c>
      <c r="F5" s="19" t="s">
        <v>297</v>
      </c>
      <c r="G5" s="59" t="s">
        <v>247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756</v>
      </c>
      <c r="M5" s="61" t="s">
        <v>247</v>
      </c>
      <c r="N5" s="61" t="s">
        <v>247</v>
      </c>
      <c r="O5" s="61" t="s">
        <v>247</v>
      </c>
      <c r="P5" s="61" t="s">
        <v>247</v>
      </c>
    </row>
    <row r="6" spans="1:17" ht="15.75" customHeight="1" x14ac:dyDescent="0.15">
      <c r="A6" s="97" t="s">
        <v>132</v>
      </c>
      <c r="B6" s="98">
        <v>3.2858796296296296E-2</v>
      </c>
      <c r="C6" t="s">
        <v>226</v>
      </c>
      <c r="D6" s="19" t="s">
        <v>247</v>
      </c>
      <c r="E6" s="19" t="s">
        <v>247</v>
      </c>
      <c r="F6" s="19" t="s">
        <v>297</v>
      </c>
      <c r="G6" s="59" t="s">
        <v>247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757</v>
      </c>
      <c r="M6" s="61" t="s">
        <v>247</v>
      </c>
      <c r="N6" s="61" t="s">
        <v>247</v>
      </c>
      <c r="O6" s="61" t="s">
        <v>247</v>
      </c>
      <c r="P6" s="61" t="s">
        <v>247</v>
      </c>
    </row>
    <row r="7" spans="1:17" ht="15.75" customHeight="1" x14ac:dyDescent="0.15">
      <c r="A7" s="97" t="s">
        <v>132</v>
      </c>
      <c r="B7" s="98">
        <v>4.9016203703703701E-2</v>
      </c>
      <c r="C7" s="19" t="s">
        <v>247</v>
      </c>
      <c r="D7" s="19" t="s">
        <v>758</v>
      </c>
      <c r="E7" t="s">
        <v>223</v>
      </c>
      <c r="F7" t="s">
        <v>266</v>
      </c>
      <c r="G7" s="59" t="s">
        <v>759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1" t="s">
        <v>247</v>
      </c>
      <c r="N7" s="61" t="s">
        <v>247</v>
      </c>
      <c r="O7" s="61" t="s">
        <v>247</v>
      </c>
      <c r="P7" s="61" t="s">
        <v>247</v>
      </c>
    </row>
    <row r="8" spans="1:17" ht="15.75" customHeight="1" x14ac:dyDescent="0.15">
      <c r="A8" s="97" t="s">
        <v>132</v>
      </c>
      <c r="B8" s="98">
        <v>5.0405092592592592E-2</v>
      </c>
      <c r="C8" s="19" t="s">
        <v>247</v>
      </c>
      <c r="D8" s="19" t="s">
        <v>758</v>
      </c>
      <c r="E8" s="19" t="s">
        <v>229</v>
      </c>
      <c r="F8" t="s">
        <v>266</v>
      </c>
      <c r="G8" s="59" t="s">
        <v>247</v>
      </c>
      <c r="H8" s="60" t="s">
        <v>247</v>
      </c>
      <c r="I8" s="60">
        <v>26</v>
      </c>
      <c r="J8" s="60">
        <v>10</v>
      </c>
      <c r="K8" s="60">
        <v>50</v>
      </c>
      <c r="L8" s="61" t="s">
        <v>247</v>
      </c>
      <c r="M8" s="61" t="s">
        <v>247</v>
      </c>
      <c r="N8" s="61" t="s">
        <v>247</v>
      </c>
      <c r="O8" s="61" t="s">
        <v>247</v>
      </c>
      <c r="P8" s="61" t="s">
        <v>247</v>
      </c>
    </row>
    <row r="9" spans="1:17" ht="15.75" customHeight="1" x14ac:dyDescent="0.15">
      <c r="A9" s="97" t="s">
        <v>132</v>
      </c>
      <c r="B9" s="98">
        <v>5.1157407407407408E-2</v>
      </c>
      <c r="C9" s="19" t="s">
        <v>247</v>
      </c>
      <c r="D9" s="19" t="s">
        <v>758</v>
      </c>
      <c r="E9" t="s">
        <v>223</v>
      </c>
      <c r="F9" t="s">
        <v>266</v>
      </c>
      <c r="G9" s="59" t="s">
        <v>760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1" t="s">
        <v>247</v>
      </c>
      <c r="N9" s="61" t="s">
        <v>247</v>
      </c>
      <c r="O9" s="61" t="s">
        <v>247</v>
      </c>
      <c r="P9" s="61" t="s">
        <v>247</v>
      </c>
    </row>
    <row r="10" spans="1:17" ht="15.75" customHeight="1" x14ac:dyDescent="0.15">
      <c r="A10" s="97" t="s">
        <v>132</v>
      </c>
      <c r="B10" s="98">
        <v>5.1736111111111108E-2</v>
      </c>
      <c r="C10" t="s">
        <v>223</v>
      </c>
      <c r="D10" s="19" t="s">
        <v>247</v>
      </c>
      <c r="E10" t="s">
        <v>229</v>
      </c>
      <c r="F10" t="s">
        <v>255</v>
      </c>
      <c r="G10" s="59" t="s">
        <v>760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1" t="s">
        <v>247</v>
      </c>
      <c r="N10" s="61" t="s">
        <v>247</v>
      </c>
      <c r="O10" s="61" t="s">
        <v>247</v>
      </c>
      <c r="P10" s="61" t="s">
        <v>247</v>
      </c>
    </row>
    <row r="11" spans="1:17" ht="15.75" customHeight="1" x14ac:dyDescent="0.15">
      <c r="A11" s="97" t="s">
        <v>132</v>
      </c>
      <c r="B11" s="98">
        <v>5.2372685185185182E-2</v>
      </c>
      <c r="C11" t="s">
        <v>220</v>
      </c>
      <c r="D11" s="19" t="s">
        <v>247</v>
      </c>
      <c r="E11" t="s">
        <v>221</v>
      </c>
      <c r="F11" t="s">
        <v>255</v>
      </c>
      <c r="G11" s="59" t="s">
        <v>761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1" t="s">
        <v>247</v>
      </c>
      <c r="N11" s="61" t="s">
        <v>247</v>
      </c>
      <c r="O11" s="61" t="s">
        <v>247</v>
      </c>
      <c r="P11" s="61" t="s">
        <v>247</v>
      </c>
    </row>
    <row r="12" spans="1:17" ht="15.75" customHeight="1" x14ac:dyDescent="0.15">
      <c r="A12" s="97" t="s">
        <v>132</v>
      </c>
      <c r="B12" s="98">
        <v>5.3067129629629631E-2</v>
      </c>
      <c r="C12" t="s">
        <v>229</v>
      </c>
      <c r="D12" s="19" t="s">
        <v>247</v>
      </c>
      <c r="E12" s="19" t="s">
        <v>220</v>
      </c>
      <c r="F12" s="19" t="s">
        <v>374</v>
      </c>
      <c r="G12" s="59" t="s">
        <v>247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1" t="s">
        <v>247</v>
      </c>
      <c r="N12" s="61">
        <v>18</v>
      </c>
      <c r="O12" s="61" t="s">
        <v>247</v>
      </c>
      <c r="P12" s="61" t="s">
        <v>247</v>
      </c>
      <c r="Q12" s="19" t="s">
        <v>762</v>
      </c>
    </row>
    <row r="13" spans="1:17" ht="15.75" customHeight="1" x14ac:dyDescent="0.15">
      <c r="A13" s="97" t="s">
        <v>132</v>
      </c>
      <c r="B13" s="98">
        <v>5.3067129629629631E-2</v>
      </c>
      <c r="C13" t="s">
        <v>229</v>
      </c>
      <c r="D13" s="19" t="s">
        <v>247</v>
      </c>
      <c r="E13" s="19" t="s">
        <v>221</v>
      </c>
      <c r="F13" s="19" t="s">
        <v>374</v>
      </c>
      <c r="G13" s="59" t="s">
        <v>247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247</v>
      </c>
      <c r="M13" s="61" t="s">
        <v>247</v>
      </c>
      <c r="N13" s="61">
        <v>18</v>
      </c>
      <c r="O13" s="61" t="s">
        <v>247</v>
      </c>
      <c r="P13" s="61" t="s">
        <v>247</v>
      </c>
      <c r="Q13" s="19"/>
    </row>
    <row r="14" spans="1:17" ht="15.75" customHeight="1" x14ac:dyDescent="0.15">
      <c r="A14" s="97" t="s">
        <v>132</v>
      </c>
      <c r="B14" s="98">
        <v>5.3067129629629631E-2</v>
      </c>
      <c r="C14" t="s">
        <v>229</v>
      </c>
      <c r="D14" s="19" t="s">
        <v>247</v>
      </c>
      <c r="E14" s="19" t="s">
        <v>219</v>
      </c>
      <c r="F14" s="19" t="s">
        <v>374</v>
      </c>
      <c r="G14" s="59" t="s">
        <v>247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247</v>
      </c>
      <c r="M14" s="61" t="s">
        <v>247</v>
      </c>
      <c r="N14" s="61">
        <v>18</v>
      </c>
      <c r="O14" s="61" t="s">
        <v>247</v>
      </c>
      <c r="P14" s="61" t="s">
        <v>247</v>
      </c>
      <c r="Q14" s="19"/>
    </row>
    <row r="15" spans="1:17" ht="15.75" customHeight="1" x14ac:dyDescent="0.15">
      <c r="A15" s="97" t="s">
        <v>132</v>
      </c>
      <c r="B15" s="98">
        <v>5.3067129629629631E-2</v>
      </c>
      <c r="C15" t="s">
        <v>229</v>
      </c>
      <c r="D15" s="19" t="s">
        <v>247</v>
      </c>
      <c r="E15" s="19" t="s">
        <v>223</v>
      </c>
      <c r="F15" s="19" t="s">
        <v>374</v>
      </c>
      <c r="G15" s="59" t="s">
        <v>247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1" t="s">
        <v>247</v>
      </c>
      <c r="N15" s="61">
        <v>18</v>
      </c>
      <c r="O15" s="61" t="s">
        <v>247</v>
      </c>
      <c r="P15" s="61" t="s">
        <v>247</v>
      </c>
      <c r="Q15" s="19"/>
    </row>
    <row r="16" spans="1:17" ht="15.75" customHeight="1" x14ac:dyDescent="0.15">
      <c r="A16" s="97" t="s">
        <v>132</v>
      </c>
      <c r="B16" s="98">
        <v>5.3067129629629631E-2</v>
      </c>
      <c r="C16" t="s">
        <v>229</v>
      </c>
      <c r="D16" s="19" t="s">
        <v>247</v>
      </c>
      <c r="E16" s="19" t="s">
        <v>224</v>
      </c>
      <c r="F16" s="19" t="s">
        <v>374</v>
      </c>
      <c r="G16" s="59" t="s">
        <v>247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247</v>
      </c>
      <c r="M16" s="61" t="s">
        <v>247</v>
      </c>
      <c r="N16" s="61">
        <v>18</v>
      </c>
      <c r="O16" s="61" t="s">
        <v>247</v>
      </c>
      <c r="P16" s="61" t="s">
        <v>247</v>
      </c>
      <c r="Q16" s="19"/>
    </row>
    <row r="17" spans="1:17" ht="15.75" customHeight="1" x14ac:dyDescent="0.15">
      <c r="A17" s="97" t="s">
        <v>132</v>
      </c>
      <c r="B17" s="98">
        <v>5.3067129629629631E-2</v>
      </c>
      <c r="C17" t="s">
        <v>229</v>
      </c>
      <c r="D17" s="19" t="s">
        <v>247</v>
      </c>
      <c r="E17" s="19" t="s">
        <v>226</v>
      </c>
      <c r="F17" s="19" t="s">
        <v>374</v>
      </c>
      <c r="G17" s="59" t="s">
        <v>247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247</v>
      </c>
      <c r="M17" s="61" t="s">
        <v>247</v>
      </c>
      <c r="N17" s="61">
        <v>18</v>
      </c>
      <c r="O17" s="61" t="s">
        <v>247</v>
      </c>
      <c r="P17" s="61" t="s">
        <v>247</v>
      </c>
      <c r="Q17" s="19"/>
    </row>
    <row r="18" spans="1:17" ht="15.75" customHeight="1" x14ac:dyDescent="0.15">
      <c r="A18" s="97" t="s">
        <v>132</v>
      </c>
      <c r="B18" s="98">
        <v>6.0138888888888888E-2</v>
      </c>
      <c r="C18" t="s">
        <v>224</v>
      </c>
      <c r="D18" s="19" t="s">
        <v>247</v>
      </c>
      <c r="E18" s="19" t="s">
        <v>763</v>
      </c>
      <c r="F18" t="s">
        <v>255</v>
      </c>
      <c r="G18" s="59" t="s">
        <v>247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247</v>
      </c>
      <c r="M18" s="62" t="s">
        <v>247</v>
      </c>
      <c r="N18" s="62">
        <v>3</v>
      </c>
      <c r="O18" s="62" t="s">
        <v>247</v>
      </c>
      <c r="P18" s="62" t="s">
        <v>247</v>
      </c>
    </row>
    <row r="19" spans="1:17" ht="15.75" customHeight="1" x14ac:dyDescent="0.15">
      <c r="A19" s="97" t="s">
        <v>132</v>
      </c>
      <c r="B19" s="98">
        <v>6.655092592592593E-2</v>
      </c>
      <c r="C19" t="s">
        <v>219</v>
      </c>
      <c r="D19" t="s">
        <v>764</v>
      </c>
      <c r="E19" s="19" t="s">
        <v>268</v>
      </c>
      <c r="F19" t="s">
        <v>251</v>
      </c>
      <c r="G19" s="59" t="s">
        <v>765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247</v>
      </c>
      <c r="M19" s="62" t="s">
        <v>247</v>
      </c>
      <c r="N19" s="62">
        <v>2</v>
      </c>
      <c r="O19" s="62" t="s">
        <v>247</v>
      </c>
      <c r="P19" s="62" t="s">
        <v>247</v>
      </c>
    </row>
    <row r="20" spans="1:17" ht="15.75" customHeight="1" x14ac:dyDescent="0.15">
      <c r="A20" s="97" t="s">
        <v>132</v>
      </c>
      <c r="B20" s="98">
        <v>6.7187499999999997E-2</v>
      </c>
      <c r="C20" t="s">
        <v>219</v>
      </c>
      <c r="D20" t="s">
        <v>764</v>
      </c>
      <c r="E20" s="19" t="s">
        <v>268</v>
      </c>
      <c r="F20" t="s">
        <v>251</v>
      </c>
      <c r="G20" s="59" t="s">
        <v>269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61" t="s">
        <v>247</v>
      </c>
      <c r="M20" s="62" t="s">
        <v>247</v>
      </c>
      <c r="N20" s="62" t="s">
        <v>247</v>
      </c>
      <c r="O20" s="62">
        <v>3</v>
      </c>
      <c r="P20" s="62" t="s">
        <v>247</v>
      </c>
    </row>
    <row r="21" spans="1:17" ht="15.75" customHeight="1" x14ac:dyDescent="0.15">
      <c r="A21" s="97" t="s">
        <v>132</v>
      </c>
      <c r="B21" s="98">
        <v>7.0254629629629625E-2</v>
      </c>
      <c r="C21" t="s">
        <v>224</v>
      </c>
      <c r="D21" t="s">
        <v>764</v>
      </c>
      <c r="E21" s="19" t="s">
        <v>268</v>
      </c>
      <c r="F21" t="s">
        <v>251</v>
      </c>
      <c r="G21" s="59" t="s">
        <v>269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61" t="s">
        <v>247</v>
      </c>
      <c r="M21" s="62" t="s">
        <v>247</v>
      </c>
      <c r="N21" s="62">
        <v>1</v>
      </c>
      <c r="O21" s="62" t="s">
        <v>247</v>
      </c>
      <c r="P21" s="62" t="s">
        <v>247</v>
      </c>
    </row>
    <row r="22" spans="1:17" ht="15.75" customHeight="1" x14ac:dyDescent="0.15">
      <c r="A22" s="97" t="s">
        <v>132</v>
      </c>
      <c r="B22" s="98">
        <v>7.4560185185185188E-2</v>
      </c>
      <c r="C22" t="s">
        <v>224</v>
      </c>
      <c r="D22" t="s">
        <v>764</v>
      </c>
      <c r="E22" t="s">
        <v>766</v>
      </c>
      <c r="F22" t="s">
        <v>251</v>
      </c>
      <c r="G22" s="59" t="s">
        <v>767</v>
      </c>
      <c r="H22" s="60" t="s">
        <v>247</v>
      </c>
      <c r="I22" s="60" t="s">
        <v>247</v>
      </c>
      <c r="J22" s="60" t="s">
        <v>247</v>
      </c>
      <c r="K22" s="60" t="s">
        <v>247</v>
      </c>
      <c r="L22" s="61" t="s">
        <v>247</v>
      </c>
      <c r="M22" s="62" t="s">
        <v>247</v>
      </c>
      <c r="N22" s="62">
        <v>2</v>
      </c>
      <c r="O22" s="62" t="s">
        <v>247</v>
      </c>
      <c r="P22" s="62" t="s">
        <v>247</v>
      </c>
    </row>
    <row r="23" spans="1:17" ht="15.75" customHeight="1" x14ac:dyDescent="0.15">
      <c r="A23" s="97" t="s">
        <v>132</v>
      </c>
      <c r="B23" s="96">
        <v>8.5844907407407398E-2</v>
      </c>
      <c r="C23" s="99" t="s">
        <v>768</v>
      </c>
      <c r="D23" s="19" t="s">
        <v>769</v>
      </c>
      <c r="E23" s="19" t="s">
        <v>268</v>
      </c>
      <c r="F23" s="19" t="s">
        <v>448</v>
      </c>
      <c r="G23" s="59" t="s">
        <v>770</v>
      </c>
      <c r="H23" s="60" t="s">
        <v>247</v>
      </c>
      <c r="I23" s="60">
        <v>50</v>
      </c>
      <c r="J23" s="60" t="s">
        <v>247</v>
      </c>
      <c r="K23" s="60" t="s">
        <v>247</v>
      </c>
      <c r="L23" s="61" t="s">
        <v>759</v>
      </c>
      <c r="M23" s="62" t="s">
        <v>247</v>
      </c>
      <c r="N23" s="62" t="s">
        <v>247</v>
      </c>
      <c r="O23" s="62" t="s">
        <v>247</v>
      </c>
      <c r="P23" s="62" t="s">
        <v>247</v>
      </c>
    </row>
    <row r="24" spans="1:17" ht="15.75" customHeight="1" x14ac:dyDescent="0.15">
      <c r="A24" s="97" t="s">
        <v>132</v>
      </c>
      <c r="B24" s="96">
        <v>8.6886574074074074E-2</v>
      </c>
      <c r="C24" s="19" t="s">
        <v>224</v>
      </c>
      <c r="D24" s="19" t="s">
        <v>769</v>
      </c>
      <c r="E24" s="19" t="s">
        <v>768</v>
      </c>
      <c r="F24" s="19" t="s">
        <v>251</v>
      </c>
      <c r="G24" s="59" t="s">
        <v>771</v>
      </c>
      <c r="H24" s="60" t="s">
        <v>247</v>
      </c>
      <c r="I24" s="60" t="s">
        <v>247</v>
      </c>
      <c r="J24" s="60">
        <v>3</v>
      </c>
      <c r="K24" s="60" t="s">
        <v>247</v>
      </c>
      <c r="L24" s="61" t="s">
        <v>247</v>
      </c>
      <c r="M24" s="62" t="s">
        <v>247</v>
      </c>
      <c r="N24" s="62">
        <v>1</v>
      </c>
      <c r="O24" s="62" t="s">
        <v>247</v>
      </c>
      <c r="P24" s="62" t="s">
        <v>247</v>
      </c>
    </row>
    <row r="25" spans="1:17" ht="15.75" customHeight="1" x14ac:dyDescent="0.15">
      <c r="A25" s="97" t="s">
        <v>132</v>
      </c>
      <c r="B25" s="96">
        <v>8.8449074074074069E-2</v>
      </c>
      <c r="C25" s="19" t="s">
        <v>247</v>
      </c>
      <c r="D25" s="19" t="s">
        <v>247</v>
      </c>
      <c r="E25" s="19" t="s">
        <v>221</v>
      </c>
      <c r="F25" s="19" t="s">
        <v>772</v>
      </c>
      <c r="G25" s="59" t="s">
        <v>773</v>
      </c>
      <c r="H25" s="60" t="s">
        <v>247</v>
      </c>
      <c r="I25" s="60" t="s">
        <v>247</v>
      </c>
      <c r="J25" s="60" t="s">
        <v>247</v>
      </c>
      <c r="K25" s="60" t="s">
        <v>247</v>
      </c>
      <c r="L25" s="61" t="s">
        <v>247</v>
      </c>
      <c r="M25" s="62" t="s">
        <v>247</v>
      </c>
      <c r="N25" s="62" t="s">
        <v>247</v>
      </c>
      <c r="O25" s="62" t="s">
        <v>247</v>
      </c>
      <c r="P25" s="62" t="s">
        <v>247</v>
      </c>
      <c r="Q25" s="19" t="s">
        <v>774</v>
      </c>
    </row>
    <row r="26" spans="1:17" ht="15.75" customHeight="1" x14ac:dyDescent="0.15">
      <c r="A26" s="97" t="s">
        <v>132</v>
      </c>
      <c r="B26" s="96">
        <v>8.9027777777777775E-2</v>
      </c>
      <c r="C26" s="19" t="s">
        <v>229</v>
      </c>
      <c r="D26" s="19" t="s">
        <v>247</v>
      </c>
      <c r="E26" s="19" t="s">
        <v>221</v>
      </c>
      <c r="F26" s="19" t="s">
        <v>255</v>
      </c>
      <c r="G26" s="59" t="s">
        <v>775</v>
      </c>
      <c r="H26" s="60" t="s">
        <v>247</v>
      </c>
      <c r="I26" s="60" t="s">
        <v>247</v>
      </c>
      <c r="J26" s="60" t="s">
        <v>247</v>
      </c>
      <c r="K26" s="60" t="s">
        <v>247</v>
      </c>
      <c r="L26" s="61" t="s">
        <v>247</v>
      </c>
      <c r="M26" s="62" t="s">
        <v>247</v>
      </c>
      <c r="N26" s="62" t="s">
        <v>247</v>
      </c>
      <c r="O26" s="62" t="s">
        <v>247</v>
      </c>
      <c r="P26" s="62" t="s">
        <v>247</v>
      </c>
      <c r="Q26" s="19" t="s">
        <v>776</v>
      </c>
    </row>
    <row r="27" spans="1:17" ht="15.75" customHeight="1" x14ac:dyDescent="0.15">
      <c r="A27" s="97" t="s">
        <v>132</v>
      </c>
      <c r="B27" s="96">
        <v>0.10609953703703703</v>
      </c>
      <c r="C27" s="19" t="s">
        <v>220</v>
      </c>
      <c r="D27" s="19" t="s">
        <v>777</v>
      </c>
      <c r="E27" s="19" t="s">
        <v>247</v>
      </c>
      <c r="F27" s="19" t="s">
        <v>251</v>
      </c>
      <c r="G27" s="59" t="s">
        <v>778</v>
      </c>
      <c r="H27" s="60" t="s">
        <v>247</v>
      </c>
      <c r="I27" s="60" t="s">
        <v>247</v>
      </c>
      <c r="J27" s="60" t="s">
        <v>247</v>
      </c>
      <c r="K27" s="60" t="s">
        <v>247</v>
      </c>
      <c r="L27" s="61" t="s">
        <v>247</v>
      </c>
      <c r="M27" s="62" t="s">
        <v>247</v>
      </c>
      <c r="N27" s="62">
        <v>2</v>
      </c>
      <c r="O27" s="62" t="s">
        <v>247</v>
      </c>
      <c r="P27" s="62" t="s">
        <v>247</v>
      </c>
    </row>
    <row r="28" spans="1:17" ht="15.75" customHeight="1" x14ac:dyDescent="0.15">
      <c r="A28" s="97" t="s">
        <v>132</v>
      </c>
      <c r="B28" s="96">
        <v>0.10615740740740741</v>
      </c>
      <c r="C28" s="19" t="s">
        <v>229</v>
      </c>
      <c r="D28" s="19" t="s">
        <v>779</v>
      </c>
      <c r="E28" s="19" t="s">
        <v>247</v>
      </c>
      <c r="F28" s="19" t="s">
        <v>251</v>
      </c>
      <c r="G28" s="59" t="s">
        <v>780</v>
      </c>
      <c r="H28" s="60" t="s">
        <v>247</v>
      </c>
      <c r="I28" s="60" t="s">
        <v>247</v>
      </c>
      <c r="J28" s="60" t="s">
        <v>247</v>
      </c>
      <c r="K28" s="60" t="s">
        <v>247</v>
      </c>
      <c r="L28" s="61" t="s">
        <v>247</v>
      </c>
      <c r="M28" s="62" t="s">
        <v>247</v>
      </c>
      <c r="N28" s="62">
        <v>3</v>
      </c>
      <c r="O28" s="62" t="s">
        <v>247</v>
      </c>
      <c r="P28" s="62" t="s">
        <v>247</v>
      </c>
    </row>
    <row r="29" spans="1:17" ht="15.75" customHeight="1" x14ac:dyDescent="0.15">
      <c r="A29" s="97" t="s">
        <v>132</v>
      </c>
      <c r="B29" s="96">
        <v>0.10737268518518518</v>
      </c>
      <c r="C29" s="19" t="s">
        <v>224</v>
      </c>
      <c r="D29" s="19" t="s">
        <v>781</v>
      </c>
      <c r="E29" s="19" t="s">
        <v>247</v>
      </c>
      <c r="F29" s="19" t="s">
        <v>251</v>
      </c>
      <c r="G29" s="59" t="s">
        <v>782</v>
      </c>
      <c r="H29" s="60" t="s">
        <v>247</v>
      </c>
      <c r="I29" s="60" t="s">
        <v>247</v>
      </c>
      <c r="J29" s="60" t="s">
        <v>247</v>
      </c>
      <c r="K29" s="60" t="s">
        <v>247</v>
      </c>
      <c r="L29" s="61" t="s">
        <v>247</v>
      </c>
      <c r="M29" s="62" t="s">
        <v>247</v>
      </c>
      <c r="N29" s="62">
        <v>10</v>
      </c>
      <c r="O29" s="62" t="s">
        <v>247</v>
      </c>
      <c r="P29" s="62" t="s">
        <v>247</v>
      </c>
    </row>
    <row r="30" spans="1:17" ht="15.75" customHeight="1" x14ac:dyDescent="0.15">
      <c r="A30" s="97" t="s">
        <v>132</v>
      </c>
      <c r="B30" s="96">
        <v>0.10789351851851851</v>
      </c>
      <c r="C30" s="19" t="s">
        <v>224</v>
      </c>
      <c r="D30" s="19" t="s">
        <v>781</v>
      </c>
      <c r="E30" s="19" t="s">
        <v>247</v>
      </c>
      <c r="F30" s="19" t="s">
        <v>251</v>
      </c>
      <c r="G30" s="59" t="s">
        <v>783</v>
      </c>
      <c r="H30" s="60" t="s">
        <v>247</v>
      </c>
      <c r="I30" s="60" t="s">
        <v>247</v>
      </c>
      <c r="J30" s="60" t="s">
        <v>247</v>
      </c>
      <c r="K30" s="60" t="s">
        <v>247</v>
      </c>
      <c r="L30" s="61" t="s">
        <v>247</v>
      </c>
      <c r="M30" s="62" t="s">
        <v>247</v>
      </c>
      <c r="N30" s="62">
        <v>25</v>
      </c>
      <c r="O30" s="62" t="s">
        <v>247</v>
      </c>
      <c r="P30" s="62" t="s">
        <v>247</v>
      </c>
    </row>
    <row r="31" spans="1:17" ht="15.75" customHeight="1" x14ac:dyDescent="0.15">
      <c r="A31" s="97" t="s">
        <v>132</v>
      </c>
      <c r="B31" s="96">
        <v>0.10806712962962962</v>
      </c>
      <c r="C31" s="19" t="s">
        <v>224</v>
      </c>
      <c r="D31" s="19" t="s">
        <v>781</v>
      </c>
      <c r="E31" s="19" t="s">
        <v>247</v>
      </c>
      <c r="F31" s="19" t="s">
        <v>251</v>
      </c>
      <c r="G31" s="59" t="s">
        <v>784</v>
      </c>
      <c r="H31" s="60" t="s">
        <v>247</v>
      </c>
      <c r="I31" s="60" t="s">
        <v>247</v>
      </c>
      <c r="J31" s="60" t="s">
        <v>247</v>
      </c>
      <c r="K31" s="60" t="s">
        <v>247</v>
      </c>
      <c r="L31" s="61" t="s">
        <v>247</v>
      </c>
      <c r="M31" s="62" t="s">
        <v>247</v>
      </c>
      <c r="N31" s="62">
        <v>5</v>
      </c>
      <c r="O31" s="62" t="s">
        <v>247</v>
      </c>
      <c r="P31" s="62" t="s">
        <v>247</v>
      </c>
    </row>
    <row r="32" spans="1:17" ht="15.75" customHeight="1" x14ac:dyDescent="0.15">
      <c r="A32" s="97" t="s">
        <v>132</v>
      </c>
      <c r="B32" s="96">
        <v>0.11233796296296296</v>
      </c>
      <c r="C32" s="19" t="s">
        <v>223</v>
      </c>
      <c r="D32" s="19" t="s">
        <v>779</v>
      </c>
      <c r="E32" s="19" t="s">
        <v>247</v>
      </c>
      <c r="F32" s="19" t="s">
        <v>251</v>
      </c>
      <c r="G32" s="59" t="s">
        <v>780</v>
      </c>
      <c r="H32" s="60" t="s">
        <v>247</v>
      </c>
      <c r="I32" s="60" t="s">
        <v>247</v>
      </c>
      <c r="J32" s="60" t="s">
        <v>247</v>
      </c>
      <c r="K32" s="60" t="s">
        <v>247</v>
      </c>
      <c r="L32" s="61" t="s">
        <v>247</v>
      </c>
      <c r="M32" s="62" t="s">
        <v>247</v>
      </c>
      <c r="N32" s="62" t="s">
        <v>247</v>
      </c>
      <c r="O32" s="62">
        <v>3</v>
      </c>
      <c r="P32" s="62" t="s">
        <v>247</v>
      </c>
      <c r="Q32" s="19" t="s">
        <v>785</v>
      </c>
    </row>
    <row r="33" spans="1:17" ht="15.75" customHeight="1" x14ac:dyDescent="0.15">
      <c r="A33" s="97" t="s">
        <v>132</v>
      </c>
      <c r="B33" s="96">
        <v>0.12953703703703703</v>
      </c>
      <c r="C33" s="19" t="s">
        <v>224</v>
      </c>
      <c r="D33" s="19" t="s">
        <v>247</v>
      </c>
      <c r="E33" s="19" t="s">
        <v>786</v>
      </c>
      <c r="F33" s="19" t="s">
        <v>255</v>
      </c>
      <c r="G33" s="59" t="s">
        <v>247</v>
      </c>
      <c r="H33" s="60" t="s">
        <v>247</v>
      </c>
      <c r="I33" s="60" t="s">
        <v>247</v>
      </c>
      <c r="J33" s="60" t="s">
        <v>247</v>
      </c>
      <c r="K33" s="60" t="s">
        <v>247</v>
      </c>
      <c r="L33" s="61" t="s">
        <v>787</v>
      </c>
      <c r="M33" s="62" t="s">
        <v>247</v>
      </c>
      <c r="N33" s="62" t="s">
        <v>247</v>
      </c>
      <c r="O33" s="62" t="s">
        <v>247</v>
      </c>
      <c r="P33" s="62" t="s">
        <v>247</v>
      </c>
      <c r="Q33" s="19" t="s">
        <v>788</v>
      </c>
    </row>
    <row r="34" spans="1:17" ht="15.75" customHeight="1" x14ac:dyDescent="0.15">
      <c r="A34" s="97" t="s">
        <v>132</v>
      </c>
      <c r="B34" s="85">
        <v>0.13153935185185184</v>
      </c>
      <c r="C34" s="19" t="s">
        <v>789</v>
      </c>
      <c r="D34" s="19" t="s">
        <v>247</v>
      </c>
      <c r="E34" s="19" t="s">
        <v>220</v>
      </c>
      <c r="F34" s="19" t="s">
        <v>266</v>
      </c>
      <c r="G34" s="59" t="s">
        <v>247</v>
      </c>
      <c r="H34" s="60" t="s">
        <v>247</v>
      </c>
      <c r="I34" s="60" t="s">
        <v>247</v>
      </c>
      <c r="J34" s="60">
        <v>7</v>
      </c>
      <c r="K34" s="60" t="s">
        <v>247</v>
      </c>
      <c r="L34" s="61" t="s">
        <v>247</v>
      </c>
      <c r="M34" s="62" t="s">
        <v>247</v>
      </c>
      <c r="N34" s="62" t="s">
        <v>247</v>
      </c>
      <c r="O34" s="62" t="s">
        <v>247</v>
      </c>
      <c r="P34" s="62" t="s">
        <v>247</v>
      </c>
    </row>
    <row r="35" spans="1:17" ht="15.75" customHeight="1" x14ac:dyDescent="0.15">
      <c r="A35" s="97" t="s">
        <v>132</v>
      </c>
      <c r="B35" s="96">
        <v>0.13260416666666666</v>
      </c>
      <c r="C35" s="19" t="s">
        <v>789</v>
      </c>
      <c r="D35" s="19" t="s">
        <v>247</v>
      </c>
      <c r="E35" s="19" t="s">
        <v>220</v>
      </c>
      <c r="F35" s="19" t="s">
        <v>266</v>
      </c>
      <c r="G35" s="59" t="s">
        <v>790</v>
      </c>
      <c r="H35" s="60" t="s">
        <v>247</v>
      </c>
      <c r="I35" s="60" t="s">
        <v>247</v>
      </c>
      <c r="J35" s="60" t="s">
        <v>247</v>
      </c>
      <c r="K35" s="60" t="s">
        <v>247</v>
      </c>
      <c r="L35" s="61" t="s">
        <v>247</v>
      </c>
      <c r="M35" s="62" t="s">
        <v>247</v>
      </c>
      <c r="N35" s="62" t="s">
        <v>247</v>
      </c>
      <c r="O35" s="62" t="s">
        <v>247</v>
      </c>
      <c r="P35" s="62" t="s">
        <v>247</v>
      </c>
    </row>
    <row r="36" spans="1:17" ht="15.75" customHeight="1" x14ac:dyDescent="0.15">
      <c r="A36" s="97" t="s">
        <v>132</v>
      </c>
      <c r="B36" s="96">
        <v>0.13266203703703702</v>
      </c>
      <c r="C36" s="19" t="s">
        <v>220</v>
      </c>
      <c r="D36" s="19" t="s">
        <v>247</v>
      </c>
      <c r="E36" s="19" t="s">
        <v>223</v>
      </c>
      <c r="F36" s="19" t="s">
        <v>255</v>
      </c>
      <c r="G36" s="59" t="s">
        <v>791</v>
      </c>
      <c r="H36" s="60" t="s">
        <v>247</v>
      </c>
      <c r="I36" s="60" t="s">
        <v>247</v>
      </c>
      <c r="J36" s="60" t="s">
        <v>247</v>
      </c>
      <c r="K36" s="60" t="s">
        <v>247</v>
      </c>
      <c r="L36" s="61" t="s">
        <v>247</v>
      </c>
      <c r="M36" s="62" t="s">
        <v>247</v>
      </c>
      <c r="N36" s="62" t="s">
        <v>247</v>
      </c>
      <c r="O36" s="62" t="s">
        <v>247</v>
      </c>
      <c r="P36" s="62" t="s">
        <v>247</v>
      </c>
    </row>
    <row r="37" spans="1:17" ht="15.75" customHeight="1" x14ac:dyDescent="0.15">
      <c r="A37" s="97" t="s">
        <v>132</v>
      </c>
      <c r="B37" s="96">
        <v>0.13324074074074074</v>
      </c>
      <c r="C37" s="19" t="s">
        <v>219</v>
      </c>
      <c r="D37" s="19" t="s">
        <v>247</v>
      </c>
      <c r="E37" s="19" t="s">
        <v>789</v>
      </c>
      <c r="F37" s="19" t="s">
        <v>255</v>
      </c>
      <c r="G37" s="59" t="s">
        <v>247</v>
      </c>
      <c r="H37" s="60" t="s">
        <v>247</v>
      </c>
      <c r="I37" s="60" t="s">
        <v>247</v>
      </c>
      <c r="J37" s="60" t="s">
        <v>247</v>
      </c>
      <c r="K37" s="60" t="s">
        <v>247</v>
      </c>
      <c r="L37" s="61" t="s">
        <v>247</v>
      </c>
      <c r="M37" s="62" t="s">
        <v>247</v>
      </c>
      <c r="N37" s="62">
        <v>2</v>
      </c>
      <c r="O37" s="100"/>
      <c r="P37" s="62" t="s">
        <v>247</v>
      </c>
    </row>
    <row r="38" spans="1:17" ht="15.75" customHeight="1" x14ac:dyDescent="0.15">
      <c r="A38" s="97" t="s">
        <v>132</v>
      </c>
      <c r="B38" s="96">
        <v>0.13520833333333332</v>
      </c>
      <c r="C38" s="19" t="s">
        <v>247</v>
      </c>
      <c r="D38" s="19" t="s">
        <v>247</v>
      </c>
      <c r="E38" s="19" t="s">
        <v>268</v>
      </c>
      <c r="F38" s="19" t="s">
        <v>266</v>
      </c>
      <c r="G38" s="59" t="s">
        <v>792</v>
      </c>
      <c r="H38" s="60" t="s">
        <v>247</v>
      </c>
      <c r="I38" s="60" t="s">
        <v>247</v>
      </c>
      <c r="J38" s="60" t="s">
        <v>247</v>
      </c>
      <c r="K38" s="60" t="s">
        <v>247</v>
      </c>
      <c r="L38" s="61" t="s">
        <v>247</v>
      </c>
      <c r="M38" s="62" t="s">
        <v>247</v>
      </c>
      <c r="N38" s="62" t="s">
        <v>247</v>
      </c>
      <c r="O38" s="62" t="s">
        <v>247</v>
      </c>
      <c r="P38" s="62" t="s">
        <v>247</v>
      </c>
      <c r="Q38" s="19" t="s">
        <v>793</v>
      </c>
    </row>
    <row r="39" spans="1:17" ht="15.75" customHeight="1" x14ac:dyDescent="0.15">
      <c r="A39" s="95" t="s">
        <v>132</v>
      </c>
      <c r="B39" s="96">
        <v>0.14413194444444444</v>
      </c>
      <c r="C39" s="19" t="s">
        <v>247</v>
      </c>
      <c r="D39" s="19" t="s">
        <v>247</v>
      </c>
      <c r="E39" s="19" t="s">
        <v>226</v>
      </c>
      <c r="F39" s="19" t="s">
        <v>691</v>
      </c>
      <c r="G39" s="59" t="s">
        <v>794</v>
      </c>
      <c r="H39" s="60" t="s">
        <v>247</v>
      </c>
      <c r="I39" s="60" t="s">
        <v>247</v>
      </c>
      <c r="J39" s="60" t="s">
        <v>247</v>
      </c>
      <c r="K39" s="60" t="s">
        <v>247</v>
      </c>
      <c r="L39" s="61" t="s">
        <v>247</v>
      </c>
      <c r="M39" s="62" t="s">
        <v>247</v>
      </c>
      <c r="N39" s="62" t="s">
        <v>247</v>
      </c>
      <c r="O39" s="62" t="s">
        <v>247</v>
      </c>
      <c r="P39" s="62" t="s">
        <v>247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21.5" customWidth="1"/>
    <col min="4" max="4" width="23.1640625" customWidth="1"/>
    <col min="5" max="5" width="21.5" customWidth="1"/>
    <col min="7" max="7" width="38.1640625" customWidth="1"/>
    <col min="8" max="8" width="9.33203125" customWidth="1"/>
    <col min="9" max="11" width="7.6640625" customWidth="1"/>
    <col min="12" max="12" width="32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38.1640625" customWidth="1"/>
  </cols>
  <sheetData>
    <row r="1" spans="1:17" ht="26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3" x14ac:dyDescent="0.15">
      <c r="A2" s="19" t="s">
        <v>133</v>
      </c>
      <c r="B2" s="85">
        <v>1.3414351851851853E-2</v>
      </c>
      <c r="C2" s="19" t="s">
        <v>220</v>
      </c>
      <c r="D2" s="19" t="s">
        <v>795</v>
      </c>
      <c r="E2" s="19" t="s">
        <v>220</v>
      </c>
      <c r="F2" s="19" t="s">
        <v>251</v>
      </c>
      <c r="G2" s="59" t="s">
        <v>796</v>
      </c>
      <c r="H2" s="60" t="s">
        <v>247</v>
      </c>
      <c r="I2" s="60" t="s">
        <v>247</v>
      </c>
      <c r="J2" s="60" t="s">
        <v>247</v>
      </c>
      <c r="K2" s="60" t="s">
        <v>247</v>
      </c>
      <c r="L2" s="101" t="s">
        <v>247</v>
      </c>
      <c r="M2" s="62" t="s">
        <v>247</v>
      </c>
      <c r="N2" s="62" t="s">
        <v>247</v>
      </c>
      <c r="O2" s="62">
        <v>5</v>
      </c>
      <c r="P2" s="62" t="s">
        <v>247</v>
      </c>
    </row>
    <row r="3" spans="1:17" ht="13" x14ac:dyDescent="0.15">
      <c r="A3" s="19" t="s">
        <v>133</v>
      </c>
      <c r="B3" s="85">
        <v>1.4004629629629629E-2</v>
      </c>
      <c r="C3" s="19" t="s">
        <v>220</v>
      </c>
      <c r="D3" s="19" t="s">
        <v>795</v>
      </c>
      <c r="E3" s="19" t="s">
        <v>220</v>
      </c>
      <c r="F3" s="19" t="s">
        <v>251</v>
      </c>
      <c r="G3" s="59" t="s">
        <v>797</v>
      </c>
      <c r="H3" s="60" t="s">
        <v>247</v>
      </c>
      <c r="I3" s="60" t="s">
        <v>247</v>
      </c>
      <c r="J3" s="60" t="s">
        <v>247</v>
      </c>
      <c r="K3" s="60" t="s">
        <v>247</v>
      </c>
      <c r="L3" s="101" t="s">
        <v>247</v>
      </c>
      <c r="M3" s="62" t="s">
        <v>247</v>
      </c>
      <c r="N3" s="62" t="s">
        <v>247</v>
      </c>
      <c r="O3" s="62" t="s">
        <v>247</v>
      </c>
      <c r="P3" s="62">
        <v>5</v>
      </c>
    </row>
    <row r="4" spans="1:17" ht="13" x14ac:dyDescent="0.15">
      <c r="A4" s="19" t="s">
        <v>133</v>
      </c>
      <c r="B4" s="85">
        <v>1.425925925925926E-2</v>
      </c>
      <c r="C4" s="19" t="s">
        <v>220</v>
      </c>
      <c r="D4" s="19" t="s">
        <v>247</v>
      </c>
      <c r="E4" s="19" t="s">
        <v>223</v>
      </c>
      <c r="F4" s="19" t="s">
        <v>255</v>
      </c>
      <c r="G4" s="59" t="s">
        <v>797</v>
      </c>
      <c r="H4" s="60" t="s">
        <v>247</v>
      </c>
      <c r="I4" s="60" t="s">
        <v>247</v>
      </c>
      <c r="J4" s="60" t="s">
        <v>247</v>
      </c>
      <c r="K4" s="60" t="s">
        <v>247</v>
      </c>
      <c r="L4" s="101" t="s">
        <v>797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3" x14ac:dyDescent="0.15">
      <c r="A5" s="19" t="s">
        <v>133</v>
      </c>
      <c r="B5" s="85">
        <v>1.5659722222222221E-2</v>
      </c>
      <c r="C5" s="19" t="s">
        <v>220</v>
      </c>
      <c r="D5" s="19" t="s">
        <v>247</v>
      </c>
      <c r="E5" s="19" t="s">
        <v>229</v>
      </c>
      <c r="F5" s="19" t="s">
        <v>255</v>
      </c>
      <c r="G5" s="59" t="s">
        <v>798</v>
      </c>
      <c r="H5" s="60" t="s">
        <v>247</v>
      </c>
      <c r="I5" s="60" t="s">
        <v>247</v>
      </c>
      <c r="J5" s="60" t="s">
        <v>247</v>
      </c>
      <c r="K5" s="60" t="s">
        <v>247</v>
      </c>
      <c r="L5" s="10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3" x14ac:dyDescent="0.15">
      <c r="A6" s="19" t="s">
        <v>133</v>
      </c>
      <c r="B6" s="85">
        <v>2.1562499999999998E-2</v>
      </c>
      <c r="C6" s="19" t="s">
        <v>224</v>
      </c>
      <c r="D6" s="19" t="s">
        <v>799</v>
      </c>
      <c r="E6" s="19" t="s">
        <v>268</v>
      </c>
      <c r="F6" s="19" t="s">
        <v>251</v>
      </c>
      <c r="G6" s="59" t="s">
        <v>717</v>
      </c>
      <c r="H6" s="60" t="s">
        <v>247</v>
      </c>
      <c r="I6" s="60" t="s">
        <v>247</v>
      </c>
      <c r="J6" s="60" t="s">
        <v>247</v>
      </c>
      <c r="K6" s="60" t="s">
        <v>247</v>
      </c>
      <c r="L6" s="101" t="s">
        <v>247</v>
      </c>
      <c r="M6" s="62" t="s">
        <v>247</v>
      </c>
      <c r="N6" s="62">
        <v>4</v>
      </c>
      <c r="O6" s="62" t="s">
        <v>247</v>
      </c>
      <c r="P6" s="62" t="s">
        <v>247</v>
      </c>
    </row>
    <row r="7" spans="1:17" ht="13" x14ac:dyDescent="0.15">
      <c r="A7" s="19" t="s">
        <v>133</v>
      </c>
      <c r="B7" s="85">
        <v>2.435185185185185E-2</v>
      </c>
      <c r="C7" s="19" t="s">
        <v>224</v>
      </c>
      <c r="D7" s="19" t="s">
        <v>799</v>
      </c>
      <c r="E7" s="19" t="s">
        <v>220</v>
      </c>
      <c r="F7" s="19" t="s">
        <v>251</v>
      </c>
      <c r="G7" s="59" t="s">
        <v>615</v>
      </c>
      <c r="H7" s="60" t="s">
        <v>247</v>
      </c>
      <c r="I7" s="60" t="s">
        <v>247</v>
      </c>
      <c r="J7" s="60" t="s">
        <v>247</v>
      </c>
      <c r="K7" s="60" t="s">
        <v>247</v>
      </c>
      <c r="L7" s="101" t="s">
        <v>247</v>
      </c>
      <c r="M7" s="62" t="s">
        <v>247</v>
      </c>
      <c r="N7" s="62">
        <v>1</v>
      </c>
      <c r="O7" s="62" t="s">
        <v>247</v>
      </c>
      <c r="P7" s="62" t="s">
        <v>247</v>
      </c>
    </row>
    <row r="8" spans="1:17" ht="13" x14ac:dyDescent="0.15">
      <c r="A8" s="19" t="s">
        <v>133</v>
      </c>
      <c r="B8" s="85">
        <v>2.9247685185185186E-2</v>
      </c>
      <c r="C8" s="19" t="s">
        <v>800</v>
      </c>
      <c r="D8" s="19" t="s">
        <v>247</v>
      </c>
      <c r="E8" s="19" t="s">
        <v>229</v>
      </c>
      <c r="F8" s="19" t="s">
        <v>286</v>
      </c>
      <c r="G8" s="59" t="s">
        <v>247</v>
      </c>
      <c r="H8" s="60" t="s">
        <v>247</v>
      </c>
      <c r="I8" s="60">
        <v>3</v>
      </c>
      <c r="J8" s="60">
        <v>6</v>
      </c>
      <c r="K8" s="60" t="s">
        <v>247</v>
      </c>
      <c r="L8" s="10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3" x14ac:dyDescent="0.15">
      <c r="A9" s="19" t="s">
        <v>133</v>
      </c>
      <c r="B9" s="85">
        <v>3.107638888888889E-2</v>
      </c>
      <c r="C9" s="19" t="s">
        <v>220</v>
      </c>
      <c r="D9" s="19" t="s">
        <v>799</v>
      </c>
      <c r="E9" s="19" t="s">
        <v>268</v>
      </c>
      <c r="F9" s="19" t="s">
        <v>251</v>
      </c>
      <c r="G9" s="59" t="s">
        <v>269</v>
      </c>
      <c r="H9" s="60" t="s">
        <v>247</v>
      </c>
      <c r="I9" s="60" t="s">
        <v>247</v>
      </c>
      <c r="J9" s="60" t="s">
        <v>247</v>
      </c>
      <c r="K9" s="60" t="s">
        <v>247</v>
      </c>
      <c r="L9" s="101" t="s">
        <v>247</v>
      </c>
      <c r="M9" s="62" t="s">
        <v>247</v>
      </c>
      <c r="N9" s="62" t="s">
        <v>247</v>
      </c>
      <c r="O9" s="62">
        <v>3</v>
      </c>
      <c r="P9" s="62" t="s">
        <v>247</v>
      </c>
    </row>
    <row r="10" spans="1:17" ht="13" x14ac:dyDescent="0.15">
      <c r="A10" s="19" t="s">
        <v>133</v>
      </c>
      <c r="B10" s="102">
        <v>3.3275462962962965E-2</v>
      </c>
      <c r="C10" s="19" t="s">
        <v>223</v>
      </c>
      <c r="D10" s="19" t="s">
        <v>247</v>
      </c>
      <c r="E10" s="19" t="s">
        <v>801</v>
      </c>
      <c r="F10" s="19" t="s">
        <v>669</v>
      </c>
      <c r="G10" s="59" t="s">
        <v>247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101" t="s">
        <v>247</v>
      </c>
      <c r="M10" s="62" t="s">
        <v>247</v>
      </c>
      <c r="N10" s="62" t="s">
        <v>247</v>
      </c>
      <c r="O10" s="62">
        <v>1</v>
      </c>
      <c r="P10" s="62" t="s">
        <v>247</v>
      </c>
    </row>
    <row r="11" spans="1:17" ht="13" x14ac:dyDescent="0.15">
      <c r="A11" s="19" t="s">
        <v>133</v>
      </c>
      <c r="B11" s="85">
        <v>3.3333333333333333E-2</v>
      </c>
      <c r="C11" s="19" t="s">
        <v>224</v>
      </c>
      <c r="D11" s="19" t="s">
        <v>247</v>
      </c>
      <c r="E11" s="19" t="s">
        <v>801</v>
      </c>
      <c r="F11" s="19" t="s">
        <v>669</v>
      </c>
      <c r="G11" s="59" t="s">
        <v>247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101" t="s">
        <v>247</v>
      </c>
      <c r="M11" s="62" t="s">
        <v>247</v>
      </c>
      <c r="N11" s="62" t="s">
        <v>247</v>
      </c>
      <c r="O11" s="62">
        <v>2</v>
      </c>
      <c r="P11" s="62" t="s">
        <v>247</v>
      </c>
    </row>
    <row r="12" spans="1:17" ht="13" x14ac:dyDescent="0.15">
      <c r="A12" s="19" t="s">
        <v>133</v>
      </c>
      <c r="B12" s="85">
        <v>4.4247685185185189E-2</v>
      </c>
      <c r="C12" s="19" t="s">
        <v>219</v>
      </c>
      <c r="D12" s="19" t="s">
        <v>799</v>
      </c>
      <c r="E12" s="19" t="s">
        <v>247</v>
      </c>
      <c r="F12" s="19" t="s">
        <v>251</v>
      </c>
      <c r="G12" s="59" t="s">
        <v>802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101" t="s">
        <v>247</v>
      </c>
      <c r="M12" s="62" t="s">
        <v>247</v>
      </c>
      <c r="N12" s="62">
        <v>4</v>
      </c>
      <c r="O12" s="62" t="s">
        <v>247</v>
      </c>
      <c r="P12" s="62" t="s">
        <v>247</v>
      </c>
      <c r="Q12" s="19" t="s">
        <v>803</v>
      </c>
    </row>
    <row r="13" spans="1:17" ht="15" customHeight="1" x14ac:dyDescent="0.15">
      <c r="A13" s="19" t="s">
        <v>133</v>
      </c>
      <c r="B13" s="85">
        <v>5.7037037037037039E-2</v>
      </c>
      <c r="C13" s="19" t="s">
        <v>223</v>
      </c>
      <c r="D13" s="19" t="s">
        <v>247</v>
      </c>
      <c r="E13" s="19" t="s">
        <v>804</v>
      </c>
      <c r="F13" s="19" t="s">
        <v>251</v>
      </c>
      <c r="G13" s="59" t="s">
        <v>805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101" t="s">
        <v>247</v>
      </c>
      <c r="M13" s="62" t="s">
        <v>247</v>
      </c>
      <c r="N13" s="62" t="s">
        <v>247</v>
      </c>
      <c r="O13" s="62">
        <v>2</v>
      </c>
      <c r="P13" s="62" t="s">
        <v>247</v>
      </c>
    </row>
    <row r="14" spans="1:17" ht="15" customHeight="1" x14ac:dyDescent="0.15">
      <c r="A14" s="19" t="s">
        <v>133</v>
      </c>
      <c r="B14" s="85">
        <v>5.8240740740740739E-2</v>
      </c>
      <c r="C14" s="19" t="s">
        <v>223</v>
      </c>
      <c r="D14" s="19" t="s">
        <v>247</v>
      </c>
      <c r="E14" s="19" t="s">
        <v>224</v>
      </c>
      <c r="F14" s="19" t="s">
        <v>255</v>
      </c>
      <c r="G14" s="59" t="s">
        <v>806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101" t="s">
        <v>806</v>
      </c>
      <c r="M14" s="62" t="s">
        <v>247</v>
      </c>
      <c r="N14" s="62" t="s">
        <v>247</v>
      </c>
      <c r="O14" s="62" t="s">
        <v>247</v>
      </c>
      <c r="P14" s="62" t="s">
        <v>247</v>
      </c>
      <c r="Q14" s="19"/>
    </row>
    <row r="15" spans="1:17" ht="15" customHeight="1" x14ac:dyDescent="0.15">
      <c r="A15" s="19" t="s">
        <v>133</v>
      </c>
      <c r="B15" s="85">
        <v>5.8333333333333334E-2</v>
      </c>
      <c r="C15" s="19" t="s">
        <v>223</v>
      </c>
      <c r="D15" s="19" t="s">
        <v>247</v>
      </c>
      <c r="E15" s="19" t="s">
        <v>229</v>
      </c>
      <c r="F15" s="19" t="s">
        <v>255</v>
      </c>
      <c r="G15" s="59" t="s">
        <v>807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101" t="s">
        <v>807</v>
      </c>
      <c r="M15" s="62" t="s">
        <v>247</v>
      </c>
      <c r="N15" s="62" t="s">
        <v>247</v>
      </c>
      <c r="O15" s="62" t="s">
        <v>247</v>
      </c>
      <c r="P15" s="62" t="s">
        <v>247</v>
      </c>
      <c r="Q15" s="19"/>
    </row>
    <row r="16" spans="1:17" ht="15" customHeight="1" x14ac:dyDescent="0.15">
      <c r="A16" s="19" t="s">
        <v>133</v>
      </c>
      <c r="B16" s="85">
        <v>5.8356481481481481E-2</v>
      </c>
      <c r="C16" s="19" t="s">
        <v>223</v>
      </c>
      <c r="D16" s="19" t="s">
        <v>247</v>
      </c>
      <c r="E16" s="19" t="s">
        <v>221</v>
      </c>
      <c r="F16" s="19" t="s">
        <v>255</v>
      </c>
      <c r="G16" s="59" t="s">
        <v>807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101" t="s">
        <v>807</v>
      </c>
      <c r="M16" s="62" t="s">
        <v>247</v>
      </c>
      <c r="N16" s="62" t="s">
        <v>247</v>
      </c>
      <c r="O16" s="62" t="s">
        <v>247</v>
      </c>
      <c r="P16" s="62" t="s">
        <v>247</v>
      </c>
      <c r="Q16" s="19"/>
    </row>
    <row r="17" spans="1:17" ht="15" customHeight="1" x14ac:dyDescent="0.15">
      <c r="A17" s="19" t="s">
        <v>133</v>
      </c>
      <c r="B17" s="85">
        <v>5.8379629629629629E-2</v>
      </c>
      <c r="C17" s="19" t="s">
        <v>223</v>
      </c>
      <c r="D17" s="19" t="s">
        <v>247</v>
      </c>
      <c r="E17" s="19" t="s">
        <v>220</v>
      </c>
      <c r="F17" s="19" t="s">
        <v>255</v>
      </c>
      <c r="G17" s="59" t="s">
        <v>807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101" t="s">
        <v>807</v>
      </c>
      <c r="M17" s="62" t="s">
        <v>247</v>
      </c>
      <c r="N17" s="62" t="s">
        <v>247</v>
      </c>
      <c r="O17" s="62" t="s">
        <v>247</v>
      </c>
      <c r="P17" s="62" t="s">
        <v>247</v>
      </c>
      <c r="Q17" s="19"/>
    </row>
    <row r="18" spans="1:17" ht="13" x14ac:dyDescent="0.15">
      <c r="A18" s="19" t="s">
        <v>133</v>
      </c>
      <c r="B18" s="85">
        <v>6.3171296296296295E-2</v>
      </c>
      <c r="C18" s="19" t="s">
        <v>224</v>
      </c>
      <c r="D18" s="19" t="s">
        <v>247</v>
      </c>
      <c r="E18" s="19" t="s">
        <v>799</v>
      </c>
      <c r="F18" s="19" t="s">
        <v>251</v>
      </c>
      <c r="G18" s="59" t="s">
        <v>247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101" t="s">
        <v>247</v>
      </c>
      <c r="M18" s="62" t="s">
        <v>247</v>
      </c>
      <c r="N18" s="62">
        <v>10</v>
      </c>
      <c r="O18" s="62" t="s">
        <v>247</v>
      </c>
      <c r="P18" s="62" t="s">
        <v>247</v>
      </c>
      <c r="Q18" s="19" t="s">
        <v>808</v>
      </c>
    </row>
    <row r="19" spans="1:17" ht="13" x14ac:dyDescent="0.15">
      <c r="A19" s="19" t="s">
        <v>133</v>
      </c>
      <c r="B19" s="85">
        <v>6.4120370370370369E-2</v>
      </c>
      <c r="C19" s="19" t="s">
        <v>224</v>
      </c>
      <c r="D19" s="19" t="s">
        <v>247</v>
      </c>
      <c r="E19" s="19" t="s">
        <v>799</v>
      </c>
      <c r="F19" s="19" t="s">
        <v>251</v>
      </c>
      <c r="G19" s="59" t="s">
        <v>247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101" t="s">
        <v>247</v>
      </c>
      <c r="M19" s="62" t="s">
        <v>247</v>
      </c>
      <c r="N19" s="62">
        <v>20</v>
      </c>
      <c r="O19" s="62" t="s">
        <v>247</v>
      </c>
      <c r="P19" s="62" t="s">
        <v>247</v>
      </c>
      <c r="Q19" s="19" t="s">
        <v>808</v>
      </c>
    </row>
    <row r="20" spans="1:17" ht="13" x14ac:dyDescent="0.15">
      <c r="A20" s="19" t="s">
        <v>133</v>
      </c>
      <c r="B20" s="85">
        <v>6.4259259259259266E-2</v>
      </c>
      <c r="C20" s="19" t="s">
        <v>223</v>
      </c>
      <c r="D20" s="19" t="s">
        <v>247</v>
      </c>
      <c r="E20" s="19" t="s">
        <v>224</v>
      </c>
      <c r="F20" s="19" t="s">
        <v>255</v>
      </c>
      <c r="G20" s="59" t="s">
        <v>247</v>
      </c>
      <c r="H20" s="60" t="s">
        <v>247</v>
      </c>
      <c r="I20" s="60">
        <v>5</v>
      </c>
      <c r="J20" s="60" t="s">
        <v>247</v>
      </c>
      <c r="K20" s="60" t="s">
        <v>247</v>
      </c>
      <c r="L20" s="101" t="s">
        <v>247</v>
      </c>
      <c r="M20" s="62" t="s">
        <v>247</v>
      </c>
      <c r="N20" s="62" t="s">
        <v>247</v>
      </c>
      <c r="O20" s="62" t="s">
        <v>247</v>
      </c>
      <c r="P20" s="62" t="s">
        <v>247</v>
      </c>
    </row>
    <row r="21" spans="1:17" ht="13" x14ac:dyDescent="0.15">
      <c r="A21" s="19" t="s">
        <v>133</v>
      </c>
      <c r="B21" s="85">
        <v>6.6527777777777783E-2</v>
      </c>
      <c r="C21" s="19" t="s">
        <v>223</v>
      </c>
      <c r="D21" s="19" t="s">
        <v>247</v>
      </c>
      <c r="E21" s="19" t="s">
        <v>809</v>
      </c>
      <c r="F21" s="19" t="s">
        <v>255</v>
      </c>
      <c r="G21" s="59" t="s">
        <v>247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101" t="s">
        <v>247</v>
      </c>
      <c r="M21" s="62" t="s">
        <v>247</v>
      </c>
      <c r="N21" s="62" t="s">
        <v>247</v>
      </c>
      <c r="O21" s="62">
        <v>1</v>
      </c>
      <c r="P21" s="62" t="s">
        <v>247</v>
      </c>
    </row>
    <row r="22" spans="1:17" ht="13" x14ac:dyDescent="0.15">
      <c r="A22" s="19" t="s">
        <v>133</v>
      </c>
      <c r="B22" s="85">
        <v>8.351851851851852E-2</v>
      </c>
      <c r="C22" s="19" t="s">
        <v>810</v>
      </c>
      <c r="D22" s="19" t="s">
        <v>247</v>
      </c>
      <c r="E22" s="19" t="s">
        <v>268</v>
      </c>
      <c r="F22" s="19" t="s">
        <v>246</v>
      </c>
      <c r="G22" s="59" t="s">
        <v>811</v>
      </c>
      <c r="H22" s="60" t="s">
        <v>247</v>
      </c>
      <c r="I22" s="60" t="s">
        <v>247</v>
      </c>
      <c r="J22" s="60" t="s">
        <v>247</v>
      </c>
      <c r="K22" s="60" t="s">
        <v>247</v>
      </c>
      <c r="L22" s="101" t="s">
        <v>247</v>
      </c>
      <c r="M22" s="62" t="s">
        <v>247</v>
      </c>
      <c r="N22" s="62" t="s">
        <v>247</v>
      </c>
      <c r="O22" s="62" t="s">
        <v>247</v>
      </c>
      <c r="P22" s="62" t="s">
        <v>247</v>
      </c>
    </row>
    <row r="23" spans="1:17" ht="13" x14ac:dyDescent="0.15">
      <c r="A23" s="19" t="s">
        <v>133</v>
      </c>
      <c r="B23" s="85">
        <v>8.3796296296296299E-2</v>
      </c>
      <c r="C23" s="19" t="s">
        <v>799</v>
      </c>
      <c r="D23" s="19" t="s">
        <v>799</v>
      </c>
      <c r="E23" s="19" t="s">
        <v>268</v>
      </c>
      <c r="F23" s="19" t="s">
        <v>246</v>
      </c>
      <c r="G23" s="59" t="s">
        <v>247</v>
      </c>
      <c r="H23" s="60" t="s">
        <v>247</v>
      </c>
      <c r="I23" s="60">
        <v>48</v>
      </c>
      <c r="J23" s="60" t="s">
        <v>247</v>
      </c>
      <c r="K23" s="60" t="s">
        <v>247</v>
      </c>
      <c r="L23" s="101" t="s">
        <v>247</v>
      </c>
      <c r="M23" s="62" t="s">
        <v>247</v>
      </c>
      <c r="N23" s="62" t="s">
        <v>247</v>
      </c>
      <c r="O23" s="62" t="s">
        <v>247</v>
      </c>
      <c r="P23" s="62" t="s">
        <v>247</v>
      </c>
      <c r="Q23" s="19" t="s">
        <v>812</v>
      </c>
    </row>
    <row r="24" spans="1:17" ht="13" x14ac:dyDescent="0.15">
      <c r="A24" s="19" t="s">
        <v>133</v>
      </c>
      <c r="B24" s="85">
        <v>0.11114583333333333</v>
      </c>
      <c r="C24" s="19" t="s">
        <v>223</v>
      </c>
      <c r="D24" s="19" t="s">
        <v>813</v>
      </c>
      <c r="E24" s="19" t="s">
        <v>705</v>
      </c>
      <c r="F24" s="19" t="s">
        <v>251</v>
      </c>
      <c r="G24" s="59" t="s">
        <v>814</v>
      </c>
      <c r="H24" s="60" t="s">
        <v>247</v>
      </c>
      <c r="I24" s="60" t="s">
        <v>247</v>
      </c>
      <c r="J24" s="60" t="s">
        <v>247</v>
      </c>
      <c r="K24" s="60" t="s">
        <v>247</v>
      </c>
      <c r="L24" s="101" t="s">
        <v>247</v>
      </c>
      <c r="M24" s="62" t="s">
        <v>247</v>
      </c>
      <c r="N24" s="62">
        <v>3</v>
      </c>
      <c r="O24" s="62" t="s">
        <v>247</v>
      </c>
      <c r="P24" s="62" t="s">
        <v>247</v>
      </c>
    </row>
    <row r="25" spans="1:17" ht="13" x14ac:dyDescent="0.15">
      <c r="A25" s="19" t="s">
        <v>133</v>
      </c>
      <c r="B25" s="85">
        <v>0.11859953703703703</v>
      </c>
      <c r="C25" s="19" t="s">
        <v>247</v>
      </c>
      <c r="D25" s="19" t="s">
        <v>813</v>
      </c>
      <c r="E25" s="19" t="s">
        <v>220</v>
      </c>
      <c r="F25" s="19" t="s">
        <v>815</v>
      </c>
      <c r="G25" s="59" t="s">
        <v>593</v>
      </c>
      <c r="H25" s="60" t="s">
        <v>247</v>
      </c>
      <c r="I25" s="60" t="s">
        <v>247</v>
      </c>
      <c r="J25" s="60" t="s">
        <v>247</v>
      </c>
      <c r="K25" s="60" t="s">
        <v>247</v>
      </c>
      <c r="L25" s="101" t="s">
        <v>247</v>
      </c>
      <c r="M25" s="62" t="s">
        <v>247</v>
      </c>
      <c r="N25" s="62" t="s">
        <v>247</v>
      </c>
      <c r="O25" s="62" t="s">
        <v>247</v>
      </c>
      <c r="P25" s="62" t="s">
        <v>247</v>
      </c>
    </row>
    <row r="26" spans="1:17" ht="13" x14ac:dyDescent="0.15">
      <c r="A26" s="19" t="s">
        <v>133</v>
      </c>
      <c r="B26" s="85">
        <v>0.12582175925925926</v>
      </c>
      <c r="C26" s="19" t="s">
        <v>223</v>
      </c>
      <c r="D26" s="19" t="s">
        <v>816</v>
      </c>
      <c r="E26" s="19" t="s">
        <v>817</v>
      </c>
      <c r="F26" s="19" t="s">
        <v>251</v>
      </c>
      <c r="G26" s="59" t="s">
        <v>818</v>
      </c>
      <c r="H26" s="60" t="s">
        <v>247</v>
      </c>
      <c r="I26" s="60" t="s">
        <v>247</v>
      </c>
      <c r="J26" s="60" t="s">
        <v>247</v>
      </c>
      <c r="K26" s="60" t="s">
        <v>247</v>
      </c>
      <c r="L26" s="101" t="s">
        <v>247</v>
      </c>
      <c r="M26" s="62" t="s">
        <v>247</v>
      </c>
      <c r="N26" s="62">
        <v>4</v>
      </c>
      <c r="O26" s="62" t="s">
        <v>247</v>
      </c>
      <c r="P26" s="62" t="s">
        <v>247</v>
      </c>
      <c r="Q26" s="19" t="s">
        <v>819</v>
      </c>
    </row>
    <row r="27" spans="1:17" ht="13" x14ac:dyDescent="0.15">
      <c r="A27" s="19" t="s">
        <v>133</v>
      </c>
      <c r="B27" s="85">
        <v>0.13909722222222223</v>
      </c>
      <c r="C27" s="19" t="s">
        <v>220</v>
      </c>
      <c r="D27" s="19" t="s">
        <v>247</v>
      </c>
      <c r="E27" s="19" t="s">
        <v>820</v>
      </c>
      <c r="F27" s="19" t="s">
        <v>255</v>
      </c>
      <c r="G27" s="59" t="s">
        <v>247</v>
      </c>
      <c r="H27" s="60" t="s">
        <v>247</v>
      </c>
      <c r="I27" s="60" t="s">
        <v>247</v>
      </c>
      <c r="J27" s="60" t="s">
        <v>247</v>
      </c>
      <c r="K27" s="60" t="s">
        <v>247</v>
      </c>
      <c r="L27" s="101" t="s">
        <v>247</v>
      </c>
      <c r="M27" s="62" t="s">
        <v>247</v>
      </c>
      <c r="N27" s="62">
        <v>20</v>
      </c>
      <c r="O27" s="62" t="s">
        <v>247</v>
      </c>
      <c r="P27" s="62" t="s">
        <v>247</v>
      </c>
    </row>
    <row r="28" spans="1:17" ht="13" x14ac:dyDescent="0.15">
      <c r="A28" s="19" t="s">
        <v>133</v>
      </c>
      <c r="B28" s="85">
        <v>0.13916666666666669</v>
      </c>
      <c r="C28" s="19" t="s">
        <v>224</v>
      </c>
      <c r="D28" s="19" t="s">
        <v>247</v>
      </c>
      <c r="E28" s="19" t="s">
        <v>820</v>
      </c>
      <c r="F28" s="19" t="s">
        <v>255</v>
      </c>
      <c r="G28" s="59" t="s">
        <v>247</v>
      </c>
      <c r="H28" s="60" t="s">
        <v>247</v>
      </c>
      <c r="I28" s="60" t="s">
        <v>247</v>
      </c>
      <c r="J28" s="60" t="s">
        <v>247</v>
      </c>
      <c r="K28" s="60" t="s">
        <v>247</v>
      </c>
      <c r="L28" s="101" t="s">
        <v>247</v>
      </c>
      <c r="M28" s="62" t="s">
        <v>247</v>
      </c>
      <c r="N28" s="62">
        <v>10</v>
      </c>
      <c r="O28" s="62" t="s">
        <v>247</v>
      </c>
      <c r="P28" s="62" t="s">
        <v>247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24" customWidth="1"/>
    <col min="4" max="4" width="26" customWidth="1"/>
    <col min="5" max="5" width="27.5" customWidth="1"/>
    <col min="7" max="7" width="23.5" customWidth="1"/>
    <col min="8" max="8" width="9.33203125" customWidth="1"/>
    <col min="9" max="11" width="7.6640625" customWidth="1"/>
    <col min="12" max="12" width="22.1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42.6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134</v>
      </c>
      <c r="B2" s="85">
        <v>2.013888888888889E-2</v>
      </c>
      <c r="C2" s="19" t="s">
        <v>220</v>
      </c>
      <c r="D2" s="19" t="s">
        <v>795</v>
      </c>
      <c r="E2" s="19" t="s">
        <v>268</v>
      </c>
      <c r="F2" s="19" t="s">
        <v>251</v>
      </c>
      <c r="G2" s="59" t="s">
        <v>821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>
        <v>2</v>
      </c>
      <c r="P2" s="62" t="s">
        <v>247</v>
      </c>
    </row>
    <row r="3" spans="1:17" ht="15.75" customHeight="1" x14ac:dyDescent="0.15">
      <c r="A3" s="19" t="s">
        <v>134</v>
      </c>
      <c r="B3" s="85">
        <v>2.1666666666666667E-2</v>
      </c>
      <c r="C3" s="19" t="s">
        <v>220</v>
      </c>
      <c r="D3" s="19" t="s">
        <v>247</v>
      </c>
      <c r="E3" s="19" t="s">
        <v>822</v>
      </c>
      <c r="F3" s="19" t="s">
        <v>255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823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134</v>
      </c>
      <c r="B4" s="85">
        <v>4.2164351851851849E-2</v>
      </c>
      <c r="C4" s="19" t="s">
        <v>247</v>
      </c>
      <c r="D4" s="19" t="s">
        <v>824</v>
      </c>
      <c r="E4" s="19" t="s">
        <v>229</v>
      </c>
      <c r="F4" s="19" t="s">
        <v>286</v>
      </c>
      <c r="G4" s="59" t="s">
        <v>825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134</v>
      </c>
      <c r="B5" s="85">
        <v>7.166666666666667E-2</v>
      </c>
      <c r="C5" s="19" t="s">
        <v>220</v>
      </c>
      <c r="D5" s="19" t="s">
        <v>247</v>
      </c>
      <c r="E5" s="19" t="s">
        <v>247</v>
      </c>
      <c r="F5" s="19" t="s">
        <v>297</v>
      </c>
      <c r="G5" s="59" t="s">
        <v>247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826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134</v>
      </c>
      <c r="B6" s="85">
        <v>0.1140162037037037</v>
      </c>
      <c r="C6" s="19" t="s">
        <v>247</v>
      </c>
      <c r="D6" s="19" t="s">
        <v>247</v>
      </c>
      <c r="E6" s="19" t="s">
        <v>220</v>
      </c>
      <c r="F6" s="19" t="s">
        <v>827</v>
      </c>
      <c r="G6" s="59" t="s">
        <v>828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  <c r="Q6" s="19"/>
    </row>
    <row r="7" spans="1:17" ht="15.75" customHeight="1" x14ac:dyDescent="0.15">
      <c r="A7" s="19" t="s">
        <v>134</v>
      </c>
      <c r="B7" s="85">
        <v>0.12151620370370371</v>
      </c>
      <c r="C7" s="19" t="s">
        <v>829</v>
      </c>
      <c r="D7" s="19" t="s">
        <v>830</v>
      </c>
      <c r="E7" s="19" t="s">
        <v>220</v>
      </c>
      <c r="F7" s="19" t="s">
        <v>246</v>
      </c>
      <c r="G7" s="59" t="s">
        <v>247</v>
      </c>
      <c r="H7" s="60" t="s">
        <v>247</v>
      </c>
      <c r="I7" s="60">
        <v>200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  <c r="Q7" s="19" t="s">
        <v>831</v>
      </c>
    </row>
    <row r="8" spans="1:17" ht="15.75" customHeight="1" x14ac:dyDescent="0.15">
      <c r="A8" s="19" t="s">
        <v>134</v>
      </c>
      <c r="B8" s="85">
        <v>0.12193287037037036</v>
      </c>
      <c r="C8" s="19" t="s">
        <v>220</v>
      </c>
      <c r="D8" s="19" t="s">
        <v>247</v>
      </c>
      <c r="E8" s="19" t="s">
        <v>832</v>
      </c>
      <c r="F8" s="19" t="s">
        <v>251</v>
      </c>
      <c r="G8" s="59" t="s">
        <v>247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>
        <v>200</v>
      </c>
      <c r="O8" s="62" t="s">
        <v>247</v>
      </c>
      <c r="P8" s="62" t="s">
        <v>247</v>
      </c>
      <c r="Q8" s="19" t="s">
        <v>833</v>
      </c>
    </row>
    <row r="9" spans="1:17" ht="15.75" customHeight="1" x14ac:dyDescent="0.15">
      <c r="A9" s="19" t="s">
        <v>134</v>
      </c>
      <c r="B9" s="85">
        <v>0.12445601851851852</v>
      </c>
      <c r="C9" s="19" t="s">
        <v>834</v>
      </c>
      <c r="D9" s="19" t="s">
        <v>247</v>
      </c>
      <c r="E9" s="19" t="s">
        <v>832</v>
      </c>
      <c r="F9" s="19" t="s">
        <v>251</v>
      </c>
      <c r="G9" s="59" t="s">
        <v>247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>
        <v>75</v>
      </c>
      <c r="O9" s="62" t="s">
        <v>247</v>
      </c>
      <c r="P9" s="62" t="s">
        <v>247</v>
      </c>
      <c r="Q9" s="19" t="s">
        <v>833</v>
      </c>
    </row>
    <row r="10" spans="1:17" ht="15.75" customHeight="1" x14ac:dyDescent="0.15">
      <c r="A10" s="19" t="s">
        <v>134</v>
      </c>
      <c r="B10" s="85">
        <v>0.12445601851851852</v>
      </c>
      <c r="C10" s="19" t="s">
        <v>835</v>
      </c>
      <c r="D10" s="19" t="s">
        <v>247</v>
      </c>
      <c r="E10" s="19" t="s">
        <v>832</v>
      </c>
      <c r="F10" s="19" t="s">
        <v>251</v>
      </c>
      <c r="G10" s="59" t="s">
        <v>247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>
        <v>75</v>
      </c>
      <c r="O10" s="62" t="s">
        <v>247</v>
      </c>
      <c r="P10" s="62" t="s">
        <v>247</v>
      </c>
      <c r="Q10" s="19" t="s">
        <v>833</v>
      </c>
    </row>
    <row r="11" spans="1:17" ht="15.75" customHeight="1" x14ac:dyDescent="0.15">
      <c r="A11" s="19" t="s">
        <v>134</v>
      </c>
      <c r="B11" s="85">
        <v>0.13234953703703706</v>
      </c>
      <c r="C11" s="19" t="s">
        <v>220</v>
      </c>
      <c r="D11" s="19" t="s">
        <v>836</v>
      </c>
      <c r="E11" s="19" t="s">
        <v>837</v>
      </c>
      <c r="F11" s="19" t="s">
        <v>255</v>
      </c>
      <c r="G11" s="59" t="s">
        <v>247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>
        <v>50</v>
      </c>
      <c r="O11" s="62" t="s">
        <v>247</v>
      </c>
      <c r="P11" s="62" t="s">
        <v>247</v>
      </c>
      <c r="Q11" s="19" t="s">
        <v>838</v>
      </c>
    </row>
    <row r="12" spans="1:17" ht="15.75" customHeight="1" x14ac:dyDescent="0.15">
      <c r="A12" s="19" t="s">
        <v>134</v>
      </c>
      <c r="B12" s="85">
        <v>0.13741898148148149</v>
      </c>
      <c r="C12" s="19" t="s">
        <v>220</v>
      </c>
      <c r="D12" s="19" t="s">
        <v>795</v>
      </c>
      <c r="E12" s="19" t="s">
        <v>220</v>
      </c>
      <c r="F12" s="19" t="s">
        <v>251</v>
      </c>
      <c r="G12" s="59" t="s">
        <v>839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 t="s">
        <v>247</v>
      </c>
      <c r="O12" s="62" t="s">
        <v>247</v>
      </c>
      <c r="P12" s="62">
        <v>2</v>
      </c>
    </row>
    <row r="13" spans="1:17" ht="15.75" customHeight="1" x14ac:dyDescent="0.15">
      <c r="A13" s="19" t="s">
        <v>134</v>
      </c>
      <c r="B13" s="85">
        <v>0.14016203703703706</v>
      </c>
      <c r="C13" s="19" t="s">
        <v>281</v>
      </c>
      <c r="D13" s="19" t="s">
        <v>795</v>
      </c>
      <c r="E13" s="19" t="s">
        <v>281</v>
      </c>
      <c r="F13" s="19" t="s">
        <v>251</v>
      </c>
      <c r="G13" s="59" t="s">
        <v>840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>
        <v>5</v>
      </c>
      <c r="O13" s="62" t="s">
        <v>247</v>
      </c>
      <c r="P13" s="62" t="s">
        <v>247</v>
      </c>
      <c r="Q13" s="19"/>
    </row>
    <row r="14" spans="1:17" ht="15.75" customHeight="1" x14ac:dyDescent="0.15">
      <c r="A14" s="19" t="s">
        <v>134</v>
      </c>
      <c r="B14" s="85">
        <v>0.1413425925925926</v>
      </c>
      <c r="C14" s="19" t="s">
        <v>822</v>
      </c>
      <c r="D14" s="19" t="s">
        <v>813</v>
      </c>
      <c r="E14" s="19" t="s">
        <v>229</v>
      </c>
      <c r="F14" s="19" t="s">
        <v>246</v>
      </c>
      <c r="G14" s="59" t="s">
        <v>841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247</v>
      </c>
      <c r="M14" s="62" t="s">
        <v>247</v>
      </c>
      <c r="N14" s="62" t="s">
        <v>247</v>
      </c>
      <c r="O14" s="62" t="s">
        <v>247</v>
      </c>
      <c r="P14" s="62" t="s">
        <v>247</v>
      </c>
      <c r="Q14" s="19" t="s">
        <v>831</v>
      </c>
    </row>
    <row r="15" spans="1:17" ht="15.75" customHeight="1" x14ac:dyDescent="0.15">
      <c r="A15" s="19" t="s">
        <v>134</v>
      </c>
      <c r="B15" s="85">
        <v>0.14261574074074077</v>
      </c>
      <c r="C15" s="19" t="s">
        <v>281</v>
      </c>
      <c r="D15" s="19" t="s">
        <v>247</v>
      </c>
      <c r="E15" s="19" t="s">
        <v>842</v>
      </c>
      <c r="F15" s="19" t="s">
        <v>255</v>
      </c>
      <c r="G15" s="59" t="s">
        <v>247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843</v>
      </c>
      <c r="M15" s="62" t="s">
        <v>247</v>
      </c>
      <c r="N15" s="62" t="s">
        <v>247</v>
      </c>
      <c r="O15" s="62" t="s">
        <v>247</v>
      </c>
      <c r="P15" s="62" t="s">
        <v>247</v>
      </c>
    </row>
    <row r="16" spans="1:17" ht="15.75" customHeight="1" x14ac:dyDescent="0.15">
      <c r="A16" s="19" t="s">
        <v>134</v>
      </c>
      <c r="B16" s="85">
        <v>0.14261574074074077</v>
      </c>
      <c r="C16" s="19" t="s">
        <v>220</v>
      </c>
      <c r="D16" s="19" t="s">
        <v>247</v>
      </c>
      <c r="E16" s="19" t="s">
        <v>842</v>
      </c>
      <c r="F16" s="19" t="s">
        <v>255</v>
      </c>
      <c r="G16" s="59" t="s">
        <v>247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843</v>
      </c>
      <c r="M16" s="62" t="s">
        <v>247</v>
      </c>
      <c r="N16" s="62" t="s">
        <v>247</v>
      </c>
      <c r="O16" s="62" t="s">
        <v>247</v>
      </c>
      <c r="P16" s="62" t="s">
        <v>247</v>
      </c>
    </row>
    <row r="17" spans="1:16" ht="15.75" customHeight="1" x14ac:dyDescent="0.15">
      <c r="A17" s="19" t="s">
        <v>134</v>
      </c>
      <c r="B17" s="85">
        <v>0.14261574074074077</v>
      </c>
      <c r="C17" s="19" t="s">
        <v>229</v>
      </c>
      <c r="D17" s="19" t="s">
        <v>247</v>
      </c>
      <c r="E17" s="19" t="s">
        <v>842</v>
      </c>
      <c r="F17" s="19" t="s">
        <v>255</v>
      </c>
      <c r="G17" s="59" t="s">
        <v>247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843</v>
      </c>
      <c r="M17" s="62" t="s">
        <v>247</v>
      </c>
      <c r="N17" s="62" t="s">
        <v>247</v>
      </c>
      <c r="O17" s="62" t="s">
        <v>247</v>
      </c>
      <c r="P17" s="62" t="s">
        <v>247</v>
      </c>
    </row>
    <row r="18" spans="1:16" ht="15.75" customHeight="1" x14ac:dyDescent="0.15">
      <c r="A18" s="19" t="s">
        <v>134</v>
      </c>
      <c r="B18" s="85">
        <v>0.14261574074074077</v>
      </c>
      <c r="C18" s="19" t="s">
        <v>221</v>
      </c>
      <c r="D18" s="19" t="s">
        <v>247</v>
      </c>
      <c r="E18" s="19" t="s">
        <v>842</v>
      </c>
      <c r="F18" s="19" t="s">
        <v>255</v>
      </c>
      <c r="G18" s="59" t="s">
        <v>247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843</v>
      </c>
      <c r="M18" s="62" t="s">
        <v>247</v>
      </c>
      <c r="N18" s="62" t="s">
        <v>247</v>
      </c>
      <c r="O18" s="62" t="s">
        <v>247</v>
      </c>
      <c r="P18" s="62" t="s">
        <v>247</v>
      </c>
    </row>
    <row r="19" spans="1:16" ht="15.75" customHeight="1" x14ac:dyDescent="0.15">
      <c r="A19" s="19" t="s">
        <v>134</v>
      </c>
      <c r="B19" s="85">
        <v>0.14261574074074077</v>
      </c>
      <c r="C19" s="19" t="s">
        <v>226</v>
      </c>
      <c r="D19" s="19" t="s">
        <v>247</v>
      </c>
      <c r="E19" s="19" t="s">
        <v>842</v>
      </c>
      <c r="F19" s="19" t="s">
        <v>255</v>
      </c>
      <c r="G19" s="59" t="s">
        <v>247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843</v>
      </c>
      <c r="M19" s="62" t="s">
        <v>247</v>
      </c>
      <c r="N19" s="62" t="s">
        <v>247</v>
      </c>
      <c r="O19" s="62" t="s">
        <v>247</v>
      </c>
      <c r="P19" s="100"/>
    </row>
    <row r="20" spans="1:16" ht="15.75" customHeight="1" x14ac:dyDescent="0.15">
      <c r="A20" s="19" t="s">
        <v>134</v>
      </c>
      <c r="B20" s="85">
        <v>0.14261574074074077</v>
      </c>
      <c r="C20" s="19" t="s">
        <v>219</v>
      </c>
      <c r="D20" s="19" t="s">
        <v>247</v>
      </c>
      <c r="E20" s="19" t="s">
        <v>842</v>
      </c>
      <c r="F20" s="19" t="s">
        <v>255</v>
      </c>
      <c r="G20" s="59" t="s">
        <v>247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61" t="s">
        <v>843</v>
      </c>
      <c r="M20" s="62" t="s">
        <v>247</v>
      </c>
      <c r="N20" s="100"/>
      <c r="O20" s="62" t="s">
        <v>247</v>
      </c>
      <c r="P20" s="62" t="s">
        <v>247</v>
      </c>
    </row>
    <row r="21" spans="1:16" ht="15.75" customHeight="1" x14ac:dyDescent="0.15">
      <c r="A21" s="19" t="s">
        <v>134</v>
      </c>
      <c r="B21" s="85">
        <v>0.14261574074074077</v>
      </c>
      <c r="C21" s="19" t="s">
        <v>223</v>
      </c>
      <c r="D21" s="19" t="s">
        <v>247</v>
      </c>
      <c r="E21" s="19" t="s">
        <v>842</v>
      </c>
      <c r="F21" s="19" t="s">
        <v>255</v>
      </c>
      <c r="G21" s="59" t="s">
        <v>247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61" t="s">
        <v>843</v>
      </c>
      <c r="M21" s="62" t="s">
        <v>247</v>
      </c>
      <c r="N21" s="62" t="s">
        <v>247</v>
      </c>
      <c r="O21" s="62" t="s">
        <v>247</v>
      </c>
      <c r="P21" s="62" t="s">
        <v>247</v>
      </c>
    </row>
    <row r="22" spans="1:16" ht="15.75" customHeight="1" x14ac:dyDescent="0.15">
      <c r="A22" s="19" t="s">
        <v>134</v>
      </c>
      <c r="B22" s="85">
        <v>0.1454050925925926</v>
      </c>
      <c r="C22" s="19" t="s">
        <v>844</v>
      </c>
      <c r="D22" s="19" t="s">
        <v>247</v>
      </c>
      <c r="E22" s="19" t="s">
        <v>229</v>
      </c>
      <c r="F22" s="19" t="s">
        <v>286</v>
      </c>
      <c r="G22" s="59" t="s">
        <v>845</v>
      </c>
      <c r="H22" s="60" t="s">
        <v>247</v>
      </c>
      <c r="I22" s="60" t="s">
        <v>247</v>
      </c>
      <c r="J22" s="60" t="s">
        <v>247</v>
      </c>
      <c r="K22" s="60" t="s">
        <v>247</v>
      </c>
      <c r="L22" s="61" t="s">
        <v>247</v>
      </c>
      <c r="M22" s="62" t="s">
        <v>247</v>
      </c>
      <c r="N22" s="62" t="s">
        <v>247</v>
      </c>
      <c r="O22" s="62" t="s">
        <v>247</v>
      </c>
      <c r="P22" s="62" t="s">
        <v>247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3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5" customWidth="1"/>
    <col min="2" max="2" width="7.33203125" customWidth="1"/>
    <col min="3" max="3" width="13.5" customWidth="1"/>
    <col min="4" max="4" width="20.5" customWidth="1"/>
    <col min="5" max="5" width="13.83203125" customWidth="1"/>
    <col min="6" max="6" width="13.5" customWidth="1"/>
    <col min="7" max="7" width="26.33203125" customWidth="1"/>
    <col min="8" max="8" width="9.33203125" customWidth="1"/>
    <col min="9" max="11" width="7.6640625" customWidth="1"/>
    <col min="12" max="12" width="3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37.33203125" customWidth="1"/>
  </cols>
  <sheetData>
    <row r="1" spans="1:17" ht="15.75" customHeight="1" x14ac:dyDescent="0.15">
      <c r="A1" s="103" t="s">
        <v>39</v>
      </c>
      <c r="B1" s="55" t="s">
        <v>231</v>
      </c>
      <c r="C1" s="55" t="s">
        <v>232</v>
      </c>
      <c r="D1" s="55" t="s">
        <v>233</v>
      </c>
      <c r="E1" s="55" t="s">
        <v>234</v>
      </c>
      <c r="F1" s="55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72" t="s">
        <v>238</v>
      </c>
      <c r="M1" s="72" t="s">
        <v>239</v>
      </c>
      <c r="N1" s="72" t="s">
        <v>240</v>
      </c>
      <c r="O1" s="72" t="s">
        <v>241</v>
      </c>
      <c r="P1" s="72" t="s">
        <v>242</v>
      </c>
      <c r="Q1" s="55" t="s">
        <v>243</v>
      </c>
    </row>
    <row r="2" spans="1:17" ht="15.75" customHeight="1" x14ac:dyDescent="0.15">
      <c r="A2" s="104" t="s">
        <v>135</v>
      </c>
      <c r="B2" s="105">
        <v>8.1481481481481474E-3</v>
      </c>
      <c r="C2" s="58" t="s">
        <v>220</v>
      </c>
      <c r="D2" s="58" t="s">
        <v>247</v>
      </c>
      <c r="E2" s="58" t="s">
        <v>229</v>
      </c>
      <c r="F2" s="58" t="s">
        <v>255</v>
      </c>
      <c r="G2" s="71" t="s">
        <v>247</v>
      </c>
      <c r="H2" s="106" t="s">
        <v>247</v>
      </c>
      <c r="I2" s="106" t="s">
        <v>247</v>
      </c>
      <c r="J2" s="106" t="s">
        <v>247</v>
      </c>
      <c r="K2" s="106" t="s">
        <v>247</v>
      </c>
      <c r="L2" s="73" t="s">
        <v>711</v>
      </c>
      <c r="M2" s="107" t="s">
        <v>247</v>
      </c>
      <c r="N2" s="107" t="s">
        <v>247</v>
      </c>
      <c r="O2" s="107" t="s">
        <v>247</v>
      </c>
      <c r="P2" s="107" t="s">
        <v>247</v>
      </c>
      <c r="Q2" s="70"/>
    </row>
    <row r="3" spans="1:17" ht="15.75" customHeight="1" x14ac:dyDescent="0.15">
      <c r="A3" s="104" t="s">
        <v>135</v>
      </c>
      <c r="B3" s="105">
        <v>8.1481481481481474E-3</v>
      </c>
      <c r="C3" s="58" t="s">
        <v>220</v>
      </c>
      <c r="D3" s="58" t="s">
        <v>247</v>
      </c>
      <c r="E3" s="58" t="s">
        <v>229</v>
      </c>
      <c r="F3" s="58" t="s">
        <v>255</v>
      </c>
      <c r="G3" s="71" t="s">
        <v>711</v>
      </c>
      <c r="H3" s="106" t="s">
        <v>247</v>
      </c>
      <c r="I3" s="106" t="s">
        <v>247</v>
      </c>
      <c r="J3" s="106" t="s">
        <v>247</v>
      </c>
      <c r="K3" s="106" t="s">
        <v>247</v>
      </c>
      <c r="L3" s="73" t="s">
        <v>247</v>
      </c>
      <c r="M3" s="107" t="s">
        <v>247</v>
      </c>
      <c r="N3" s="107" t="s">
        <v>247</v>
      </c>
      <c r="O3" s="107" t="s">
        <v>247</v>
      </c>
      <c r="P3" s="107" t="s">
        <v>247</v>
      </c>
      <c r="Q3" s="58" t="s">
        <v>846</v>
      </c>
    </row>
    <row r="4" spans="1:17" ht="15.75" customHeight="1" x14ac:dyDescent="0.15">
      <c r="A4" s="104" t="s">
        <v>135</v>
      </c>
      <c r="B4" s="108">
        <v>1.0625000000000001E-2</v>
      </c>
      <c r="C4" s="58" t="s">
        <v>221</v>
      </c>
      <c r="D4" s="58" t="s">
        <v>247</v>
      </c>
      <c r="E4" s="58" t="s">
        <v>221</v>
      </c>
      <c r="F4" s="58" t="s">
        <v>297</v>
      </c>
      <c r="G4" s="71" t="s">
        <v>247</v>
      </c>
      <c r="H4" s="106" t="s">
        <v>247</v>
      </c>
      <c r="I4" s="106" t="s">
        <v>247</v>
      </c>
      <c r="J4" s="106" t="s">
        <v>247</v>
      </c>
      <c r="K4" s="106" t="s">
        <v>247</v>
      </c>
      <c r="L4" s="73" t="s">
        <v>317</v>
      </c>
      <c r="M4" s="107" t="s">
        <v>247</v>
      </c>
      <c r="N4" s="107" t="s">
        <v>247</v>
      </c>
      <c r="O4" s="107" t="s">
        <v>247</v>
      </c>
      <c r="P4" s="107" t="s">
        <v>247</v>
      </c>
      <c r="Q4" s="58" t="s">
        <v>441</v>
      </c>
    </row>
    <row r="5" spans="1:17" ht="15.75" customHeight="1" x14ac:dyDescent="0.15">
      <c r="A5" s="104" t="s">
        <v>135</v>
      </c>
      <c r="B5" s="108">
        <v>2.1747685185185186E-2</v>
      </c>
      <c r="C5" s="58" t="s">
        <v>229</v>
      </c>
      <c r="D5" s="58" t="s">
        <v>247</v>
      </c>
      <c r="E5" s="58" t="s">
        <v>847</v>
      </c>
      <c r="F5" s="58" t="s">
        <v>255</v>
      </c>
      <c r="G5" s="71" t="s">
        <v>247</v>
      </c>
      <c r="H5" s="106" t="s">
        <v>247</v>
      </c>
      <c r="I5" s="106" t="s">
        <v>247</v>
      </c>
      <c r="J5" s="106" t="s">
        <v>247</v>
      </c>
      <c r="K5" s="106" t="s">
        <v>247</v>
      </c>
      <c r="L5" s="73" t="s">
        <v>848</v>
      </c>
      <c r="M5" s="107" t="s">
        <v>247</v>
      </c>
      <c r="N5" s="107" t="s">
        <v>247</v>
      </c>
      <c r="O5" s="107" t="s">
        <v>247</v>
      </c>
      <c r="P5" s="107" t="s">
        <v>247</v>
      </c>
      <c r="Q5" s="70"/>
    </row>
    <row r="6" spans="1:17" ht="15.75" customHeight="1" x14ac:dyDescent="0.15">
      <c r="A6" s="104" t="s">
        <v>135</v>
      </c>
      <c r="B6" s="109">
        <v>2.3715277777777776E-2</v>
      </c>
      <c r="C6" s="58" t="s">
        <v>223</v>
      </c>
      <c r="D6" s="58" t="s">
        <v>694</v>
      </c>
      <c r="E6" s="58" t="s">
        <v>221</v>
      </c>
      <c r="F6" s="58" t="s">
        <v>266</v>
      </c>
      <c r="G6" s="71" t="s">
        <v>849</v>
      </c>
      <c r="H6" s="106" t="s">
        <v>247</v>
      </c>
      <c r="I6" s="106" t="s">
        <v>247</v>
      </c>
      <c r="J6" s="106" t="s">
        <v>247</v>
      </c>
      <c r="K6" s="106" t="s">
        <v>247</v>
      </c>
      <c r="L6" s="73" t="s">
        <v>849</v>
      </c>
      <c r="M6" s="107" t="s">
        <v>247</v>
      </c>
      <c r="N6" s="107" t="s">
        <v>247</v>
      </c>
      <c r="O6" s="107" t="s">
        <v>247</v>
      </c>
      <c r="P6" s="107" t="s">
        <v>247</v>
      </c>
      <c r="Q6" s="70"/>
    </row>
    <row r="7" spans="1:17" ht="15.75" customHeight="1" x14ac:dyDescent="0.15">
      <c r="A7" s="104" t="s">
        <v>135</v>
      </c>
      <c r="B7" s="108">
        <v>2.5636574074074076E-2</v>
      </c>
      <c r="C7" s="58" t="s">
        <v>224</v>
      </c>
      <c r="D7" s="58" t="s">
        <v>247</v>
      </c>
      <c r="E7" s="58" t="s">
        <v>847</v>
      </c>
      <c r="F7" s="58" t="s">
        <v>251</v>
      </c>
      <c r="G7" s="71" t="s">
        <v>850</v>
      </c>
      <c r="H7" s="106" t="s">
        <v>247</v>
      </c>
      <c r="I7" s="106" t="s">
        <v>247</v>
      </c>
      <c r="J7" s="106" t="s">
        <v>247</v>
      </c>
      <c r="K7" s="106" t="s">
        <v>247</v>
      </c>
      <c r="L7" s="73" t="s">
        <v>247</v>
      </c>
      <c r="M7" s="110"/>
      <c r="N7" s="107">
        <v>20</v>
      </c>
      <c r="O7" s="110"/>
      <c r="P7" s="110"/>
      <c r="Q7" s="58" t="s">
        <v>851</v>
      </c>
    </row>
    <row r="8" spans="1:17" ht="15.75" customHeight="1" x14ac:dyDescent="0.15">
      <c r="A8" s="104" t="s">
        <v>135</v>
      </c>
      <c r="B8" s="108">
        <v>2.9305555555555557E-2</v>
      </c>
      <c r="C8" s="58" t="s">
        <v>229</v>
      </c>
      <c r="D8" s="58" t="s">
        <v>247</v>
      </c>
      <c r="E8" s="58" t="s">
        <v>847</v>
      </c>
      <c r="F8" s="58" t="s">
        <v>255</v>
      </c>
      <c r="G8" s="111"/>
      <c r="H8" s="106" t="s">
        <v>247</v>
      </c>
      <c r="I8" s="106" t="s">
        <v>247</v>
      </c>
      <c r="J8" s="106" t="s">
        <v>247</v>
      </c>
      <c r="K8" s="106" t="s">
        <v>247</v>
      </c>
      <c r="L8" s="73" t="s">
        <v>848</v>
      </c>
      <c r="M8" s="107" t="s">
        <v>247</v>
      </c>
      <c r="N8" s="107" t="s">
        <v>247</v>
      </c>
      <c r="O8" s="107" t="s">
        <v>247</v>
      </c>
      <c r="P8" s="107" t="s">
        <v>247</v>
      </c>
      <c r="Q8" s="58" t="s">
        <v>852</v>
      </c>
    </row>
    <row r="9" spans="1:17" ht="15.75" customHeight="1" x14ac:dyDescent="0.15">
      <c r="A9" s="104" t="s">
        <v>135</v>
      </c>
      <c r="B9" s="108">
        <v>3.1168981481481482E-2</v>
      </c>
      <c r="C9" s="58" t="s">
        <v>223</v>
      </c>
      <c r="D9" s="58" t="s">
        <v>694</v>
      </c>
      <c r="E9" s="58" t="s">
        <v>268</v>
      </c>
      <c r="F9" s="58" t="s">
        <v>266</v>
      </c>
      <c r="G9" s="71" t="s">
        <v>853</v>
      </c>
      <c r="H9" s="106" t="s">
        <v>247</v>
      </c>
      <c r="I9" s="106" t="s">
        <v>247</v>
      </c>
      <c r="J9" s="106" t="s">
        <v>247</v>
      </c>
      <c r="K9" s="106" t="s">
        <v>247</v>
      </c>
      <c r="L9" s="73" t="s">
        <v>247</v>
      </c>
      <c r="M9" s="107" t="s">
        <v>247</v>
      </c>
      <c r="N9" s="107" t="s">
        <v>247</v>
      </c>
      <c r="O9" s="107" t="s">
        <v>247</v>
      </c>
      <c r="P9" s="107" t="s">
        <v>247</v>
      </c>
      <c r="Q9" s="58"/>
    </row>
    <row r="10" spans="1:17" ht="15.75" customHeight="1" x14ac:dyDescent="0.15">
      <c r="A10" s="104" t="s">
        <v>135</v>
      </c>
      <c r="B10" s="108">
        <v>3.4328703703703702E-2</v>
      </c>
      <c r="C10" s="58" t="s">
        <v>268</v>
      </c>
      <c r="D10" s="58" t="s">
        <v>247</v>
      </c>
      <c r="E10" s="58" t="s">
        <v>247</v>
      </c>
      <c r="F10" s="58" t="s">
        <v>854</v>
      </c>
      <c r="G10" s="71" t="s">
        <v>247</v>
      </c>
      <c r="H10" s="106" t="s">
        <v>247</v>
      </c>
      <c r="I10" s="106" t="s">
        <v>247</v>
      </c>
      <c r="J10" s="106" t="s">
        <v>247</v>
      </c>
      <c r="K10" s="106" t="s">
        <v>247</v>
      </c>
      <c r="L10" s="73" t="s">
        <v>855</v>
      </c>
      <c r="M10" s="107" t="s">
        <v>247</v>
      </c>
      <c r="N10" s="107" t="s">
        <v>247</v>
      </c>
      <c r="O10" s="107" t="s">
        <v>247</v>
      </c>
      <c r="P10" s="107" t="s">
        <v>247</v>
      </c>
      <c r="Q10" s="70"/>
    </row>
    <row r="11" spans="1:17" ht="15.75" customHeight="1" x14ac:dyDescent="0.15">
      <c r="A11" s="104" t="s">
        <v>135</v>
      </c>
      <c r="B11" s="108">
        <v>3.5300925925925923E-2</v>
      </c>
      <c r="C11" s="58" t="s">
        <v>224</v>
      </c>
      <c r="D11" s="58" t="s">
        <v>247</v>
      </c>
      <c r="E11" s="58" t="s">
        <v>847</v>
      </c>
      <c r="F11" s="58" t="s">
        <v>326</v>
      </c>
      <c r="G11" s="71" t="s">
        <v>247</v>
      </c>
      <c r="H11" s="106" t="s">
        <v>247</v>
      </c>
      <c r="I11" s="106" t="s">
        <v>247</v>
      </c>
      <c r="J11" s="106" t="s">
        <v>247</v>
      </c>
      <c r="K11" s="106" t="s">
        <v>247</v>
      </c>
      <c r="L11" s="73" t="s">
        <v>856</v>
      </c>
      <c r="M11" s="107" t="s">
        <v>247</v>
      </c>
      <c r="N11" s="107" t="s">
        <v>247</v>
      </c>
      <c r="O11" s="107" t="s">
        <v>247</v>
      </c>
      <c r="P11" s="107" t="s">
        <v>247</v>
      </c>
      <c r="Q11" s="70"/>
    </row>
    <row r="12" spans="1:17" ht="15.75" customHeight="1" x14ac:dyDescent="0.15">
      <c r="A12" s="104" t="s">
        <v>135</v>
      </c>
      <c r="B12" s="108">
        <v>4.1631944444444444E-2</v>
      </c>
      <c r="C12" s="58" t="s">
        <v>247</v>
      </c>
      <c r="D12" s="58" t="s">
        <v>857</v>
      </c>
      <c r="E12" s="58" t="s">
        <v>229</v>
      </c>
      <c r="F12" s="58" t="s">
        <v>266</v>
      </c>
      <c r="G12" s="71" t="s">
        <v>858</v>
      </c>
      <c r="H12" s="106" t="s">
        <v>247</v>
      </c>
      <c r="I12" s="106" t="s">
        <v>247</v>
      </c>
      <c r="J12" s="106" t="s">
        <v>247</v>
      </c>
      <c r="K12" s="106" t="s">
        <v>247</v>
      </c>
      <c r="L12" s="73" t="s">
        <v>247</v>
      </c>
      <c r="M12" s="107" t="s">
        <v>247</v>
      </c>
      <c r="N12" s="107" t="s">
        <v>247</v>
      </c>
      <c r="O12" s="107" t="s">
        <v>247</v>
      </c>
      <c r="P12" s="107" t="s">
        <v>247</v>
      </c>
      <c r="Q12" s="70"/>
    </row>
    <row r="13" spans="1:17" ht="15.75" customHeight="1" x14ac:dyDescent="0.15">
      <c r="A13" s="104" t="s">
        <v>135</v>
      </c>
      <c r="B13" s="108">
        <v>4.2094907407407407E-2</v>
      </c>
      <c r="C13" s="58" t="s">
        <v>247</v>
      </c>
      <c r="D13" s="58" t="s">
        <v>857</v>
      </c>
      <c r="E13" s="58" t="s">
        <v>224</v>
      </c>
      <c r="F13" s="58" t="s">
        <v>266</v>
      </c>
      <c r="G13" s="71" t="s">
        <v>859</v>
      </c>
      <c r="H13" s="106" t="s">
        <v>247</v>
      </c>
      <c r="I13" s="106" t="s">
        <v>247</v>
      </c>
      <c r="J13" s="106" t="s">
        <v>247</v>
      </c>
      <c r="K13" s="106" t="s">
        <v>247</v>
      </c>
      <c r="L13" s="73" t="s">
        <v>247</v>
      </c>
      <c r="M13" s="107" t="s">
        <v>247</v>
      </c>
      <c r="N13" s="107" t="s">
        <v>247</v>
      </c>
      <c r="O13" s="107" t="s">
        <v>247</v>
      </c>
      <c r="P13" s="107" t="s">
        <v>247</v>
      </c>
      <c r="Q13" s="70"/>
    </row>
    <row r="14" spans="1:17" ht="15.75" customHeight="1" x14ac:dyDescent="0.15">
      <c r="A14" s="104" t="s">
        <v>135</v>
      </c>
      <c r="B14" s="108">
        <v>4.2245370370370371E-2</v>
      </c>
      <c r="C14" s="58" t="s">
        <v>247</v>
      </c>
      <c r="D14" s="58" t="s">
        <v>857</v>
      </c>
      <c r="E14" s="58" t="s">
        <v>229</v>
      </c>
      <c r="F14" s="58" t="s">
        <v>266</v>
      </c>
      <c r="G14" s="71" t="s">
        <v>860</v>
      </c>
      <c r="H14" s="106" t="s">
        <v>247</v>
      </c>
      <c r="I14" s="106" t="s">
        <v>247</v>
      </c>
      <c r="J14" s="106" t="s">
        <v>247</v>
      </c>
      <c r="K14" s="106" t="s">
        <v>247</v>
      </c>
      <c r="L14" s="73" t="s">
        <v>247</v>
      </c>
      <c r="M14" s="107" t="s">
        <v>247</v>
      </c>
      <c r="N14" s="107" t="s">
        <v>247</v>
      </c>
      <c r="O14" s="107" t="s">
        <v>247</v>
      </c>
      <c r="P14" s="107" t="s">
        <v>247</v>
      </c>
      <c r="Q14" s="70"/>
    </row>
    <row r="15" spans="1:17" ht="15.75" customHeight="1" x14ac:dyDescent="0.15">
      <c r="A15" s="104" t="s">
        <v>135</v>
      </c>
      <c r="B15" s="108">
        <v>4.2245370370370371E-2</v>
      </c>
      <c r="C15" s="58" t="s">
        <v>247</v>
      </c>
      <c r="D15" s="58" t="s">
        <v>857</v>
      </c>
      <c r="E15" s="58" t="s">
        <v>224</v>
      </c>
      <c r="F15" s="58" t="s">
        <v>266</v>
      </c>
      <c r="G15" s="71" t="s">
        <v>860</v>
      </c>
      <c r="H15" s="106" t="s">
        <v>247</v>
      </c>
      <c r="I15" s="106" t="s">
        <v>247</v>
      </c>
      <c r="J15" s="106" t="s">
        <v>247</v>
      </c>
      <c r="K15" s="106" t="s">
        <v>247</v>
      </c>
      <c r="L15" s="73" t="s">
        <v>247</v>
      </c>
      <c r="M15" s="107" t="s">
        <v>247</v>
      </c>
      <c r="N15" s="107" t="s">
        <v>247</v>
      </c>
      <c r="O15" s="107" t="s">
        <v>247</v>
      </c>
      <c r="P15" s="107" t="s">
        <v>247</v>
      </c>
      <c r="Q15" s="70"/>
    </row>
    <row r="16" spans="1:17" ht="15.75" customHeight="1" x14ac:dyDescent="0.15">
      <c r="A16" s="104" t="s">
        <v>135</v>
      </c>
      <c r="B16" s="108">
        <v>4.2245370370370371E-2</v>
      </c>
      <c r="C16" s="58" t="s">
        <v>247</v>
      </c>
      <c r="D16" s="58" t="s">
        <v>857</v>
      </c>
      <c r="E16" s="58" t="s">
        <v>220</v>
      </c>
      <c r="F16" s="58" t="s">
        <v>266</v>
      </c>
      <c r="G16" s="71" t="s">
        <v>860</v>
      </c>
      <c r="H16" s="106" t="s">
        <v>247</v>
      </c>
      <c r="I16" s="106" t="s">
        <v>247</v>
      </c>
      <c r="J16" s="106" t="s">
        <v>247</v>
      </c>
      <c r="K16" s="106" t="s">
        <v>247</v>
      </c>
      <c r="L16" s="73" t="s">
        <v>247</v>
      </c>
      <c r="M16" s="107" t="s">
        <v>247</v>
      </c>
      <c r="N16" s="107" t="s">
        <v>247</v>
      </c>
      <c r="O16" s="107" t="s">
        <v>247</v>
      </c>
      <c r="P16" s="107" t="s">
        <v>247</v>
      </c>
      <c r="Q16" s="70"/>
    </row>
    <row r="17" spans="1:17" ht="15.75" customHeight="1" x14ac:dyDescent="0.15">
      <c r="A17" s="104" t="s">
        <v>135</v>
      </c>
      <c r="B17" s="108">
        <v>4.2245370370370371E-2</v>
      </c>
      <c r="C17" s="58" t="s">
        <v>247</v>
      </c>
      <c r="D17" s="58" t="s">
        <v>857</v>
      </c>
      <c r="E17" s="58" t="s">
        <v>221</v>
      </c>
      <c r="F17" s="58" t="s">
        <v>266</v>
      </c>
      <c r="G17" s="71" t="s">
        <v>860</v>
      </c>
      <c r="H17" s="106" t="s">
        <v>247</v>
      </c>
      <c r="I17" s="106" t="s">
        <v>247</v>
      </c>
      <c r="J17" s="106" t="s">
        <v>247</v>
      </c>
      <c r="K17" s="106" t="s">
        <v>247</v>
      </c>
      <c r="L17" s="73" t="s">
        <v>247</v>
      </c>
      <c r="M17" s="107" t="s">
        <v>247</v>
      </c>
      <c r="N17" s="107" t="s">
        <v>247</v>
      </c>
      <c r="O17" s="107" t="s">
        <v>247</v>
      </c>
      <c r="P17" s="107" t="s">
        <v>247</v>
      </c>
      <c r="Q17" s="70"/>
    </row>
    <row r="18" spans="1:17" ht="15.75" customHeight="1" x14ac:dyDescent="0.15">
      <c r="A18" s="104" t="s">
        <v>135</v>
      </c>
      <c r="B18" s="108">
        <v>4.2893518518518518E-2</v>
      </c>
      <c r="C18" s="58" t="s">
        <v>229</v>
      </c>
      <c r="D18" s="58" t="s">
        <v>247</v>
      </c>
      <c r="E18" s="58" t="s">
        <v>847</v>
      </c>
      <c r="F18" s="58" t="s">
        <v>255</v>
      </c>
      <c r="G18" s="71" t="s">
        <v>247</v>
      </c>
      <c r="H18" s="106" t="s">
        <v>247</v>
      </c>
      <c r="I18" s="106" t="s">
        <v>247</v>
      </c>
      <c r="J18" s="106" t="s">
        <v>247</v>
      </c>
      <c r="K18" s="106" t="s">
        <v>247</v>
      </c>
      <c r="L18" s="73" t="s">
        <v>848</v>
      </c>
      <c r="M18" s="107" t="s">
        <v>247</v>
      </c>
      <c r="N18" s="107" t="s">
        <v>247</v>
      </c>
      <c r="O18" s="107" t="s">
        <v>247</v>
      </c>
      <c r="P18" s="107" t="s">
        <v>247</v>
      </c>
      <c r="Q18" s="70"/>
    </row>
    <row r="19" spans="1:17" ht="15.75" customHeight="1" x14ac:dyDescent="0.15">
      <c r="A19" s="104" t="s">
        <v>135</v>
      </c>
      <c r="B19" s="108">
        <v>4.2893518518518518E-2</v>
      </c>
      <c r="C19" s="58" t="s">
        <v>229</v>
      </c>
      <c r="D19" s="58" t="s">
        <v>247</v>
      </c>
      <c r="E19" s="58" t="s">
        <v>224</v>
      </c>
      <c r="F19" s="58" t="s">
        <v>255</v>
      </c>
      <c r="G19" s="71" t="s">
        <v>247</v>
      </c>
      <c r="H19" s="106" t="s">
        <v>247</v>
      </c>
      <c r="I19" s="106" t="s">
        <v>247</v>
      </c>
      <c r="J19" s="106" t="s">
        <v>247</v>
      </c>
      <c r="K19" s="106" t="s">
        <v>247</v>
      </c>
      <c r="L19" s="73" t="s">
        <v>848</v>
      </c>
      <c r="M19" s="107" t="s">
        <v>247</v>
      </c>
      <c r="N19" s="107" t="s">
        <v>247</v>
      </c>
      <c r="O19" s="107" t="s">
        <v>247</v>
      </c>
      <c r="P19" s="107" t="s">
        <v>247</v>
      </c>
      <c r="Q19" s="70"/>
    </row>
    <row r="20" spans="1:17" ht="15.75" customHeight="1" x14ac:dyDescent="0.15">
      <c r="A20" s="104" t="s">
        <v>135</v>
      </c>
      <c r="B20" s="108">
        <v>4.2893518518518518E-2</v>
      </c>
      <c r="C20" s="58" t="s">
        <v>229</v>
      </c>
      <c r="D20" s="58" t="s">
        <v>247</v>
      </c>
      <c r="E20" s="58" t="s">
        <v>224</v>
      </c>
      <c r="F20" s="58" t="s">
        <v>255</v>
      </c>
      <c r="G20" s="71" t="s">
        <v>848</v>
      </c>
      <c r="H20" s="106" t="s">
        <v>247</v>
      </c>
      <c r="I20" s="106" t="s">
        <v>247</v>
      </c>
      <c r="J20" s="106" t="s">
        <v>247</v>
      </c>
      <c r="K20" s="106" t="s">
        <v>247</v>
      </c>
      <c r="L20" s="73" t="s">
        <v>247</v>
      </c>
      <c r="M20" s="107" t="s">
        <v>247</v>
      </c>
      <c r="N20" s="107" t="s">
        <v>247</v>
      </c>
      <c r="O20" s="107" t="s">
        <v>247</v>
      </c>
      <c r="P20" s="107" t="s">
        <v>247</v>
      </c>
      <c r="Q20" s="70"/>
    </row>
    <row r="21" spans="1:17" ht="15.75" customHeight="1" x14ac:dyDescent="0.15">
      <c r="A21" s="104" t="s">
        <v>135</v>
      </c>
      <c r="B21" s="108">
        <v>6.655092592592593E-2</v>
      </c>
      <c r="C21" s="58" t="s">
        <v>861</v>
      </c>
      <c r="D21" s="58" t="s">
        <v>247</v>
      </c>
      <c r="E21" s="58" t="s">
        <v>229</v>
      </c>
      <c r="F21" s="58" t="s">
        <v>266</v>
      </c>
      <c r="G21" s="71" t="s">
        <v>862</v>
      </c>
      <c r="H21" s="106" t="s">
        <v>247</v>
      </c>
      <c r="I21" s="106" t="s">
        <v>247</v>
      </c>
      <c r="J21" s="106" t="s">
        <v>247</v>
      </c>
      <c r="K21" s="106" t="s">
        <v>247</v>
      </c>
      <c r="L21" s="73" t="s">
        <v>247</v>
      </c>
      <c r="M21" s="107" t="s">
        <v>247</v>
      </c>
      <c r="N21" s="107" t="s">
        <v>247</v>
      </c>
      <c r="O21" s="107" t="s">
        <v>247</v>
      </c>
      <c r="P21" s="107" t="s">
        <v>247</v>
      </c>
      <c r="Q21" s="58"/>
    </row>
    <row r="22" spans="1:17" ht="15.75" customHeight="1" x14ac:dyDescent="0.15">
      <c r="A22" s="104" t="s">
        <v>135</v>
      </c>
      <c r="B22" s="108">
        <v>6.655092592592593E-2</v>
      </c>
      <c r="C22" s="58" t="s">
        <v>247</v>
      </c>
      <c r="D22" s="58" t="s">
        <v>247</v>
      </c>
      <c r="E22" s="58" t="s">
        <v>229</v>
      </c>
      <c r="F22" s="58" t="s">
        <v>863</v>
      </c>
      <c r="G22" s="71" t="s">
        <v>247</v>
      </c>
      <c r="H22" s="106" t="s">
        <v>247</v>
      </c>
      <c r="I22" s="106" t="s">
        <v>247</v>
      </c>
      <c r="J22" s="106" t="s">
        <v>247</v>
      </c>
      <c r="K22" s="106" t="s">
        <v>247</v>
      </c>
      <c r="L22" s="73" t="s">
        <v>862</v>
      </c>
      <c r="M22" s="107" t="s">
        <v>247</v>
      </c>
      <c r="N22" s="107" t="s">
        <v>247</v>
      </c>
      <c r="O22" s="107" t="s">
        <v>247</v>
      </c>
      <c r="P22" s="107" t="s">
        <v>247</v>
      </c>
      <c r="Q22" s="58"/>
    </row>
    <row r="23" spans="1:17" ht="15.75" customHeight="1" x14ac:dyDescent="0.15">
      <c r="A23" s="104" t="s">
        <v>135</v>
      </c>
      <c r="B23" s="108">
        <v>7.2476851851851848E-2</v>
      </c>
      <c r="C23" s="58" t="s">
        <v>864</v>
      </c>
      <c r="D23" s="58" t="s">
        <v>247</v>
      </c>
      <c r="E23" s="58" t="s">
        <v>229</v>
      </c>
      <c r="F23" s="58" t="s">
        <v>266</v>
      </c>
      <c r="G23" s="71" t="s">
        <v>865</v>
      </c>
      <c r="H23" s="106" t="s">
        <v>247</v>
      </c>
      <c r="I23" s="106" t="s">
        <v>247</v>
      </c>
      <c r="J23" s="106" t="s">
        <v>247</v>
      </c>
      <c r="K23" s="106" t="s">
        <v>247</v>
      </c>
      <c r="L23" s="73" t="s">
        <v>247</v>
      </c>
      <c r="M23" s="107" t="s">
        <v>247</v>
      </c>
      <c r="N23" s="107" t="s">
        <v>247</v>
      </c>
      <c r="O23" s="107" t="s">
        <v>247</v>
      </c>
      <c r="P23" s="107" t="s">
        <v>247</v>
      </c>
      <c r="Q23" s="70"/>
    </row>
    <row r="24" spans="1:17" ht="15.75" customHeight="1" x14ac:dyDescent="0.15">
      <c r="A24" s="104" t="s">
        <v>135</v>
      </c>
      <c r="B24" s="108">
        <v>7.2708333333333333E-2</v>
      </c>
      <c r="C24" s="58" t="s">
        <v>864</v>
      </c>
      <c r="D24" s="58" t="s">
        <v>247</v>
      </c>
      <c r="E24" s="58" t="s">
        <v>220</v>
      </c>
      <c r="F24" s="58" t="s">
        <v>266</v>
      </c>
      <c r="G24" s="71" t="s">
        <v>866</v>
      </c>
      <c r="H24" s="106" t="s">
        <v>247</v>
      </c>
      <c r="I24" s="106" t="s">
        <v>247</v>
      </c>
      <c r="J24" s="106" t="s">
        <v>247</v>
      </c>
      <c r="K24" s="106" t="s">
        <v>247</v>
      </c>
      <c r="L24" s="73" t="s">
        <v>247</v>
      </c>
      <c r="M24" s="107" t="s">
        <v>247</v>
      </c>
      <c r="N24" s="107" t="s">
        <v>247</v>
      </c>
      <c r="O24" s="107" t="s">
        <v>247</v>
      </c>
      <c r="P24" s="107" t="s">
        <v>247</v>
      </c>
      <c r="Q24" s="70"/>
    </row>
    <row r="25" spans="1:17" ht="15.75" customHeight="1" x14ac:dyDescent="0.15">
      <c r="A25" s="104" t="s">
        <v>135</v>
      </c>
      <c r="B25" s="108">
        <v>7.3113425925925929E-2</v>
      </c>
      <c r="C25" s="58" t="s">
        <v>229</v>
      </c>
      <c r="D25" s="58" t="s">
        <v>247</v>
      </c>
      <c r="E25" s="58" t="s">
        <v>847</v>
      </c>
      <c r="F25" s="58" t="s">
        <v>255</v>
      </c>
      <c r="G25" s="71" t="s">
        <v>247</v>
      </c>
      <c r="H25" s="106" t="s">
        <v>247</v>
      </c>
      <c r="I25" s="106" t="s">
        <v>247</v>
      </c>
      <c r="J25" s="106" t="s">
        <v>247</v>
      </c>
      <c r="K25" s="106" t="s">
        <v>247</v>
      </c>
      <c r="L25" s="73" t="s">
        <v>866</v>
      </c>
      <c r="M25" s="107" t="s">
        <v>247</v>
      </c>
      <c r="N25" s="107" t="s">
        <v>247</v>
      </c>
      <c r="O25" s="107" t="s">
        <v>247</v>
      </c>
      <c r="P25" s="107" t="s">
        <v>247</v>
      </c>
      <c r="Q25" s="70"/>
    </row>
    <row r="26" spans="1:17" ht="15.75" customHeight="1" x14ac:dyDescent="0.15">
      <c r="A26" s="104" t="s">
        <v>135</v>
      </c>
      <c r="B26" s="108">
        <v>7.7604166666666669E-2</v>
      </c>
      <c r="C26" s="58" t="s">
        <v>221</v>
      </c>
      <c r="D26" s="58" t="s">
        <v>247</v>
      </c>
      <c r="E26" s="58" t="s">
        <v>247</v>
      </c>
      <c r="F26" s="58" t="s">
        <v>297</v>
      </c>
      <c r="G26" s="71" t="s">
        <v>247</v>
      </c>
      <c r="H26" s="106" t="s">
        <v>247</v>
      </c>
      <c r="I26" s="106" t="s">
        <v>247</v>
      </c>
      <c r="J26" s="106" t="s">
        <v>247</v>
      </c>
      <c r="K26" s="106" t="s">
        <v>247</v>
      </c>
      <c r="L26" s="73" t="s">
        <v>317</v>
      </c>
      <c r="M26" s="107" t="s">
        <v>247</v>
      </c>
      <c r="N26" s="107" t="s">
        <v>247</v>
      </c>
      <c r="O26" s="107" t="s">
        <v>247</v>
      </c>
      <c r="P26" s="107" t="s">
        <v>247</v>
      </c>
      <c r="Q26" s="58" t="s">
        <v>441</v>
      </c>
    </row>
    <row r="27" spans="1:17" ht="15.75" customHeight="1" x14ac:dyDescent="0.15">
      <c r="A27" s="104" t="s">
        <v>135</v>
      </c>
      <c r="B27" s="108">
        <v>9.3807870370370375E-2</v>
      </c>
      <c r="C27" s="58" t="s">
        <v>867</v>
      </c>
      <c r="D27" s="58" t="s">
        <v>247</v>
      </c>
      <c r="E27" s="58" t="s">
        <v>268</v>
      </c>
      <c r="F27" s="58" t="s">
        <v>255</v>
      </c>
      <c r="G27" s="71" t="s">
        <v>868</v>
      </c>
      <c r="H27" s="106" t="s">
        <v>247</v>
      </c>
      <c r="I27" s="106" t="s">
        <v>247</v>
      </c>
      <c r="J27" s="106" t="s">
        <v>247</v>
      </c>
      <c r="K27" s="106" t="s">
        <v>247</v>
      </c>
      <c r="L27" s="73" t="s">
        <v>247</v>
      </c>
      <c r="M27" s="107" t="s">
        <v>247</v>
      </c>
      <c r="N27" s="107" t="s">
        <v>247</v>
      </c>
      <c r="O27" s="107" t="s">
        <v>247</v>
      </c>
      <c r="P27" s="107" t="s">
        <v>247</v>
      </c>
      <c r="Q27" s="58" t="s">
        <v>869</v>
      </c>
    </row>
    <row r="28" spans="1:17" ht="15.75" customHeight="1" x14ac:dyDescent="0.15">
      <c r="A28" s="104" t="s">
        <v>135</v>
      </c>
      <c r="B28" s="108">
        <v>9.4664351851851847E-2</v>
      </c>
      <c r="C28" s="58" t="s">
        <v>870</v>
      </c>
      <c r="D28" s="58" t="s">
        <v>247</v>
      </c>
      <c r="E28" s="58" t="s">
        <v>268</v>
      </c>
      <c r="F28" s="58" t="s">
        <v>255</v>
      </c>
      <c r="G28" s="71" t="s">
        <v>871</v>
      </c>
      <c r="H28" s="106" t="s">
        <v>247</v>
      </c>
      <c r="I28" s="106" t="s">
        <v>247</v>
      </c>
      <c r="J28" s="106" t="s">
        <v>247</v>
      </c>
      <c r="K28" s="106" t="s">
        <v>247</v>
      </c>
      <c r="L28" s="73" t="s">
        <v>247</v>
      </c>
      <c r="M28" s="107" t="s">
        <v>247</v>
      </c>
      <c r="N28" s="107" t="s">
        <v>247</v>
      </c>
      <c r="O28" s="107" t="s">
        <v>247</v>
      </c>
      <c r="P28" s="107" t="s">
        <v>247</v>
      </c>
      <c r="Q28" s="70"/>
    </row>
    <row r="29" spans="1:17" ht="15.75" customHeight="1" x14ac:dyDescent="0.15">
      <c r="A29" s="104" t="s">
        <v>135</v>
      </c>
      <c r="B29" s="108">
        <v>9.6238425925925922E-2</v>
      </c>
      <c r="C29" s="58" t="s">
        <v>867</v>
      </c>
      <c r="D29" s="58" t="s">
        <v>247</v>
      </c>
      <c r="E29" s="58" t="s">
        <v>224</v>
      </c>
      <c r="F29" s="58" t="s">
        <v>255</v>
      </c>
      <c r="G29" s="71" t="s">
        <v>872</v>
      </c>
      <c r="H29" s="106" t="s">
        <v>247</v>
      </c>
      <c r="I29" s="106" t="s">
        <v>247</v>
      </c>
      <c r="J29" s="106" t="s">
        <v>247</v>
      </c>
      <c r="K29" s="106" t="s">
        <v>247</v>
      </c>
      <c r="L29" s="73" t="s">
        <v>247</v>
      </c>
      <c r="M29" s="107" t="s">
        <v>247</v>
      </c>
      <c r="N29" s="107" t="s">
        <v>247</v>
      </c>
      <c r="O29" s="107" t="s">
        <v>247</v>
      </c>
      <c r="P29" s="107" t="s">
        <v>247</v>
      </c>
      <c r="Q29" s="58" t="s">
        <v>873</v>
      </c>
    </row>
    <row r="30" spans="1:17" ht="15.75" customHeight="1" x14ac:dyDescent="0.15">
      <c r="A30" s="104" t="s">
        <v>135</v>
      </c>
      <c r="B30" s="108">
        <v>9.7893518518518519E-2</v>
      </c>
      <c r="C30" s="58" t="s">
        <v>224</v>
      </c>
      <c r="D30" s="58" t="s">
        <v>247</v>
      </c>
      <c r="E30" s="58" t="s">
        <v>870</v>
      </c>
      <c r="F30" s="58" t="s">
        <v>255</v>
      </c>
      <c r="G30" s="71" t="s">
        <v>247</v>
      </c>
      <c r="H30" s="106" t="s">
        <v>247</v>
      </c>
      <c r="I30" s="106" t="s">
        <v>247</v>
      </c>
      <c r="J30" s="106" t="s">
        <v>247</v>
      </c>
      <c r="K30" s="106" t="s">
        <v>247</v>
      </c>
      <c r="L30" s="73" t="s">
        <v>874</v>
      </c>
      <c r="M30" s="107" t="s">
        <v>247</v>
      </c>
      <c r="N30" s="107" t="s">
        <v>247</v>
      </c>
      <c r="O30" s="107" t="s">
        <v>247</v>
      </c>
      <c r="P30" s="107" t="s">
        <v>247</v>
      </c>
      <c r="Q30" s="70"/>
    </row>
    <row r="31" spans="1:17" ht="15.75" customHeight="1" x14ac:dyDescent="0.15">
      <c r="A31" s="104" t="s">
        <v>135</v>
      </c>
      <c r="B31" s="108">
        <v>0.10732638888888889</v>
      </c>
      <c r="C31" s="58" t="s">
        <v>229</v>
      </c>
      <c r="D31" s="58" t="s">
        <v>247</v>
      </c>
      <c r="E31" s="58" t="s">
        <v>847</v>
      </c>
      <c r="F31" s="58" t="s">
        <v>255</v>
      </c>
      <c r="G31" s="71" t="s">
        <v>247</v>
      </c>
      <c r="H31" s="106" t="s">
        <v>247</v>
      </c>
      <c r="I31" s="106" t="s">
        <v>247</v>
      </c>
      <c r="J31" s="106" t="s">
        <v>247</v>
      </c>
      <c r="K31" s="106" t="s">
        <v>247</v>
      </c>
      <c r="L31" s="73" t="s">
        <v>848</v>
      </c>
      <c r="M31" s="107" t="s">
        <v>247</v>
      </c>
      <c r="N31" s="107" t="s">
        <v>247</v>
      </c>
      <c r="O31" s="107" t="s">
        <v>247</v>
      </c>
      <c r="P31" s="107" t="s">
        <v>247</v>
      </c>
      <c r="Q31" s="70"/>
    </row>
    <row r="32" spans="1:17" ht="15.75" customHeight="1" x14ac:dyDescent="0.15">
      <c r="A32" s="104" t="s">
        <v>135</v>
      </c>
      <c r="B32" s="108">
        <v>0.1245023148148148</v>
      </c>
      <c r="C32" s="58" t="s">
        <v>229</v>
      </c>
      <c r="D32" s="58" t="s">
        <v>247</v>
      </c>
      <c r="E32" s="58" t="s">
        <v>847</v>
      </c>
      <c r="F32" s="58" t="s">
        <v>255</v>
      </c>
      <c r="G32" s="71" t="s">
        <v>247</v>
      </c>
      <c r="H32" s="106" t="s">
        <v>247</v>
      </c>
      <c r="I32" s="106" t="s">
        <v>247</v>
      </c>
      <c r="J32" s="106" t="s">
        <v>247</v>
      </c>
      <c r="K32" s="106" t="s">
        <v>247</v>
      </c>
      <c r="L32" s="73" t="s">
        <v>848</v>
      </c>
      <c r="M32" s="107" t="s">
        <v>247</v>
      </c>
      <c r="N32" s="107" t="s">
        <v>247</v>
      </c>
      <c r="O32" s="107" t="s">
        <v>247</v>
      </c>
      <c r="P32" s="107" t="s">
        <v>247</v>
      </c>
      <c r="Q32" s="70"/>
    </row>
    <row r="33" spans="1:17" ht="15.75" customHeight="1" x14ac:dyDescent="0.15">
      <c r="A33" s="104" t="s">
        <v>135</v>
      </c>
      <c r="B33" s="108">
        <v>0.13737268518518519</v>
      </c>
      <c r="C33" s="58" t="s">
        <v>229</v>
      </c>
      <c r="D33" s="58" t="s">
        <v>247</v>
      </c>
      <c r="E33" s="58" t="s">
        <v>224</v>
      </c>
      <c r="F33" s="58" t="s">
        <v>286</v>
      </c>
      <c r="G33" s="71" t="s">
        <v>875</v>
      </c>
      <c r="H33" s="106" t="s">
        <v>247</v>
      </c>
      <c r="I33" s="106" t="s">
        <v>247</v>
      </c>
      <c r="J33" s="106" t="s">
        <v>247</v>
      </c>
      <c r="K33" s="106" t="s">
        <v>247</v>
      </c>
      <c r="L33" s="73" t="s">
        <v>875</v>
      </c>
      <c r="M33" s="107" t="s">
        <v>247</v>
      </c>
      <c r="N33" s="107" t="s">
        <v>247</v>
      </c>
      <c r="O33" s="107" t="s">
        <v>247</v>
      </c>
      <c r="P33" s="107" t="s">
        <v>247</v>
      </c>
      <c r="Q33" s="70"/>
    </row>
    <row r="34" spans="1:17" ht="15.75" customHeight="1" x14ac:dyDescent="0.15">
      <c r="A34" s="104" t="s">
        <v>135</v>
      </c>
      <c r="B34" s="108">
        <v>0.14552083333333332</v>
      </c>
      <c r="C34" s="58" t="s">
        <v>224</v>
      </c>
      <c r="D34" s="58" t="s">
        <v>247</v>
      </c>
      <c r="E34" s="58" t="s">
        <v>247</v>
      </c>
      <c r="F34" s="58" t="s">
        <v>297</v>
      </c>
      <c r="G34" s="71" t="s">
        <v>247</v>
      </c>
      <c r="H34" s="106" t="s">
        <v>247</v>
      </c>
      <c r="I34" s="106" t="s">
        <v>247</v>
      </c>
      <c r="J34" s="106" t="s">
        <v>247</v>
      </c>
      <c r="K34" s="106" t="s">
        <v>247</v>
      </c>
      <c r="L34" s="73" t="s">
        <v>876</v>
      </c>
      <c r="M34" s="107" t="s">
        <v>247</v>
      </c>
      <c r="N34" s="107" t="s">
        <v>247</v>
      </c>
      <c r="O34" s="107" t="s">
        <v>247</v>
      </c>
      <c r="P34" s="107" t="s">
        <v>247</v>
      </c>
      <c r="Q34" s="70"/>
    </row>
    <row r="35" spans="1:17" ht="15.75" customHeight="1" x14ac:dyDescent="0.15">
      <c r="A35" s="104" t="s">
        <v>135</v>
      </c>
      <c r="B35" s="108">
        <v>0.1612962962962963</v>
      </c>
      <c r="C35" s="58" t="s">
        <v>229</v>
      </c>
      <c r="D35" s="58" t="s">
        <v>247</v>
      </c>
      <c r="E35" s="58" t="s">
        <v>247</v>
      </c>
      <c r="F35" s="58" t="s">
        <v>297</v>
      </c>
      <c r="G35" s="71" t="s">
        <v>247</v>
      </c>
      <c r="H35" s="106" t="s">
        <v>247</v>
      </c>
      <c r="I35" s="106" t="s">
        <v>247</v>
      </c>
      <c r="J35" s="106" t="s">
        <v>247</v>
      </c>
      <c r="K35" s="106" t="s">
        <v>247</v>
      </c>
      <c r="L35" s="73" t="s">
        <v>877</v>
      </c>
      <c r="M35" s="107" t="s">
        <v>247</v>
      </c>
      <c r="N35" s="107" t="s">
        <v>247</v>
      </c>
      <c r="O35" s="107" t="s">
        <v>247</v>
      </c>
      <c r="P35" s="107" t="s">
        <v>247</v>
      </c>
      <c r="Q35" s="70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4.33203125" customWidth="1"/>
    <col min="4" max="4" width="18.83203125" customWidth="1"/>
    <col min="7" max="7" width="30" customWidth="1"/>
    <col min="8" max="8" width="9.33203125" customWidth="1"/>
    <col min="9" max="11" width="7.6640625" customWidth="1"/>
    <col min="12" max="12" width="11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34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136</v>
      </c>
      <c r="B2" s="85">
        <v>1.0069444444444445E-2</v>
      </c>
      <c r="C2" s="19" t="s">
        <v>847</v>
      </c>
      <c r="D2" s="19" t="s">
        <v>247</v>
      </c>
      <c r="E2" s="19" t="s">
        <v>220</v>
      </c>
      <c r="F2" s="19" t="s">
        <v>286</v>
      </c>
      <c r="G2" s="59" t="s">
        <v>878</v>
      </c>
      <c r="H2" s="60" t="s">
        <v>247</v>
      </c>
      <c r="I2" s="60" t="s">
        <v>247</v>
      </c>
      <c r="J2" s="60" t="s">
        <v>247</v>
      </c>
      <c r="K2" s="60" t="s">
        <v>247</v>
      </c>
      <c r="L2" s="62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  <c r="Q2" s="19" t="s">
        <v>879</v>
      </c>
    </row>
    <row r="3" spans="1:17" ht="15.75" customHeight="1" x14ac:dyDescent="0.15">
      <c r="A3" s="19" t="s">
        <v>136</v>
      </c>
      <c r="B3" s="85">
        <v>1.1747685185185186E-2</v>
      </c>
      <c r="C3" s="19" t="s">
        <v>281</v>
      </c>
      <c r="D3" s="19" t="s">
        <v>247</v>
      </c>
      <c r="E3" s="19" t="s">
        <v>220</v>
      </c>
      <c r="F3" s="19" t="s">
        <v>266</v>
      </c>
      <c r="G3" s="59" t="s">
        <v>880</v>
      </c>
      <c r="H3" s="60" t="s">
        <v>247</v>
      </c>
      <c r="I3" s="60" t="s">
        <v>247</v>
      </c>
      <c r="J3" s="60" t="s">
        <v>247</v>
      </c>
      <c r="K3" s="60" t="s">
        <v>247</v>
      </c>
      <c r="L3" s="62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136</v>
      </c>
      <c r="B4" s="85">
        <v>1.2002314814814815E-2</v>
      </c>
      <c r="C4" s="19" t="s">
        <v>281</v>
      </c>
      <c r="D4" s="19" t="s">
        <v>247</v>
      </c>
      <c r="E4" s="19" t="s">
        <v>221</v>
      </c>
      <c r="F4" s="19" t="s">
        <v>266</v>
      </c>
      <c r="G4" s="59" t="s">
        <v>521</v>
      </c>
      <c r="H4" s="60" t="s">
        <v>247</v>
      </c>
      <c r="I4" s="60" t="s">
        <v>247</v>
      </c>
      <c r="J4" s="60" t="s">
        <v>247</v>
      </c>
      <c r="K4" s="60" t="s">
        <v>247</v>
      </c>
      <c r="L4" s="62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136</v>
      </c>
      <c r="B5" s="18">
        <v>1.7592592592592594E-2</v>
      </c>
      <c r="C5" s="19" t="s">
        <v>281</v>
      </c>
      <c r="D5" s="19" t="s">
        <v>247</v>
      </c>
      <c r="E5" s="19" t="s">
        <v>220</v>
      </c>
      <c r="F5" s="19" t="s">
        <v>266</v>
      </c>
      <c r="G5" s="59" t="s">
        <v>881</v>
      </c>
      <c r="H5" s="60" t="s">
        <v>247</v>
      </c>
      <c r="I5" s="60">
        <v>173</v>
      </c>
      <c r="J5" s="60">
        <v>13</v>
      </c>
      <c r="K5" s="60" t="s">
        <v>247</v>
      </c>
      <c r="L5" s="62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  <c r="Q5" s="19" t="s">
        <v>882</v>
      </c>
    </row>
    <row r="6" spans="1:17" ht="15.75" customHeight="1" x14ac:dyDescent="0.15">
      <c r="A6" s="19" t="s">
        <v>136</v>
      </c>
      <c r="B6" s="85">
        <v>2.1365740740740741E-2</v>
      </c>
      <c r="C6" s="19" t="s">
        <v>281</v>
      </c>
      <c r="D6" s="19" t="s">
        <v>247</v>
      </c>
      <c r="E6" s="19" t="s">
        <v>220</v>
      </c>
      <c r="F6" s="19" t="s">
        <v>266</v>
      </c>
      <c r="G6" s="59" t="s">
        <v>746</v>
      </c>
      <c r="H6" s="112"/>
      <c r="I6" s="60" t="s">
        <v>247</v>
      </c>
      <c r="J6" s="60" t="s">
        <v>247</v>
      </c>
      <c r="K6" s="60" t="s">
        <v>247</v>
      </c>
      <c r="L6" s="62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136</v>
      </c>
      <c r="B7" s="85">
        <v>4.6643518518518522E-2</v>
      </c>
      <c r="C7" s="19" t="s">
        <v>847</v>
      </c>
      <c r="D7" s="19" t="s">
        <v>247</v>
      </c>
      <c r="E7" s="19" t="s">
        <v>512</v>
      </c>
      <c r="F7" s="19" t="s">
        <v>883</v>
      </c>
      <c r="G7" s="59" t="s">
        <v>884</v>
      </c>
      <c r="H7" s="60" t="s">
        <v>247</v>
      </c>
      <c r="I7" s="60" t="s">
        <v>247</v>
      </c>
      <c r="J7" s="60" t="s">
        <v>247</v>
      </c>
      <c r="K7" s="60" t="s">
        <v>247</v>
      </c>
      <c r="L7" s="62" t="s">
        <v>247</v>
      </c>
      <c r="M7" s="62" t="s">
        <v>247</v>
      </c>
      <c r="N7" s="62">
        <v>2</v>
      </c>
      <c r="O7" s="62" t="s">
        <v>247</v>
      </c>
      <c r="P7" s="62" t="s">
        <v>247</v>
      </c>
    </row>
    <row r="8" spans="1:17" ht="15.75" customHeight="1" x14ac:dyDescent="0.15">
      <c r="A8" s="19" t="s">
        <v>136</v>
      </c>
      <c r="B8" s="85">
        <v>4.6817129629629632E-2</v>
      </c>
      <c r="C8" s="19" t="s">
        <v>220</v>
      </c>
      <c r="D8" s="19" t="s">
        <v>247</v>
      </c>
      <c r="E8" s="19" t="s">
        <v>512</v>
      </c>
      <c r="F8" s="19" t="s">
        <v>883</v>
      </c>
      <c r="G8" s="59" t="s">
        <v>884</v>
      </c>
      <c r="H8" s="60" t="s">
        <v>247</v>
      </c>
      <c r="I8" s="60" t="s">
        <v>247</v>
      </c>
      <c r="J8" s="60" t="s">
        <v>247</v>
      </c>
      <c r="K8" s="60" t="s">
        <v>247</v>
      </c>
      <c r="L8" s="62" t="s">
        <v>247</v>
      </c>
      <c r="M8" s="62" t="s">
        <v>247</v>
      </c>
      <c r="N8" s="62">
        <v>8</v>
      </c>
      <c r="O8" s="62" t="s">
        <v>247</v>
      </c>
      <c r="P8" s="62" t="s">
        <v>247</v>
      </c>
    </row>
    <row r="9" spans="1:17" ht="15.75" customHeight="1" x14ac:dyDescent="0.15">
      <c r="A9" s="19" t="s">
        <v>136</v>
      </c>
      <c r="B9" s="85">
        <v>5.4837962962962963E-2</v>
      </c>
      <c r="C9" s="19" t="s">
        <v>229</v>
      </c>
      <c r="D9" s="19" t="s">
        <v>247</v>
      </c>
      <c r="E9" s="19" t="s">
        <v>885</v>
      </c>
      <c r="F9" s="19" t="s">
        <v>251</v>
      </c>
      <c r="G9" s="59" t="s">
        <v>886</v>
      </c>
      <c r="H9" s="60" t="s">
        <v>247</v>
      </c>
      <c r="I9" s="60" t="s">
        <v>247</v>
      </c>
      <c r="J9" s="60" t="s">
        <v>247</v>
      </c>
      <c r="K9" s="60" t="s">
        <v>247</v>
      </c>
      <c r="L9" s="62" t="s">
        <v>247</v>
      </c>
      <c r="M9" s="62" t="s">
        <v>247</v>
      </c>
      <c r="N9" s="62">
        <v>4</v>
      </c>
      <c r="O9" s="62" t="s">
        <v>247</v>
      </c>
      <c r="P9" s="62" t="s">
        <v>247</v>
      </c>
    </row>
    <row r="10" spans="1:17" ht="15.75" customHeight="1" x14ac:dyDescent="0.15">
      <c r="A10" s="19" t="s">
        <v>136</v>
      </c>
      <c r="B10" s="85">
        <v>7.7141203703703698E-2</v>
      </c>
      <c r="C10" s="19" t="s">
        <v>220</v>
      </c>
      <c r="D10" s="19" t="s">
        <v>887</v>
      </c>
      <c r="E10" s="19" t="s">
        <v>888</v>
      </c>
      <c r="F10" s="19" t="s">
        <v>251</v>
      </c>
      <c r="G10" s="59" t="s">
        <v>889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2" t="s">
        <v>247</v>
      </c>
      <c r="M10" s="62" t="s">
        <v>247</v>
      </c>
      <c r="N10" s="62">
        <v>6</v>
      </c>
      <c r="O10" s="62">
        <v>10</v>
      </c>
      <c r="P10" s="62" t="s">
        <v>247</v>
      </c>
    </row>
    <row r="11" spans="1:17" ht="15.75" customHeight="1" x14ac:dyDescent="0.15">
      <c r="A11" s="19" t="s">
        <v>136</v>
      </c>
      <c r="B11" s="85">
        <v>7.857638888888889E-2</v>
      </c>
      <c r="C11" s="19" t="s">
        <v>221</v>
      </c>
      <c r="D11" s="19" t="s">
        <v>887</v>
      </c>
      <c r="E11" s="19" t="s">
        <v>888</v>
      </c>
      <c r="F11" s="19" t="s">
        <v>251</v>
      </c>
      <c r="G11" s="59" t="s">
        <v>890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2" t="s">
        <v>247</v>
      </c>
      <c r="M11" s="62" t="s">
        <v>247</v>
      </c>
      <c r="N11" s="62">
        <v>2</v>
      </c>
      <c r="O11" s="62" t="s">
        <v>247</v>
      </c>
      <c r="P11" s="62" t="s">
        <v>247</v>
      </c>
    </row>
    <row r="12" spans="1:17" ht="15.75" customHeight="1" x14ac:dyDescent="0.15">
      <c r="A12" s="19" t="s">
        <v>136</v>
      </c>
      <c r="B12" s="85">
        <v>7.857638888888889E-2</v>
      </c>
      <c r="C12" s="19" t="s">
        <v>847</v>
      </c>
      <c r="D12" s="19" t="s">
        <v>887</v>
      </c>
      <c r="E12" s="19" t="s">
        <v>888</v>
      </c>
      <c r="F12" s="19" t="s">
        <v>251</v>
      </c>
      <c r="G12" s="59" t="s">
        <v>891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2" t="s">
        <v>247</v>
      </c>
      <c r="M12" s="62" t="s">
        <v>247</v>
      </c>
      <c r="N12" s="62">
        <v>2</v>
      </c>
      <c r="O12" s="62" t="s">
        <v>247</v>
      </c>
      <c r="P12" s="62" t="s">
        <v>247</v>
      </c>
    </row>
    <row r="13" spans="1:17" ht="15.75" customHeight="1" x14ac:dyDescent="0.15">
      <c r="A13" s="19" t="s">
        <v>136</v>
      </c>
      <c r="B13" s="85">
        <v>9.1192129629629623E-2</v>
      </c>
      <c r="C13" s="19" t="s">
        <v>892</v>
      </c>
      <c r="D13" s="19" t="s">
        <v>247</v>
      </c>
      <c r="E13" s="19" t="s">
        <v>220</v>
      </c>
      <c r="F13" s="19" t="s">
        <v>255</v>
      </c>
      <c r="G13" s="59" t="s">
        <v>893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2" t="s">
        <v>247</v>
      </c>
      <c r="M13" s="62" t="s">
        <v>247</v>
      </c>
      <c r="N13" s="62" t="s">
        <v>247</v>
      </c>
      <c r="O13" s="62" t="s">
        <v>247</v>
      </c>
      <c r="P13" s="62" t="s">
        <v>247</v>
      </c>
      <c r="Q13" s="19" t="s">
        <v>894</v>
      </c>
    </row>
    <row r="14" spans="1:17" ht="15.75" customHeight="1" x14ac:dyDescent="0.15">
      <c r="A14" s="19" t="s">
        <v>136</v>
      </c>
      <c r="B14" s="85">
        <v>0.12</v>
      </c>
      <c r="C14" s="19" t="s">
        <v>895</v>
      </c>
      <c r="D14" s="19" t="s">
        <v>247</v>
      </c>
      <c r="E14" s="19" t="s">
        <v>847</v>
      </c>
      <c r="F14" s="19" t="s">
        <v>286</v>
      </c>
      <c r="G14" s="59" t="s">
        <v>896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2" t="s">
        <v>247</v>
      </c>
      <c r="M14" s="62" t="s">
        <v>247</v>
      </c>
      <c r="N14" s="62" t="s">
        <v>247</v>
      </c>
      <c r="O14" s="62" t="s">
        <v>247</v>
      </c>
      <c r="P14" s="62" t="s">
        <v>247</v>
      </c>
    </row>
    <row r="15" spans="1:17" ht="15.75" customHeight="1" x14ac:dyDescent="0.15">
      <c r="A15" s="19" t="s">
        <v>136</v>
      </c>
      <c r="B15" s="85">
        <v>0.12215277777777778</v>
      </c>
      <c r="C15" s="19" t="s">
        <v>892</v>
      </c>
      <c r="D15" s="19" t="s">
        <v>247</v>
      </c>
      <c r="E15" s="19" t="s">
        <v>221</v>
      </c>
      <c r="F15" s="19" t="s">
        <v>255</v>
      </c>
      <c r="G15" s="59" t="s">
        <v>893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2" t="s">
        <v>247</v>
      </c>
      <c r="M15" s="62" t="s">
        <v>247</v>
      </c>
      <c r="N15" s="62" t="s">
        <v>247</v>
      </c>
      <c r="O15" s="62" t="s">
        <v>247</v>
      </c>
      <c r="P15" s="62" t="s">
        <v>247</v>
      </c>
      <c r="Q15" s="19" t="s">
        <v>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11"/>
  <sheetViews>
    <sheetView workbookViewId="0"/>
  </sheetViews>
  <sheetFormatPr baseColWidth="10" defaultColWidth="14.5" defaultRowHeight="15.75" customHeight="1" x14ac:dyDescent="0.15"/>
  <cols>
    <col min="1" max="1" width="13.33203125" customWidth="1"/>
    <col min="2" max="16" width="10.5" customWidth="1"/>
  </cols>
  <sheetData>
    <row r="1" spans="1:16" ht="15.75" customHeight="1" x14ac:dyDescent="0.15">
      <c r="A1" s="46" t="s">
        <v>217</v>
      </c>
      <c r="B1" s="27" t="s">
        <v>95</v>
      </c>
      <c r="C1" s="28" t="s">
        <v>96</v>
      </c>
      <c r="D1" s="28" t="s">
        <v>97</v>
      </c>
      <c r="E1" s="28" t="s">
        <v>98</v>
      </c>
      <c r="F1" s="29" t="s">
        <v>218</v>
      </c>
      <c r="G1" s="30" t="s">
        <v>100</v>
      </c>
      <c r="H1" s="31" t="s">
        <v>101</v>
      </c>
      <c r="I1" s="31" t="s">
        <v>102</v>
      </c>
      <c r="J1" s="31" t="s">
        <v>103</v>
      </c>
      <c r="K1" s="32" t="s">
        <v>104</v>
      </c>
      <c r="L1" s="33" t="s">
        <v>105</v>
      </c>
      <c r="M1" s="34" t="s">
        <v>106</v>
      </c>
      <c r="N1" s="34" t="s">
        <v>107</v>
      </c>
      <c r="O1" s="34" t="s">
        <v>108</v>
      </c>
      <c r="P1" s="35" t="s">
        <v>109</v>
      </c>
    </row>
    <row r="2" spans="1:16" ht="15.75" customHeight="1" x14ac:dyDescent="0.15">
      <c r="A2" s="47" t="s">
        <v>219</v>
      </c>
      <c r="B2">
        <f ca="1">'Fjord Money Totals'!B109</f>
        <v>539</v>
      </c>
      <c r="C2">
        <f ca="1">'Fjord Money Totals'!C109</f>
        <v>6600</v>
      </c>
      <c r="D2">
        <f ca="1">'Fjord Money Totals'!D109</f>
        <v>755</v>
      </c>
      <c r="E2">
        <f ca="1">'Fjord Money Totals'!E109</f>
        <v>113</v>
      </c>
      <c r="F2" s="37">
        <f ca="1">'Fjord Money Totals'!F109</f>
        <v>12066.630000000001</v>
      </c>
      <c r="G2">
        <f ca="1">'Fjord Money Totals'!G109</f>
        <v>-15</v>
      </c>
      <c r="H2">
        <f ca="1">'Fjord Money Totals'!H109</f>
        <v>-4699</v>
      </c>
      <c r="I2">
        <f ca="1">'Fjord Money Totals'!I109</f>
        <v>-14</v>
      </c>
      <c r="J2">
        <f ca="1">'Fjord Money Totals'!J109</f>
        <v>-23</v>
      </c>
      <c r="K2" s="37">
        <f ca="1">'Fjord Money Totals'!K109</f>
        <v>-4850.6299999999992</v>
      </c>
      <c r="L2">
        <f ca="1">'Fjord Money Totals'!L109</f>
        <v>524</v>
      </c>
      <c r="M2">
        <f ca="1">'Fjord Money Totals'!M109</f>
        <v>1901</v>
      </c>
      <c r="N2">
        <f ca="1">'Fjord Money Totals'!N109</f>
        <v>741</v>
      </c>
      <c r="O2">
        <f ca="1">'Fjord Money Totals'!O109</f>
        <v>90</v>
      </c>
      <c r="P2" s="37">
        <f ca="1">'Fjord Money Totals'!P109</f>
        <v>7216</v>
      </c>
    </row>
    <row r="3" spans="1:16" ht="15.75" customHeight="1" x14ac:dyDescent="0.15">
      <c r="A3" s="47" t="s">
        <v>220</v>
      </c>
      <c r="B3">
        <f ca="1">'Beau Money Totals'!B109</f>
        <v>584</v>
      </c>
      <c r="C3">
        <f ca="1">'Beau Money Totals'!C109</f>
        <v>6911</v>
      </c>
      <c r="D3">
        <f ca="1">'Beau Money Totals'!D109</f>
        <v>796</v>
      </c>
      <c r="E3">
        <f ca="1">'Beau Money Totals'!E109</f>
        <v>113</v>
      </c>
      <c r="F3" s="37">
        <f ca="1">'Beau Money Totals'!F109</f>
        <v>12831.730000000001</v>
      </c>
      <c r="G3">
        <f ca="1">'Beau Money Totals'!G109</f>
        <v>-215</v>
      </c>
      <c r="H3">
        <f ca="1">'Beau Money Totals'!H109</f>
        <v>-6375</v>
      </c>
      <c r="I3">
        <f ca="1">'Beau Money Totals'!I109</f>
        <v>-53</v>
      </c>
      <c r="J3">
        <f ca="1">'Beau Money Totals'!J109</f>
        <v>-12</v>
      </c>
      <c r="K3" s="37">
        <f ca="1">'Beau Money Totals'!K109</f>
        <v>-8530.42</v>
      </c>
      <c r="L3">
        <f ca="1">'Beau Money Totals'!L109</f>
        <v>369</v>
      </c>
      <c r="M3">
        <f ca="1">'Beau Money Totals'!M109</f>
        <v>536</v>
      </c>
      <c r="N3">
        <f ca="1">'Beau Money Totals'!N109</f>
        <v>743</v>
      </c>
      <c r="O3">
        <f ca="1">'Beau Money Totals'!O109</f>
        <v>101</v>
      </c>
      <c r="P3" s="37">
        <f ca="1">'Beau Money Totals'!P109</f>
        <v>4301.3100000000004</v>
      </c>
    </row>
    <row r="4" spans="1:16" ht="15.75" customHeight="1" x14ac:dyDescent="0.15">
      <c r="A4" s="47" t="s">
        <v>221</v>
      </c>
      <c r="B4">
        <f ca="1">'Caleb Money Totals'!B109</f>
        <v>564</v>
      </c>
      <c r="C4">
        <f ca="1">'Caleb Money Totals'!C109</f>
        <v>6733</v>
      </c>
      <c r="D4">
        <f ca="1">'Caleb Money Totals'!D109</f>
        <v>1136</v>
      </c>
      <c r="E4">
        <f ca="1">'Caleb Money Totals'!E109</f>
        <v>117</v>
      </c>
      <c r="F4" s="37">
        <f ca="1">'Caleb Money Totals'!F109</f>
        <v>8069.07</v>
      </c>
      <c r="G4">
        <f ca="1">'Caleb Money Totals'!G109</f>
        <v>-276</v>
      </c>
      <c r="H4">
        <f ca="1">'Caleb Money Totals'!H109</f>
        <v>-4295</v>
      </c>
      <c r="I4">
        <f ca="1">'Caleb Money Totals'!I109</f>
        <v>-80</v>
      </c>
      <c r="J4">
        <f ca="1">'Caleb Money Totals'!J109</f>
        <v>-26</v>
      </c>
      <c r="K4" s="37">
        <f ca="1">'Caleb Money Totals'!K109</f>
        <v>-7063.26</v>
      </c>
      <c r="L4">
        <f ca="1">'Caleb Money Totals'!L109</f>
        <v>125</v>
      </c>
      <c r="M4">
        <f ca="1">'Caleb Money Totals'!M109</f>
        <v>-280</v>
      </c>
      <c r="N4">
        <f ca="1">'Caleb Money Totals'!N109</f>
        <v>349</v>
      </c>
      <c r="O4">
        <f ca="1">'Caleb Money Totals'!O109</f>
        <v>91</v>
      </c>
      <c r="P4" s="37">
        <f ca="1">'Caleb Money Totals'!P109</f>
        <v>1005.8099999999995</v>
      </c>
    </row>
    <row r="5" spans="1:16" ht="15.75" customHeight="1" x14ac:dyDescent="0.15">
      <c r="A5" s="47" t="s">
        <v>222</v>
      </c>
      <c r="B5">
        <f ca="1">'NottVeth Money Totals'!B110</f>
        <v>582</v>
      </c>
      <c r="C5">
        <f ca="1">'NottVeth Money Totals'!C110</f>
        <v>6259</v>
      </c>
      <c r="D5">
        <f ca="1">'NottVeth Money Totals'!D110</f>
        <v>866</v>
      </c>
      <c r="E5">
        <f ca="1">'NottVeth Money Totals'!E110</f>
        <v>228</v>
      </c>
      <c r="F5" s="37">
        <f ca="1">'NottVeth Money Totals'!F110</f>
        <v>12167.880000000001</v>
      </c>
      <c r="G5">
        <f ca="1">'NottVeth Money Totals'!G110</f>
        <v>-111</v>
      </c>
      <c r="H5">
        <f ca="1">'NottVeth Money Totals'!H110</f>
        <v>-7470</v>
      </c>
      <c r="I5">
        <f ca="1">'NottVeth Money Totals'!I110</f>
        <v>-14</v>
      </c>
      <c r="J5">
        <f ca="1">'NottVeth Money Totals'!J110</f>
        <v>-15</v>
      </c>
      <c r="K5" s="37">
        <f ca="1">'NottVeth Money Totals'!K110</f>
        <v>-8581.5499999999993</v>
      </c>
      <c r="L5">
        <f ca="1">'NottVeth Money Totals'!L110</f>
        <v>471</v>
      </c>
      <c r="M5">
        <f ca="1">'NottVeth Money Totals'!M110</f>
        <v>-1211</v>
      </c>
      <c r="N5">
        <f ca="1">'NottVeth Money Totals'!N110</f>
        <v>852</v>
      </c>
      <c r="O5">
        <f ca="1">'NottVeth Money Totals'!O110</f>
        <v>213</v>
      </c>
      <c r="P5" s="37">
        <f ca="1">'NottVeth Money Totals'!P110</f>
        <v>3586.3300000000004</v>
      </c>
    </row>
    <row r="6" spans="1:16" ht="15.75" customHeight="1" x14ac:dyDescent="0.15">
      <c r="A6" s="47" t="s">
        <v>223</v>
      </c>
      <c r="B6">
        <f ca="1">'Jester Money Totals'!B109</f>
        <v>547</v>
      </c>
      <c r="C6">
        <f ca="1">'Jester Money Totals'!C109</f>
        <v>7645</v>
      </c>
      <c r="D6">
        <f ca="1">'Jester Money Totals'!D109</f>
        <v>785</v>
      </c>
      <c r="E6">
        <f ca="1">'Jester Money Totals'!E109</f>
        <v>183</v>
      </c>
      <c r="F6" s="37">
        <f ca="1">'Jester Money Totals'!F109</f>
        <v>13195.33</v>
      </c>
      <c r="G6">
        <f ca="1">'Jester Money Totals'!G109</f>
        <v>-65</v>
      </c>
      <c r="H6">
        <f ca="1">'Jester Money Totals'!H109</f>
        <v>-7123</v>
      </c>
      <c r="I6">
        <f ca="1">'Jester Money Totals'!I109</f>
        <v>-89</v>
      </c>
      <c r="J6">
        <f ca="1">'Jester Money Totals'!J109</f>
        <v>-25</v>
      </c>
      <c r="K6" s="37">
        <f ca="1">'Jester Money Totals'!K109</f>
        <v>-7782.15</v>
      </c>
      <c r="L6">
        <f ca="1">'Jester Money Totals'!L109</f>
        <v>482</v>
      </c>
      <c r="M6">
        <f ca="1">'Jester Money Totals'!M109</f>
        <v>522</v>
      </c>
      <c r="N6">
        <f ca="1">'Jester Money Totals'!N109</f>
        <v>696</v>
      </c>
      <c r="O6">
        <f ca="1">'Jester Money Totals'!O109</f>
        <v>158</v>
      </c>
      <c r="P6" s="37">
        <f ca="1">'Jester Money Totals'!P109</f>
        <v>5413.18</v>
      </c>
    </row>
    <row r="7" spans="1:16" ht="15.75" customHeight="1" x14ac:dyDescent="0.15">
      <c r="A7" s="47" t="s">
        <v>224</v>
      </c>
      <c r="B7">
        <f ca="1">'Molly Money Totals'!B109</f>
        <v>19</v>
      </c>
      <c r="C7">
        <f ca="1">'Molly Money Totals'!C109</f>
        <v>447</v>
      </c>
      <c r="D7">
        <f ca="1">'Molly Money Totals'!D109</f>
        <v>37</v>
      </c>
      <c r="E7">
        <f ca="1">'Molly Money Totals'!E109</f>
        <v>9</v>
      </c>
      <c r="F7" s="37">
        <f ca="1">'Molly Money Totals'!F109</f>
        <v>640.79</v>
      </c>
      <c r="G7">
        <f ca="1">'Molly Money Totals'!G109</f>
        <v>-1</v>
      </c>
      <c r="H7">
        <f ca="1">'Molly Money Totals'!H109</f>
        <v>-273</v>
      </c>
      <c r="I7">
        <f ca="1">'Molly Money Totals'!I109</f>
        <v>-69</v>
      </c>
      <c r="J7">
        <f ca="1">'Molly Money Totals'!J109</f>
        <v>-2</v>
      </c>
      <c r="K7" s="37">
        <f ca="1">'Molly Money Totals'!K109</f>
        <v>-289.92</v>
      </c>
      <c r="L7">
        <f ca="1">'Molly Money Totals'!L109</f>
        <v>18</v>
      </c>
      <c r="M7">
        <f ca="1">'Molly Money Totals'!M109</f>
        <v>174</v>
      </c>
      <c r="N7">
        <f ca="1">'Molly Money Totals'!N109</f>
        <v>-32</v>
      </c>
      <c r="O7">
        <f ca="1">'Molly Money Totals'!O109</f>
        <v>7</v>
      </c>
      <c r="P7" s="37">
        <f ca="1">'Molly Money Totals'!P109</f>
        <v>350.87000000000006</v>
      </c>
    </row>
    <row r="8" spans="1:16" ht="15.75" customHeight="1" x14ac:dyDescent="0.15">
      <c r="A8" s="47" t="s">
        <v>225</v>
      </c>
      <c r="B8">
        <f ca="1">'Caduceus Money Totals'!B109</f>
        <v>520</v>
      </c>
      <c r="C8">
        <f ca="1">'Caduceus Money Totals'!C109</f>
        <v>5541</v>
      </c>
      <c r="D8">
        <f ca="1">'Caduceus Money Totals'!D109</f>
        <v>711</v>
      </c>
      <c r="E8">
        <f ca="1">'Caduceus Money Totals'!E109</f>
        <v>88</v>
      </c>
      <c r="F8" s="37">
        <f ca="1">'Caduceus Money Totals'!F109</f>
        <v>10812.98</v>
      </c>
      <c r="G8">
        <f ca="1">'Caduceus Money Totals'!G109</f>
        <v>-17</v>
      </c>
      <c r="H8">
        <f ca="1">'Caduceus Money Totals'!H109</f>
        <v>-4611</v>
      </c>
      <c r="I8">
        <f ca="1">'Caduceus Money Totals'!I109</f>
        <v>-53</v>
      </c>
      <c r="J8">
        <f ca="1">'Caduceus Money Totals'!J109</f>
        <v>0</v>
      </c>
      <c r="K8" s="37">
        <f ca="1">'Caduceus Money Totals'!K109</f>
        <v>-4786.3</v>
      </c>
      <c r="L8">
        <f ca="1">'Caduceus Money Totals'!L109</f>
        <v>503</v>
      </c>
      <c r="M8">
        <f ca="1">'Caduceus Money Totals'!M109</f>
        <v>930</v>
      </c>
      <c r="N8">
        <f ca="1">'Caduceus Money Totals'!N109</f>
        <v>658</v>
      </c>
      <c r="O8">
        <f ca="1">'Caduceus Money Totals'!O109</f>
        <v>88</v>
      </c>
      <c r="P8" s="37">
        <f ca="1">'Caduceus Money Totals'!P109</f>
        <v>6026.68</v>
      </c>
    </row>
    <row r="9" spans="1:16" ht="15.75" customHeight="1" x14ac:dyDescent="0.15">
      <c r="A9" s="47" t="s">
        <v>226</v>
      </c>
      <c r="B9">
        <f ca="1">'Yasha Money Totals'!B109</f>
        <v>170</v>
      </c>
      <c r="C9">
        <f ca="1">'Yasha Money Totals'!C109</f>
        <v>6082</v>
      </c>
      <c r="D9">
        <f ca="1">'Yasha Money Totals'!D109</f>
        <v>820</v>
      </c>
      <c r="E9">
        <f ca="1">'Yasha Money Totals'!E109</f>
        <v>117</v>
      </c>
      <c r="F9" s="37">
        <f ca="1">'Yasha Money Totals'!F109</f>
        <v>7865.17</v>
      </c>
      <c r="G9">
        <f ca="1">'Yasha Money Totals'!G109</f>
        <v>0</v>
      </c>
      <c r="H9">
        <f ca="1">'Yasha Money Totals'!H109</f>
        <v>-3785</v>
      </c>
      <c r="I9">
        <f ca="1">'Yasha Money Totals'!I109</f>
        <v>-32</v>
      </c>
      <c r="J9">
        <f ca="1">'Yasha Money Totals'!J109</f>
        <v>-5</v>
      </c>
      <c r="K9" s="37">
        <f ca="1">'Yasha Money Totals'!K109</f>
        <v>-3788.25</v>
      </c>
      <c r="L9">
        <f ca="1">'Yasha Money Totals'!L109</f>
        <v>170</v>
      </c>
      <c r="M9">
        <f ca="1">'Yasha Money Totals'!M109</f>
        <v>2297</v>
      </c>
      <c r="N9">
        <f ca="1">'Yasha Money Totals'!N109</f>
        <v>788</v>
      </c>
      <c r="O9">
        <f ca="1">'Yasha Money Totals'!O109</f>
        <v>112</v>
      </c>
      <c r="P9" s="37">
        <f ca="1">'Yasha Money Totals'!P109</f>
        <v>4076.92</v>
      </c>
    </row>
    <row r="10" spans="1:16" ht="15.75" customHeight="1" x14ac:dyDescent="0.15">
      <c r="A10" s="47" t="s">
        <v>227</v>
      </c>
      <c r="B10">
        <f ca="1">'Money Totals'!B109</f>
        <v>5711</v>
      </c>
      <c r="C10">
        <f ca="1">'Money Totals'!C109</f>
        <v>89270</v>
      </c>
      <c r="D10">
        <f ca="1">'Money Totals'!D109</f>
        <v>11607</v>
      </c>
      <c r="E10">
        <f ca="1">'Money Totals'!E109</f>
        <v>1750</v>
      </c>
      <c r="F10" s="37">
        <f ca="1">'Money Totals'!F109</f>
        <v>147558.19999999998</v>
      </c>
      <c r="G10">
        <f ca="1">'Money Totals'!G109</f>
        <v>-1871</v>
      </c>
      <c r="H10">
        <f ca="1">'Money Totals'!H109</f>
        <v>-81007</v>
      </c>
      <c r="I10">
        <f ca="1">'Money Totals'!I109</f>
        <v>-5421</v>
      </c>
      <c r="J10">
        <f ca="1">'Money Totals'!J109</f>
        <v>-1036</v>
      </c>
      <c r="K10" s="37">
        <f ca="1">'Money Totals'!K109</f>
        <v>-100269.45999999999</v>
      </c>
      <c r="L10">
        <f ca="1">'Money Totals'!L109</f>
        <v>3840</v>
      </c>
      <c r="M10">
        <f ca="1">'Money Totals'!M109</f>
        <v>8263</v>
      </c>
      <c r="N10">
        <f ca="1">'Money Totals'!N109</f>
        <v>6186</v>
      </c>
      <c r="O10">
        <f ca="1">'Money Totals'!O109</f>
        <v>714</v>
      </c>
      <c r="P10" s="37">
        <f ca="1">'Money Totals'!P109</f>
        <v>47288.74</v>
      </c>
    </row>
    <row r="11" spans="1:16" ht="15.75" customHeight="1" x14ac:dyDescent="0.15">
      <c r="A11" s="48" t="s">
        <v>228</v>
      </c>
      <c r="B11" s="49">
        <f t="shared" ref="B11:P11" ca="1" si="0">B10- SUM(B2:B9)</f>
        <v>2186</v>
      </c>
      <c r="C11" s="49">
        <f t="shared" ca="1" si="0"/>
        <v>43052</v>
      </c>
      <c r="D11" s="49">
        <f t="shared" ca="1" si="0"/>
        <v>5701</v>
      </c>
      <c r="E11" s="49">
        <f t="shared" ca="1" si="0"/>
        <v>782</v>
      </c>
      <c r="F11" s="50">
        <f t="shared" ca="1" si="0"/>
        <v>69908.619999999981</v>
      </c>
      <c r="G11" s="49">
        <f t="shared" ca="1" si="0"/>
        <v>-1171</v>
      </c>
      <c r="H11" s="49">
        <f t="shared" ca="1" si="0"/>
        <v>-42376</v>
      </c>
      <c r="I11" s="49">
        <f t="shared" ca="1" si="0"/>
        <v>-5017</v>
      </c>
      <c r="J11" s="49">
        <f t="shared" ca="1" si="0"/>
        <v>-928</v>
      </c>
      <c r="K11" s="50">
        <f t="shared" ca="1" si="0"/>
        <v>-54596.979999999996</v>
      </c>
      <c r="L11" s="49">
        <f t="shared" ca="1" si="0"/>
        <v>1178</v>
      </c>
      <c r="M11" s="49">
        <f t="shared" ca="1" si="0"/>
        <v>3394</v>
      </c>
      <c r="N11" s="49">
        <f t="shared" ca="1" si="0"/>
        <v>1391</v>
      </c>
      <c r="O11" s="49">
        <f t="shared" ca="1" si="0"/>
        <v>-146</v>
      </c>
      <c r="P11" s="50">
        <f t="shared" ca="1" si="0"/>
        <v>15311.64</v>
      </c>
    </row>
  </sheetData>
  <conditionalFormatting sqref="B1:P1">
    <cfRule type="cellIs" dxfId="19" priority="1" operator="greaterThan">
      <formula>0</formula>
    </cfRule>
  </conditionalFormatting>
  <conditionalFormatting sqref="B1:P1">
    <cfRule type="cellIs" dxfId="18" priority="2" operator="lessThan">
      <formula>0</formula>
    </cfRule>
  </conditionalFormatting>
  <conditionalFormatting sqref="B2:P11">
    <cfRule type="cellIs" dxfId="17" priority="3" operator="greaterThan">
      <formula>0</formula>
    </cfRule>
  </conditionalFormatting>
  <conditionalFormatting sqref="B2:P11">
    <cfRule type="cellIs" dxfId="16" priority="4" operator="lessThan">
      <formula>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6.5" customWidth="1"/>
    <col min="4" max="4" width="15.5" customWidth="1"/>
    <col min="5" max="5" width="13.83203125" customWidth="1"/>
    <col min="6" max="6" width="13.5" customWidth="1"/>
    <col min="7" max="7" width="20.83203125" customWidth="1"/>
    <col min="8" max="8" width="9.33203125" customWidth="1"/>
    <col min="9" max="11" width="7.6640625" customWidth="1"/>
    <col min="12" max="12" width="31.6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71.8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137</v>
      </c>
      <c r="B2" s="85">
        <v>4.0543981481481479E-2</v>
      </c>
      <c r="C2" s="19" t="s">
        <v>225</v>
      </c>
      <c r="D2" s="19" t="s">
        <v>247</v>
      </c>
      <c r="E2" s="19" t="s">
        <v>221</v>
      </c>
      <c r="F2" s="19" t="s">
        <v>255</v>
      </c>
      <c r="G2" s="59" t="s">
        <v>898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898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137</v>
      </c>
      <c r="B3" s="85">
        <v>4.0543981481481479E-2</v>
      </c>
      <c r="C3" s="19" t="s">
        <v>225</v>
      </c>
      <c r="D3" s="19" t="s">
        <v>247</v>
      </c>
      <c r="E3" s="19" t="s">
        <v>220</v>
      </c>
      <c r="F3" s="19" t="s">
        <v>255</v>
      </c>
      <c r="G3" s="59" t="s">
        <v>898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898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137</v>
      </c>
      <c r="B4" s="85">
        <v>4.0543981481481479E-2</v>
      </c>
      <c r="C4" s="19" t="s">
        <v>225</v>
      </c>
      <c r="D4" s="19" t="s">
        <v>247</v>
      </c>
      <c r="E4" s="19" t="s">
        <v>892</v>
      </c>
      <c r="F4" s="19" t="s">
        <v>255</v>
      </c>
      <c r="G4" s="59" t="s">
        <v>898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898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137</v>
      </c>
      <c r="B5" s="85">
        <v>5.3148148148148146E-2</v>
      </c>
      <c r="C5" s="19" t="s">
        <v>229</v>
      </c>
      <c r="D5" s="19" t="s">
        <v>247</v>
      </c>
      <c r="E5" s="19" t="s">
        <v>220</v>
      </c>
      <c r="F5" s="19" t="s">
        <v>297</v>
      </c>
      <c r="G5" s="59" t="s">
        <v>899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899</v>
      </c>
      <c r="M5" s="62" t="s">
        <v>247</v>
      </c>
      <c r="N5" s="62" t="s">
        <v>247</v>
      </c>
      <c r="O5" s="62" t="s">
        <v>247</v>
      </c>
      <c r="P5" s="62" t="s">
        <v>247</v>
      </c>
      <c r="Q5" s="19" t="s">
        <v>900</v>
      </c>
    </row>
    <row r="6" spans="1:17" ht="15.75" customHeight="1" x14ac:dyDescent="0.15">
      <c r="A6" s="19" t="s">
        <v>137</v>
      </c>
      <c r="B6" s="85">
        <v>7.5081018518518519E-2</v>
      </c>
      <c r="C6" s="19" t="s">
        <v>221</v>
      </c>
      <c r="D6" s="19" t="s">
        <v>247</v>
      </c>
      <c r="E6" s="19" t="s">
        <v>247</v>
      </c>
      <c r="F6" s="19" t="s">
        <v>297</v>
      </c>
      <c r="G6" s="59" t="s">
        <v>247</v>
      </c>
      <c r="H6" s="60" t="s">
        <v>247</v>
      </c>
      <c r="I6" s="60" t="s">
        <v>247</v>
      </c>
      <c r="J6" s="60" t="s">
        <v>247</v>
      </c>
      <c r="K6" s="60" t="s">
        <v>247</v>
      </c>
      <c r="L6" s="73" t="s">
        <v>317</v>
      </c>
      <c r="M6" s="62" t="s">
        <v>247</v>
      </c>
      <c r="N6" s="62" t="s">
        <v>247</v>
      </c>
      <c r="O6" s="62" t="s">
        <v>247</v>
      </c>
      <c r="P6" s="62" t="s">
        <v>247</v>
      </c>
      <c r="Q6" s="19" t="s">
        <v>441</v>
      </c>
    </row>
    <row r="7" spans="1:17" ht="15.75" customHeight="1" x14ac:dyDescent="0.15">
      <c r="A7" s="19" t="s">
        <v>137</v>
      </c>
      <c r="B7" s="85">
        <v>8.7881944444444443E-2</v>
      </c>
      <c r="C7" s="19" t="s">
        <v>901</v>
      </c>
      <c r="D7" s="19" t="s">
        <v>247</v>
      </c>
      <c r="E7" s="19" t="s">
        <v>225</v>
      </c>
      <c r="F7" s="19" t="s">
        <v>266</v>
      </c>
      <c r="G7" s="59" t="s">
        <v>495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137</v>
      </c>
      <c r="B8" s="85">
        <v>8.7881944444444443E-2</v>
      </c>
      <c r="C8" s="19" t="s">
        <v>902</v>
      </c>
      <c r="D8" s="19" t="s">
        <v>247</v>
      </c>
      <c r="E8" s="19" t="s">
        <v>220</v>
      </c>
      <c r="F8" s="19" t="s">
        <v>266</v>
      </c>
      <c r="G8" s="59" t="s">
        <v>495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137</v>
      </c>
      <c r="B9" s="85">
        <v>9.0312500000000004E-2</v>
      </c>
      <c r="C9" s="19" t="s">
        <v>901</v>
      </c>
      <c r="D9" s="19" t="s">
        <v>247</v>
      </c>
      <c r="E9" s="19" t="s">
        <v>229</v>
      </c>
      <c r="F9" s="19" t="s">
        <v>266</v>
      </c>
      <c r="G9" s="59" t="s">
        <v>247</v>
      </c>
      <c r="H9" s="60" t="s">
        <v>247</v>
      </c>
      <c r="I9" s="60">
        <v>62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9" t="s">
        <v>137</v>
      </c>
      <c r="B10" s="85">
        <v>9.1006944444444446E-2</v>
      </c>
      <c r="C10" s="19" t="s">
        <v>902</v>
      </c>
      <c r="D10" s="19" t="s">
        <v>247</v>
      </c>
      <c r="E10" s="19" t="s">
        <v>892</v>
      </c>
      <c r="F10" s="19" t="s">
        <v>266</v>
      </c>
      <c r="G10" s="59" t="s">
        <v>247</v>
      </c>
      <c r="H10" s="60" t="s">
        <v>247</v>
      </c>
      <c r="I10" s="60">
        <v>22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137</v>
      </c>
      <c r="B11" s="85">
        <v>9.1006944444444446E-2</v>
      </c>
      <c r="C11" s="19" t="s">
        <v>902</v>
      </c>
      <c r="D11" s="19" t="s">
        <v>247</v>
      </c>
      <c r="E11" s="19" t="s">
        <v>892</v>
      </c>
      <c r="F11" s="19" t="s">
        <v>266</v>
      </c>
      <c r="G11" s="59" t="s">
        <v>903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 t="s">
        <v>247</v>
      </c>
      <c r="O11" s="62" t="s">
        <v>247</v>
      </c>
      <c r="P11" s="62" t="s">
        <v>247</v>
      </c>
    </row>
    <row r="12" spans="1:17" ht="15.75" customHeight="1" x14ac:dyDescent="0.15">
      <c r="A12" s="19" t="s">
        <v>137</v>
      </c>
      <c r="B12" s="85">
        <v>0.13730324074074074</v>
      </c>
      <c r="C12" s="19" t="s">
        <v>904</v>
      </c>
      <c r="D12" s="19" t="s">
        <v>247</v>
      </c>
      <c r="E12" s="19" t="s">
        <v>268</v>
      </c>
      <c r="F12" s="19" t="s">
        <v>266</v>
      </c>
      <c r="G12" s="59" t="s">
        <v>602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 t="s">
        <v>247</v>
      </c>
      <c r="O12" s="62" t="s">
        <v>247</v>
      </c>
      <c r="P12" s="62" t="s">
        <v>247</v>
      </c>
    </row>
    <row r="13" spans="1:17" ht="15.75" customHeight="1" x14ac:dyDescent="0.15">
      <c r="A13" s="19" t="s">
        <v>137</v>
      </c>
      <c r="B13" s="85">
        <v>0.13765046296296296</v>
      </c>
      <c r="C13" s="19" t="s">
        <v>904</v>
      </c>
      <c r="D13" s="19" t="s">
        <v>247</v>
      </c>
      <c r="E13" s="19" t="s">
        <v>847</v>
      </c>
      <c r="F13" s="19" t="s">
        <v>266</v>
      </c>
      <c r="G13" s="59" t="s">
        <v>247</v>
      </c>
      <c r="H13" s="60" t="s">
        <v>247</v>
      </c>
      <c r="I13" s="60">
        <v>38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 t="s">
        <v>247</v>
      </c>
      <c r="O13" s="62" t="s">
        <v>247</v>
      </c>
      <c r="P13" s="62" t="s">
        <v>247</v>
      </c>
    </row>
    <row r="14" spans="1:17" ht="15.75" customHeight="1" x14ac:dyDescent="0.15">
      <c r="A14" s="19" t="s">
        <v>137</v>
      </c>
      <c r="B14" s="85">
        <v>0.13765046296296296</v>
      </c>
      <c r="C14" s="19" t="s">
        <v>904</v>
      </c>
      <c r="D14" s="19" t="s">
        <v>247</v>
      </c>
      <c r="E14" s="19" t="s">
        <v>847</v>
      </c>
      <c r="F14" s="19" t="s">
        <v>266</v>
      </c>
      <c r="G14" s="59" t="s">
        <v>905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247</v>
      </c>
      <c r="M14" s="62" t="s">
        <v>247</v>
      </c>
      <c r="N14" s="62" t="s">
        <v>247</v>
      </c>
      <c r="O14" s="62" t="s">
        <v>247</v>
      </c>
      <c r="P14" s="62" t="s">
        <v>247</v>
      </c>
    </row>
    <row r="15" spans="1:17" ht="15.75" customHeight="1" x14ac:dyDescent="0.15">
      <c r="A15" s="19" t="s">
        <v>137</v>
      </c>
      <c r="B15" s="85">
        <v>0.13765046296296296</v>
      </c>
      <c r="C15" s="19" t="s">
        <v>904</v>
      </c>
      <c r="D15" s="19" t="s">
        <v>247</v>
      </c>
      <c r="E15" s="19" t="s">
        <v>847</v>
      </c>
      <c r="F15" s="19" t="s">
        <v>266</v>
      </c>
      <c r="G15" s="59" t="s">
        <v>906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 t="s">
        <v>247</v>
      </c>
      <c r="O15" s="62" t="s">
        <v>247</v>
      </c>
      <c r="P15" s="62" t="s">
        <v>247</v>
      </c>
    </row>
    <row r="16" spans="1:17" ht="15.75" customHeight="1" x14ac:dyDescent="0.15">
      <c r="A16" s="19" t="s">
        <v>137</v>
      </c>
      <c r="B16" s="85">
        <v>0.16070601851851851</v>
      </c>
      <c r="C16" s="19" t="s">
        <v>225</v>
      </c>
      <c r="D16" s="19" t="s">
        <v>247</v>
      </c>
      <c r="E16" s="19" t="s">
        <v>892</v>
      </c>
      <c r="F16" s="19" t="s">
        <v>255</v>
      </c>
      <c r="G16" s="59" t="s">
        <v>907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907</v>
      </c>
      <c r="M16" s="62" t="s">
        <v>247</v>
      </c>
      <c r="N16" s="62" t="s">
        <v>247</v>
      </c>
      <c r="O16" s="62" t="s">
        <v>247</v>
      </c>
      <c r="P16" s="62" t="s">
        <v>247</v>
      </c>
    </row>
    <row r="17" spans="1:16" ht="15.75" customHeight="1" x14ac:dyDescent="0.15">
      <c r="A17" s="19" t="s">
        <v>137</v>
      </c>
      <c r="B17" s="85">
        <v>0.1617824074074074</v>
      </c>
      <c r="C17" s="19" t="s">
        <v>892</v>
      </c>
      <c r="D17" s="19" t="s">
        <v>247</v>
      </c>
      <c r="E17" s="19" t="s">
        <v>220</v>
      </c>
      <c r="F17" s="19" t="s">
        <v>255</v>
      </c>
      <c r="G17" s="59" t="s">
        <v>908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908</v>
      </c>
      <c r="M17" s="62" t="s">
        <v>247</v>
      </c>
      <c r="N17" s="62" t="s">
        <v>247</v>
      </c>
      <c r="O17" s="62" t="s">
        <v>247</v>
      </c>
      <c r="P17" s="62" t="s">
        <v>247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9.5" customWidth="1"/>
    <col min="4" max="4" width="15.5" customWidth="1"/>
    <col min="5" max="5" width="13.83203125" customWidth="1"/>
    <col min="6" max="6" width="13.5" customWidth="1"/>
    <col min="7" max="7" width="22.1640625" customWidth="1"/>
    <col min="8" max="8" width="9.33203125" customWidth="1"/>
    <col min="9" max="11" width="7.6640625" customWidth="1"/>
    <col min="12" max="12" width="22.3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8.6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138</v>
      </c>
      <c r="B2" s="113" t="s">
        <v>909</v>
      </c>
      <c r="C2" s="19" t="s">
        <v>221</v>
      </c>
      <c r="D2" s="19" t="s">
        <v>247</v>
      </c>
      <c r="E2" s="19" t="s">
        <v>221</v>
      </c>
      <c r="F2" s="19" t="s">
        <v>297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910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138</v>
      </c>
      <c r="B3" s="113" t="s">
        <v>911</v>
      </c>
      <c r="C3" s="19" t="s">
        <v>220</v>
      </c>
      <c r="D3" s="19" t="s">
        <v>247</v>
      </c>
      <c r="E3" s="19" t="s">
        <v>912</v>
      </c>
      <c r="F3" s="19" t="s">
        <v>255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893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138</v>
      </c>
      <c r="B4" s="113" t="s">
        <v>913</v>
      </c>
      <c r="C4" s="19" t="s">
        <v>847</v>
      </c>
      <c r="D4" s="19" t="s">
        <v>247</v>
      </c>
      <c r="E4" s="19" t="s">
        <v>220</v>
      </c>
      <c r="F4" s="19" t="s">
        <v>255</v>
      </c>
      <c r="G4" s="59" t="s">
        <v>408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138</v>
      </c>
      <c r="B5" s="113" t="s">
        <v>913</v>
      </c>
      <c r="C5" s="19" t="s">
        <v>220</v>
      </c>
      <c r="D5" s="19" t="s">
        <v>247</v>
      </c>
      <c r="E5" s="19" t="s">
        <v>220</v>
      </c>
      <c r="F5" s="19" t="s">
        <v>297</v>
      </c>
      <c r="G5" s="59" t="s">
        <v>247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408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138</v>
      </c>
      <c r="B6" s="113" t="s">
        <v>914</v>
      </c>
      <c r="C6" s="19" t="s">
        <v>220</v>
      </c>
      <c r="D6" s="19" t="s">
        <v>247</v>
      </c>
      <c r="E6" s="19" t="s">
        <v>247</v>
      </c>
      <c r="F6" s="19" t="s">
        <v>297</v>
      </c>
      <c r="G6" s="59" t="s">
        <v>247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915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138</v>
      </c>
      <c r="B7" s="113" t="s">
        <v>916</v>
      </c>
      <c r="C7" s="19" t="s">
        <v>221</v>
      </c>
      <c r="D7" s="19" t="s">
        <v>247</v>
      </c>
      <c r="E7" s="19" t="s">
        <v>221</v>
      </c>
      <c r="F7" s="19" t="s">
        <v>297</v>
      </c>
      <c r="G7" s="59" t="s">
        <v>247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424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138</v>
      </c>
      <c r="B8" s="114" t="s">
        <v>917</v>
      </c>
      <c r="C8" s="19" t="s">
        <v>225</v>
      </c>
      <c r="D8" s="19" t="s">
        <v>247</v>
      </c>
      <c r="E8" s="19" t="s">
        <v>225</v>
      </c>
      <c r="F8" s="19" t="s">
        <v>297</v>
      </c>
      <c r="G8" s="59" t="s">
        <v>247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424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138</v>
      </c>
      <c r="B9" s="113" t="s">
        <v>918</v>
      </c>
      <c r="C9" s="19" t="s">
        <v>225</v>
      </c>
      <c r="D9" s="19" t="s">
        <v>247</v>
      </c>
      <c r="E9" s="19" t="s">
        <v>419</v>
      </c>
      <c r="F9" s="19" t="s">
        <v>297</v>
      </c>
      <c r="G9" s="59" t="s">
        <v>247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408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9" t="s">
        <v>138</v>
      </c>
      <c r="B10" s="113" t="s">
        <v>919</v>
      </c>
      <c r="C10" s="19" t="s">
        <v>221</v>
      </c>
      <c r="D10" s="19" t="s">
        <v>247</v>
      </c>
      <c r="E10" s="19" t="s">
        <v>221</v>
      </c>
      <c r="F10" s="19" t="s">
        <v>297</v>
      </c>
      <c r="G10" s="59" t="s">
        <v>247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424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138</v>
      </c>
      <c r="B11" s="113" t="s">
        <v>920</v>
      </c>
      <c r="C11" s="19" t="s">
        <v>225</v>
      </c>
      <c r="D11" s="19" t="s">
        <v>247</v>
      </c>
      <c r="E11" s="19" t="s">
        <v>225</v>
      </c>
      <c r="F11" s="19" t="s">
        <v>297</v>
      </c>
      <c r="G11" s="59" t="s">
        <v>247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424</v>
      </c>
      <c r="M11" s="62" t="s">
        <v>247</v>
      </c>
      <c r="N11" s="62" t="s">
        <v>247</v>
      </c>
      <c r="O11" s="62" t="s">
        <v>247</v>
      </c>
      <c r="P11" s="62" t="s">
        <v>247</v>
      </c>
    </row>
    <row r="12" spans="1:17" ht="15.75" customHeight="1" x14ac:dyDescent="0.15">
      <c r="A12" s="19" t="s">
        <v>138</v>
      </c>
      <c r="B12" s="113" t="s">
        <v>921</v>
      </c>
      <c r="C12" s="19" t="s">
        <v>225</v>
      </c>
      <c r="D12" s="19" t="s">
        <v>247</v>
      </c>
      <c r="E12" s="19" t="s">
        <v>419</v>
      </c>
      <c r="F12" s="19" t="s">
        <v>297</v>
      </c>
      <c r="G12" s="59" t="s">
        <v>247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408</v>
      </c>
      <c r="M12" s="62" t="s">
        <v>247</v>
      </c>
      <c r="N12" s="62" t="s">
        <v>247</v>
      </c>
      <c r="O12" s="62" t="s">
        <v>247</v>
      </c>
      <c r="P12" s="62" t="s">
        <v>247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5.33203125" customWidth="1"/>
    <col min="4" max="4" width="17.33203125" customWidth="1"/>
    <col min="7" max="7" width="51" customWidth="1"/>
    <col min="8" max="8" width="9.33203125" customWidth="1"/>
    <col min="9" max="11" width="7.6640625" customWidth="1"/>
    <col min="12" max="12" width="15.6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36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72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139</v>
      </c>
      <c r="B2" s="85">
        <v>1.7766203703703704E-2</v>
      </c>
      <c r="C2" s="19" t="s">
        <v>220</v>
      </c>
      <c r="D2" s="19" t="s">
        <v>247</v>
      </c>
      <c r="E2" s="19" t="s">
        <v>219</v>
      </c>
      <c r="F2" s="19" t="s">
        <v>255</v>
      </c>
      <c r="G2" s="71" t="s">
        <v>746</v>
      </c>
      <c r="H2" s="60" t="s">
        <v>247</v>
      </c>
      <c r="I2" s="60" t="s">
        <v>247</v>
      </c>
      <c r="J2" s="60" t="s">
        <v>247</v>
      </c>
      <c r="K2" s="60" t="s">
        <v>247</v>
      </c>
      <c r="L2" s="73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139</v>
      </c>
      <c r="B3" s="85">
        <v>1.7766203703703704E-2</v>
      </c>
      <c r="C3" s="19" t="s">
        <v>220</v>
      </c>
      <c r="D3" s="19" t="s">
        <v>247</v>
      </c>
      <c r="E3" s="19" t="s">
        <v>219</v>
      </c>
      <c r="F3" s="19" t="s">
        <v>247</v>
      </c>
      <c r="G3" s="71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73" t="s">
        <v>746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139</v>
      </c>
      <c r="B4" s="85">
        <v>2.2141203703703705E-2</v>
      </c>
      <c r="C4" s="19" t="s">
        <v>922</v>
      </c>
      <c r="D4" s="19" t="s">
        <v>247</v>
      </c>
      <c r="E4" s="19" t="s">
        <v>268</v>
      </c>
      <c r="F4" s="19" t="s">
        <v>266</v>
      </c>
      <c r="G4" s="71" t="s">
        <v>923</v>
      </c>
      <c r="H4" s="60" t="s">
        <v>247</v>
      </c>
      <c r="I4" s="60">
        <v>146</v>
      </c>
      <c r="J4" s="60" t="s">
        <v>247</v>
      </c>
      <c r="K4" s="60" t="s">
        <v>247</v>
      </c>
      <c r="L4" s="73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139</v>
      </c>
      <c r="B5" s="85">
        <v>3.1759259259259258E-2</v>
      </c>
      <c r="C5" s="19" t="s">
        <v>268</v>
      </c>
      <c r="D5" s="19" t="s">
        <v>247</v>
      </c>
      <c r="E5" s="19" t="s">
        <v>219</v>
      </c>
      <c r="F5" s="19" t="s">
        <v>255</v>
      </c>
      <c r="G5" s="71" t="s">
        <v>924</v>
      </c>
      <c r="H5" s="60" t="s">
        <v>247</v>
      </c>
      <c r="I5" s="60" t="s">
        <v>247</v>
      </c>
      <c r="J5" s="60" t="s">
        <v>247</v>
      </c>
      <c r="K5" s="60" t="s">
        <v>247</v>
      </c>
      <c r="L5" s="73" t="s">
        <v>924</v>
      </c>
      <c r="M5" s="62" t="s">
        <v>247</v>
      </c>
      <c r="N5" s="62" t="s">
        <v>247</v>
      </c>
      <c r="O5" s="62" t="s">
        <v>247</v>
      </c>
      <c r="P5" s="62" t="s">
        <v>247</v>
      </c>
      <c r="Q5" s="19" t="s">
        <v>925</v>
      </c>
    </row>
    <row r="6" spans="1:17" ht="15.75" customHeight="1" x14ac:dyDescent="0.15">
      <c r="A6" s="19" t="s">
        <v>139</v>
      </c>
      <c r="B6" s="85">
        <v>3.3125000000000002E-2</v>
      </c>
      <c r="C6" s="19" t="s">
        <v>926</v>
      </c>
      <c r="D6" s="19" t="s">
        <v>247</v>
      </c>
      <c r="E6" s="19" t="s">
        <v>268</v>
      </c>
      <c r="F6" s="19" t="s">
        <v>266</v>
      </c>
      <c r="G6" s="71" t="s">
        <v>927</v>
      </c>
      <c r="H6" s="60">
        <v>101</v>
      </c>
      <c r="I6" s="60" t="s">
        <v>247</v>
      </c>
      <c r="J6" s="60" t="s">
        <v>247</v>
      </c>
      <c r="K6" s="60" t="s">
        <v>247</v>
      </c>
      <c r="L6" s="73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139</v>
      </c>
      <c r="B7" s="85">
        <v>4.1006944444444443E-2</v>
      </c>
      <c r="C7" s="19" t="s">
        <v>926</v>
      </c>
      <c r="D7" s="19" t="s">
        <v>247</v>
      </c>
      <c r="E7" s="19" t="s">
        <v>219</v>
      </c>
      <c r="F7" s="19" t="s">
        <v>266</v>
      </c>
      <c r="G7" s="71" t="s">
        <v>928</v>
      </c>
      <c r="H7" s="60" t="s">
        <v>247</v>
      </c>
      <c r="I7" s="60" t="s">
        <v>247</v>
      </c>
      <c r="J7" s="60" t="s">
        <v>247</v>
      </c>
      <c r="K7" s="60" t="s">
        <v>247</v>
      </c>
      <c r="L7" s="73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139</v>
      </c>
      <c r="B8" s="85">
        <v>4.5937499999999999E-2</v>
      </c>
      <c r="C8" s="19" t="s">
        <v>268</v>
      </c>
      <c r="D8" s="19" t="s">
        <v>247</v>
      </c>
      <c r="E8" s="19" t="s">
        <v>229</v>
      </c>
      <c r="F8" s="19" t="s">
        <v>374</v>
      </c>
      <c r="G8" s="71" t="s">
        <v>929</v>
      </c>
      <c r="H8" s="60" t="s">
        <v>247</v>
      </c>
      <c r="I8" s="60" t="s">
        <v>247</v>
      </c>
      <c r="J8" s="60" t="s">
        <v>247</v>
      </c>
      <c r="K8" s="60" t="s">
        <v>247</v>
      </c>
      <c r="L8" s="73" t="s">
        <v>929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139</v>
      </c>
      <c r="B9" s="85">
        <v>4.8032407407407406E-2</v>
      </c>
      <c r="C9" s="19" t="s">
        <v>268</v>
      </c>
      <c r="D9" s="19" t="s">
        <v>247</v>
      </c>
      <c r="E9" s="19" t="s">
        <v>220</v>
      </c>
      <c r="F9" s="19" t="s">
        <v>374</v>
      </c>
      <c r="G9" s="71" t="s">
        <v>930</v>
      </c>
      <c r="H9" s="60" t="s">
        <v>247</v>
      </c>
      <c r="I9" s="60" t="s">
        <v>247</v>
      </c>
      <c r="J9" s="60" t="s">
        <v>247</v>
      </c>
      <c r="K9" s="60" t="s">
        <v>247</v>
      </c>
      <c r="L9" s="73" t="s">
        <v>930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9" t="s">
        <v>139</v>
      </c>
      <c r="B10" s="85">
        <v>5.4467592592592595E-2</v>
      </c>
      <c r="C10" s="19" t="s">
        <v>847</v>
      </c>
      <c r="D10" s="19" t="s">
        <v>247</v>
      </c>
      <c r="E10" s="19" t="s">
        <v>229</v>
      </c>
      <c r="F10" s="19" t="s">
        <v>255</v>
      </c>
      <c r="G10" s="71" t="s">
        <v>931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73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139</v>
      </c>
      <c r="B11" s="85">
        <v>5.5914351851851854E-2</v>
      </c>
      <c r="C11" s="19" t="s">
        <v>847</v>
      </c>
      <c r="D11" s="19" t="s">
        <v>247</v>
      </c>
      <c r="E11" s="19" t="s">
        <v>220</v>
      </c>
      <c r="F11" s="19" t="s">
        <v>255</v>
      </c>
      <c r="G11" s="71" t="s">
        <v>365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73" t="s">
        <v>247</v>
      </c>
      <c r="M11" s="62" t="s">
        <v>247</v>
      </c>
      <c r="N11" s="62" t="s">
        <v>247</v>
      </c>
      <c r="O11" s="62" t="s">
        <v>247</v>
      </c>
      <c r="P11" s="62" t="s">
        <v>247</v>
      </c>
    </row>
    <row r="12" spans="1:17" ht="15.75" customHeight="1" x14ac:dyDescent="0.15">
      <c r="A12" s="19" t="s">
        <v>139</v>
      </c>
      <c r="B12" s="85">
        <v>5.7083333333333333E-2</v>
      </c>
      <c r="C12" s="19" t="s">
        <v>926</v>
      </c>
      <c r="D12" s="19" t="s">
        <v>247</v>
      </c>
      <c r="E12" s="19" t="s">
        <v>219</v>
      </c>
      <c r="F12" s="19" t="s">
        <v>266</v>
      </c>
      <c r="G12" s="71" t="s">
        <v>932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73" t="s">
        <v>247</v>
      </c>
      <c r="M12" s="62" t="s">
        <v>247</v>
      </c>
      <c r="N12" s="62" t="s">
        <v>247</v>
      </c>
      <c r="O12" s="62" t="s">
        <v>247</v>
      </c>
      <c r="P12" s="62" t="s">
        <v>247</v>
      </c>
    </row>
    <row r="13" spans="1:17" ht="15.75" customHeight="1" x14ac:dyDescent="0.15">
      <c r="A13" s="19" t="s">
        <v>139</v>
      </c>
      <c r="B13" s="85">
        <v>6.0833333333333336E-2</v>
      </c>
      <c r="C13" s="19" t="s">
        <v>922</v>
      </c>
      <c r="D13" s="19" t="s">
        <v>247</v>
      </c>
      <c r="E13" s="19" t="s">
        <v>268</v>
      </c>
      <c r="F13" s="19" t="s">
        <v>933</v>
      </c>
      <c r="G13" s="71" t="s">
        <v>934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73" t="s">
        <v>247</v>
      </c>
      <c r="M13" s="62" t="s">
        <v>247</v>
      </c>
      <c r="N13" s="62" t="s">
        <v>247</v>
      </c>
      <c r="O13" s="62" t="s">
        <v>247</v>
      </c>
      <c r="P13" s="62" t="s">
        <v>247</v>
      </c>
    </row>
    <row r="14" spans="1:17" ht="15.75" customHeight="1" x14ac:dyDescent="0.15">
      <c r="A14" s="19" t="s">
        <v>139</v>
      </c>
      <c r="B14" s="85">
        <v>6.2708333333333338E-2</v>
      </c>
      <c r="C14" s="19" t="s">
        <v>922</v>
      </c>
      <c r="D14" s="19" t="s">
        <v>247</v>
      </c>
      <c r="E14" s="19" t="s">
        <v>268</v>
      </c>
      <c r="F14" s="19" t="s">
        <v>933</v>
      </c>
      <c r="G14" s="71" t="s">
        <v>935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73" t="s">
        <v>247</v>
      </c>
      <c r="M14" s="62" t="s">
        <v>247</v>
      </c>
      <c r="N14" s="62" t="s">
        <v>247</v>
      </c>
      <c r="O14" s="62" t="s">
        <v>247</v>
      </c>
      <c r="P14" s="62" t="s">
        <v>247</v>
      </c>
    </row>
    <row r="15" spans="1:17" ht="15.75" customHeight="1" x14ac:dyDescent="0.15">
      <c r="A15" s="19" t="s">
        <v>139</v>
      </c>
      <c r="B15" s="85">
        <v>8.1712962962962959E-2</v>
      </c>
      <c r="C15" s="19" t="s">
        <v>268</v>
      </c>
      <c r="D15" s="19" t="s">
        <v>247</v>
      </c>
      <c r="E15" s="19" t="s">
        <v>247</v>
      </c>
      <c r="F15" s="19" t="s">
        <v>306</v>
      </c>
      <c r="G15" s="71" t="s">
        <v>936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73" t="s">
        <v>247</v>
      </c>
      <c r="M15" s="62" t="s">
        <v>247</v>
      </c>
      <c r="N15" s="62" t="s">
        <v>247</v>
      </c>
      <c r="O15" s="62" t="s">
        <v>247</v>
      </c>
      <c r="P15" s="62" t="s">
        <v>247</v>
      </c>
    </row>
    <row r="16" spans="1:17" ht="15.75" customHeight="1" x14ac:dyDescent="0.15">
      <c r="A16" s="19" t="s">
        <v>139</v>
      </c>
      <c r="B16" s="85">
        <v>9.6053240740740731E-2</v>
      </c>
      <c r="C16" s="19" t="s">
        <v>223</v>
      </c>
      <c r="D16" s="19" t="s">
        <v>247</v>
      </c>
      <c r="E16" s="19" t="s">
        <v>937</v>
      </c>
      <c r="F16" s="19" t="s">
        <v>255</v>
      </c>
      <c r="G16" s="71" t="s">
        <v>938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73" t="s">
        <v>247</v>
      </c>
      <c r="M16" s="62" t="s">
        <v>247</v>
      </c>
      <c r="N16" s="62" t="s">
        <v>247</v>
      </c>
      <c r="O16" s="62" t="s">
        <v>247</v>
      </c>
      <c r="P16" s="62" t="s">
        <v>247</v>
      </c>
    </row>
    <row r="17" spans="1:16" ht="15.75" customHeight="1" x14ac:dyDescent="0.15">
      <c r="A17" s="19" t="s">
        <v>139</v>
      </c>
      <c r="B17" s="85">
        <v>0.11582175925925928</v>
      </c>
      <c r="C17" s="19" t="s">
        <v>571</v>
      </c>
      <c r="D17" s="19" t="s">
        <v>247</v>
      </c>
      <c r="E17" s="19" t="s">
        <v>268</v>
      </c>
      <c r="F17" s="19" t="s">
        <v>246</v>
      </c>
      <c r="G17" s="71" t="s">
        <v>247</v>
      </c>
      <c r="H17" s="60">
        <v>650</v>
      </c>
      <c r="I17" s="60">
        <v>250</v>
      </c>
      <c r="J17" s="60" t="s">
        <v>247</v>
      </c>
      <c r="K17" s="60" t="s">
        <v>247</v>
      </c>
      <c r="L17" s="73" t="s">
        <v>247</v>
      </c>
      <c r="M17" s="62" t="s">
        <v>247</v>
      </c>
      <c r="N17" s="62" t="s">
        <v>247</v>
      </c>
      <c r="O17" s="62" t="s">
        <v>247</v>
      </c>
      <c r="P17" s="62" t="s">
        <v>247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4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5.33203125" customWidth="1"/>
    <col min="4" max="4" width="32.5" customWidth="1"/>
    <col min="5" max="5" width="14" customWidth="1"/>
    <col min="7" max="7" width="64.1640625" customWidth="1"/>
    <col min="8" max="8" width="9.33203125" customWidth="1"/>
    <col min="9" max="11" width="7.6640625" customWidth="1"/>
    <col min="12" max="12" width="40.6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48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140</v>
      </c>
      <c r="B2" s="85">
        <v>8.0092592592592594E-3</v>
      </c>
      <c r="C2" s="19" t="s">
        <v>229</v>
      </c>
      <c r="D2" s="19" t="s">
        <v>247</v>
      </c>
      <c r="E2" s="19" t="s">
        <v>229</v>
      </c>
      <c r="F2" s="19" t="s">
        <v>251</v>
      </c>
      <c r="G2" s="59" t="s">
        <v>939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>
        <v>1</v>
      </c>
      <c r="O2" s="62" t="s">
        <v>247</v>
      </c>
      <c r="P2" s="62" t="s">
        <v>247</v>
      </c>
      <c r="Q2" s="19"/>
    </row>
    <row r="3" spans="1:17" ht="15.75" customHeight="1" x14ac:dyDescent="0.15">
      <c r="A3" s="19" t="s">
        <v>140</v>
      </c>
      <c r="B3" s="85">
        <v>8.4490740740740741E-3</v>
      </c>
      <c r="C3" s="19" t="s">
        <v>229</v>
      </c>
      <c r="D3" s="19" t="s">
        <v>247</v>
      </c>
      <c r="E3" s="19" t="s">
        <v>618</v>
      </c>
      <c r="F3" s="19" t="s">
        <v>940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73" t="s">
        <v>941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140</v>
      </c>
      <c r="B4" s="85">
        <v>8.4490740740740741E-3</v>
      </c>
      <c r="C4" s="19" t="s">
        <v>229</v>
      </c>
      <c r="D4" s="19" t="s">
        <v>247</v>
      </c>
      <c r="E4" s="19" t="s">
        <v>617</v>
      </c>
      <c r="F4" s="19" t="s">
        <v>251</v>
      </c>
      <c r="G4" s="59" t="s">
        <v>942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  <c r="Q4" s="58" t="s">
        <v>616</v>
      </c>
    </row>
    <row r="5" spans="1:17" ht="15.75" customHeight="1" x14ac:dyDescent="0.15">
      <c r="A5" s="19" t="s">
        <v>140</v>
      </c>
      <c r="B5" s="85">
        <v>9.2708333333333341E-3</v>
      </c>
      <c r="C5" s="19" t="s">
        <v>229</v>
      </c>
      <c r="D5" s="19" t="s">
        <v>247</v>
      </c>
      <c r="E5" s="19" t="s">
        <v>229</v>
      </c>
      <c r="F5" s="19" t="s">
        <v>251</v>
      </c>
      <c r="G5" s="59" t="s">
        <v>943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>
        <v>50</v>
      </c>
      <c r="O5" s="62" t="s">
        <v>247</v>
      </c>
      <c r="P5" s="62" t="s">
        <v>247</v>
      </c>
    </row>
    <row r="6" spans="1:17" ht="15.75" customHeight="1" x14ac:dyDescent="0.15">
      <c r="A6" s="19" t="s">
        <v>140</v>
      </c>
      <c r="B6" s="85">
        <v>1.0891203703703703E-2</v>
      </c>
      <c r="C6" s="19" t="s">
        <v>229</v>
      </c>
      <c r="D6" s="19" t="s">
        <v>247</v>
      </c>
      <c r="E6" s="19" t="s">
        <v>229</v>
      </c>
      <c r="F6" s="19" t="s">
        <v>251</v>
      </c>
      <c r="G6" s="59" t="s">
        <v>944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>
        <v>20</v>
      </c>
      <c r="O6" s="62" t="s">
        <v>247</v>
      </c>
      <c r="P6" s="62" t="s">
        <v>247</v>
      </c>
    </row>
    <row r="7" spans="1:17" ht="15.75" customHeight="1" x14ac:dyDescent="0.15">
      <c r="A7" s="19" t="s">
        <v>140</v>
      </c>
      <c r="B7" s="85">
        <v>1.0891203703703703E-2</v>
      </c>
      <c r="C7" s="19" t="s">
        <v>229</v>
      </c>
      <c r="D7" s="19" t="s">
        <v>247</v>
      </c>
      <c r="E7" s="19" t="s">
        <v>229</v>
      </c>
      <c r="F7" s="19" t="s">
        <v>945</v>
      </c>
      <c r="G7" s="59" t="s">
        <v>946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944</v>
      </c>
      <c r="M7" s="62" t="s">
        <v>247</v>
      </c>
      <c r="N7" s="62" t="s">
        <v>247</v>
      </c>
      <c r="O7" s="62" t="s">
        <v>247</v>
      </c>
      <c r="P7" s="62" t="s">
        <v>247</v>
      </c>
      <c r="Q7" s="19"/>
    </row>
    <row r="8" spans="1:17" ht="15.75" customHeight="1" x14ac:dyDescent="0.15">
      <c r="A8" s="19" t="s">
        <v>140</v>
      </c>
      <c r="B8" s="85">
        <v>1.1990740740740741E-2</v>
      </c>
      <c r="C8" s="19" t="s">
        <v>229</v>
      </c>
      <c r="D8" s="19" t="s">
        <v>494</v>
      </c>
      <c r="E8" s="19" t="s">
        <v>229</v>
      </c>
      <c r="F8" s="19" t="s">
        <v>251</v>
      </c>
      <c r="G8" s="59" t="s">
        <v>947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>
        <v>5</v>
      </c>
      <c r="O8" s="62" t="s">
        <v>247</v>
      </c>
      <c r="P8" s="62" t="s">
        <v>247</v>
      </c>
    </row>
    <row r="9" spans="1:17" ht="15.75" customHeight="1" x14ac:dyDescent="0.15">
      <c r="A9" s="19" t="s">
        <v>140</v>
      </c>
      <c r="B9" s="85">
        <v>1.2569444444444444E-2</v>
      </c>
      <c r="C9" s="19" t="s">
        <v>229</v>
      </c>
      <c r="D9" s="19" t="s">
        <v>247</v>
      </c>
      <c r="E9" s="19" t="s">
        <v>618</v>
      </c>
      <c r="F9" s="19" t="s">
        <v>255</v>
      </c>
      <c r="G9" s="59" t="s">
        <v>247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>
        <v>100</v>
      </c>
      <c r="O9" s="62" t="s">
        <v>247</v>
      </c>
      <c r="P9" s="62" t="s">
        <v>247</v>
      </c>
      <c r="Q9" s="19" t="s">
        <v>948</v>
      </c>
    </row>
    <row r="10" spans="1:17" ht="15.75" customHeight="1" x14ac:dyDescent="0.15">
      <c r="A10" s="19" t="s">
        <v>140</v>
      </c>
      <c r="B10" s="85">
        <v>1.7569444444444443E-2</v>
      </c>
      <c r="C10" s="19" t="s">
        <v>223</v>
      </c>
      <c r="D10" s="19" t="s">
        <v>247</v>
      </c>
      <c r="E10" s="19" t="s">
        <v>223</v>
      </c>
      <c r="F10" s="19" t="s">
        <v>251</v>
      </c>
      <c r="G10" s="59" t="s">
        <v>949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100"/>
      <c r="O10" s="62">
        <v>2</v>
      </c>
      <c r="P10" s="62" t="s">
        <v>247</v>
      </c>
    </row>
    <row r="11" spans="1:17" ht="15.75" customHeight="1" x14ac:dyDescent="0.15">
      <c r="A11" s="19" t="s">
        <v>140</v>
      </c>
      <c r="B11" s="85">
        <v>2.431712962962963E-2</v>
      </c>
      <c r="C11" s="19" t="s">
        <v>220</v>
      </c>
      <c r="D11" s="19" t="s">
        <v>519</v>
      </c>
      <c r="E11" s="19" t="s">
        <v>220</v>
      </c>
      <c r="F11" s="19" t="s">
        <v>251</v>
      </c>
      <c r="G11" s="59" t="s">
        <v>950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>
        <v>1200</v>
      </c>
      <c r="O11" s="62" t="s">
        <v>247</v>
      </c>
      <c r="P11" s="62" t="s">
        <v>247</v>
      </c>
      <c r="Q11" s="19" t="s">
        <v>951</v>
      </c>
    </row>
    <row r="12" spans="1:17" ht="15.75" customHeight="1" x14ac:dyDescent="0.15">
      <c r="A12" s="19" t="s">
        <v>140</v>
      </c>
      <c r="B12" s="85">
        <v>2.585648148148148E-2</v>
      </c>
      <c r="C12" s="19" t="s">
        <v>221</v>
      </c>
      <c r="D12" s="19" t="s">
        <v>519</v>
      </c>
      <c r="E12" s="19" t="s">
        <v>221</v>
      </c>
      <c r="F12" s="19" t="s">
        <v>251</v>
      </c>
      <c r="G12" s="59" t="s">
        <v>467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>
        <v>600</v>
      </c>
      <c r="O12" s="62" t="s">
        <v>247</v>
      </c>
      <c r="P12" s="62" t="s">
        <v>247</v>
      </c>
    </row>
    <row r="13" spans="1:17" ht="15.75" customHeight="1" x14ac:dyDescent="0.15">
      <c r="A13" s="19" t="s">
        <v>140</v>
      </c>
      <c r="B13" s="85">
        <v>2.6550925925925926E-2</v>
      </c>
      <c r="C13" s="19" t="s">
        <v>221</v>
      </c>
      <c r="D13" s="19" t="s">
        <v>519</v>
      </c>
      <c r="E13" s="19" t="s">
        <v>221</v>
      </c>
      <c r="F13" s="19" t="s">
        <v>251</v>
      </c>
      <c r="G13" s="59" t="s">
        <v>952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>
        <v>60</v>
      </c>
      <c r="O13" s="62" t="s">
        <v>247</v>
      </c>
      <c r="P13" s="62" t="s">
        <v>247</v>
      </c>
      <c r="Q13" s="19"/>
    </row>
    <row r="14" spans="1:17" ht="15.75" customHeight="1" x14ac:dyDescent="0.15">
      <c r="A14" s="19" t="s">
        <v>140</v>
      </c>
      <c r="B14" s="85">
        <v>2.7800925925925927E-2</v>
      </c>
      <c r="C14" s="19" t="s">
        <v>221</v>
      </c>
      <c r="D14" s="19" t="s">
        <v>519</v>
      </c>
      <c r="E14" s="19" t="s">
        <v>221</v>
      </c>
      <c r="F14" s="19" t="s">
        <v>251</v>
      </c>
      <c r="G14" s="59" t="s">
        <v>953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247</v>
      </c>
      <c r="M14" s="62" t="s">
        <v>247</v>
      </c>
      <c r="N14" s="62">
        <v>100</v>
      </c>
      <c r="O14" s="62" t="s">
        <v>247</v>
      </c>
      <c r="P14" s="62" t="s">
        <v>247</v>
      </c>
    </row>
    <row r="15" spans="1:17" ht="15.75" customHeight="1" x14ac:dyDescent="0.15">
      <c r="A15" s="19" t="s">
        <v>140</v>
      </c>
      <c r="B15" s="85">
        <v>2.7893518518518519E-2</v>
      </c>
      <c r="C15" s="19" t="s">
        <v>221</v>
      </c>
      <c r="D15" s="19" t="s">
        <v>519</v>
      </c>
      <c r="E15" s="19" t="s">
        <v>221</v>
      </c>
      <c r="F15" s="19" t="s">
        <v>251</v>
      </c>
      <c r="G15" s="59" t="s">
        <v>954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>
        <v>100</v>
      </c>
      <c r="O15" s="62" t="s">
        <v>247</v>
      </c>
      <c r="P15" s="62" t="s">
        <v>247</v>
      </c>
    </row>
    <row r="16" spans="1:17" ht="15.75" customHeight="1" x14ac:dyDescent="0.15">
      <c r="A16" s="19" t="s">
        <v>140</v>
      </c>
      <c r="B16" s="85">
        <v>2.8275462962962964E-2</v>
      </c>
      <c r="C16" s="19" t="s">
        <v>221</v>
      </c>
      <c r="D16" s="19" t="s">
        <v>519</v>
      </c>
      <c r="E16" s="19" t="s">
        <v>221</v>
      </c>
      <c r="F16" s="19" t="s">
        <v>251</v>
      </c>
      <c r="G16" s="59" t="s">
        <v>955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247</v>
      </c>
      <c r="M16" s="62" t="s">
        <v>247</v>
      </c>
      <c r="N16" s="62">
        <v>100</v>
      </c>
      <c r="O16" s="62" t="s">
        <v>247</v>
      </c>
      <c r="P16" s="62" t="s">
        <v>247</v>
      </c>
    </row>
    <row r="17" spans="1:17" ht="15.75" customHeight="1" x14ac:dyDescent="0.15">
      <c r="A17" s="19" t="s">
        <v>140</v>
      </c>
      <c r="B17" s="85">
        <v>2.9328703703703704E-2</v>
      </c>
      <c r="C17" s="19" t="s">
        <v>225</v>
      </c>
      <c r="D17" s="19" t="s">
        <v>519</v>
      </c>
      <c r="E17" s="19" t="s">
        <v>225</v>
      </c>
      <c r="F17" s="19" t="s">
        <v>251</v>
      </c>
      <c r="G17" s="59" t="s">
        <v>956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247</v>
      </c>
      <c r="M17" s="62" t="s">
        <v>247</v>
      </c>
      <c r="N17" s="62">
        <v>300</v>
      </c>
      <c r="O17" s="62" t="s">
        <v>247</v>
      </c>
      <c r="P17" s="62" t="s">
        <v>247</v>
      </c>
      <c r="Q17" s="19" t="s">
        <v>957</v>
      </c>
    </row>
    <row r="18" spans="1:17" ht="15.75" customHeight="1" x14ac:dyDescent="0.15">
      <c r="A18" s="19" t="s">
        <v>140</v>
      </c>
      <c r="B18" s="85">
        <v>3.0520833333333334E-2</v>
      </c>
      <c r="C18" s="19" t="s">
        <v>223</v>
      </c>
      <c r="D18" s="19" t="s">
        <v>519</v>
      </c>
      <c r="E18" s="19" t="s">
        <v>223</v>
      </c>
      <c r="F18" s="19" t="s">
        <v>251</v>
      </c>
      <c r="G18" s="59" t="s">
        <v>958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247</v>
      </c>
      <c r="M18" s="62" t="s">
        <v>247</v>
      </c>
      <c r="N18" s="62" t="s">
        <v>247</v>
      </c>
      <c r="O18" s="62" t="s">
        <v>247</v>
      </c>
      <c r="P18" s="62" t="s">
        <v>247</v>
      </c>
      <c r="Q18" s="58" t="s">
        <v>959</v>
      </c>
    </row>
    <row r="19" spans="1:17" ht="15.75" customHeight="1" x14ac:dyDescent="0.15">
      <c r="A19" s="19" t="s">
        <v>140</v>
      </c>
      <c r="B19" s="85">
        <v>3.09375E-2</v>
      </c>
      <c r="C19" s="19" t="s">
        <v>960</v>
      </c>
      <c r="D19" s="19" t="s">
        <v>519</v>
      </c>
      <c r="E19" s="19" t="s">
        <v>229</v>
      </c>
      <c r="F19" s="19" t="s">
        <v>251</v>
      </c>
      <c r="G19" s="59" t="s">
        <v>961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247</v>
      </c>
      <c r="M19" s="62" t="s">
        <v>247</v>
      </c>
      <c r="N19" s="62">
        <v>450</v>
      </c>
      <c r="O19" s="62" t="s">
        <v>247</v>
      </c>
      <c r="P19" s="62" t="s">
        <v>247</v>
      </c>
      <c r="Q19" s="58" t="s">
        <v>962</v>
      </c>
    </row>
    <row r="20" spans="1:17" ht="15.75" customHeight="1" x14ac:dyDescent="0.15">
      <c r="A20" s="19" t="s">
        <v>140</v>
      </c>
      <c r="B20" s="85">
        <v>3.4178240740740738E-2</v>
      </c>
      <c r="C20" s="19" t="s">
        <v>223</v>
      </c>
      <c r="D20" s="19" t="s">
        <v>519</v>
      </c>
      <c r="E20" s="19" t="s">
        <v>223</v>
      </c>
      <c r="F20" s="19" t="s">
        <v>251</v>
      </c>
      <c r="G20" s="115" t="s">
        <v>963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61" t="s">
        <v>247</v>
      </c>
      <c r="M20" s="62" t="s">
        <v>247</v>
      </c>
      <c r="N20" s="62">
        <v>400</v>
      </c>
      <c r="O20" s="62" t="s">
        <v>247</v>
      </c>
      <c r="P20" s="62" t="s">
        <v>247</v>
      </c>
    </row>
    <row r="21" spans="1:17" ht="15.75" customHeight="1" x14ac:dyDescent="0.15">
      <c r="A21" s="19" t="s">
        <v>140</v>
      </c>
      <c r="B21" s="85">
        <v>3.5891203703703703E-2</v>
      </c>
      <c r="C21" s="19" t="s">
        <v>466</v>
      </c>
      <c r="D21" s="19" t="s">
        <v>519</v>
      </c>
      <c r="E21" s="19" t="s">
        <v>220</v>
      </c>
      <c r="F21" s="19" t="s">
        <v>964</v>
      </c>
      <c r="G21" s="59" t="s">
        <v>247</v>
      </c>
      <c r="H21" s="60" t="s">
        <v>247</v>
      </c>
      <c r="I21" s="60">
        <v>25</v>
      </c>
      <c r="J21" s="60" t="s">
        <v>247</v>
      </c>
      <c r="K21" s="60" t="s">
        <v>247</v>
      </c>
      <c r="L21" s="61" t="s">
        <v>247</v>
      </c>
      <c r="M21" s="62" t="s">
        <v>247</v>
      </c>
      <c r="N21" s="62" t="s">
        <v>247</v>
      </c>
      <c r="O21" s="62" t="s">
        <v>247</v>
      </c>
      <c r="P21" s="62" t="s">
        <v>247</v>
      </c>
      <c r="Q21" s="19"/>
    </row>
    <row r="22" spans="1:17" ht="15.75" customHeight="1" x14ac:dyDescent="0.15">
      <c r="A22" s="19" t="s">
        <v>140</v>
      </c>
      <c r="B22" s="85">
        <v>3.5891203703703703E-2</v>
      </c>
      <c r="C22" s="19" t="s">
        <v>466</v>
      </c>
      <c r="D22" s="19" t="s">
        <v>519</v>
      </c>
      <c r="E22" s="19" t="s">
        <v>221</v>
      </c>
      <c r="F22" s="19" t="s">
        <v>964</v>
      </c>
      <c r="G22" s="59" t="s">
        <v>247</v>
      </c>
      <c r="H22" s="60" t="s">
        <v>247</v>
      </c>
      <c r="I22" s="60">
        <v>25</v>
      </c>
      <c r="J22" s="60" t="s">
        <v>247</v>
      </c>
      <c r="K22" s="60" t="s">
        <v>247</v>
      </c>
      <c r="L22" s="61" t="s">
        <v>247</v>
      </c>
      <c r="M22" s="62" t="s">
        <v>247</v>
      </c>
      <c r="N22" s="62" t="s">
        <v>247</v>
      </c>
      <c r="O22" s="62" t="s">
        <v>247</v>
      </c>
      <c r="P22" s="62" t="s">
        <v>247</v>
      </c>
      <c r="Q22" s="19"/>
    </row>
    <row r="23" spans="1:17" ht="15.75" customHeight="1" x14ac:dyDescent="0.15">
      <c r="A23" s="19" t="s">
        <v>140</v>
      </c>
      <c r="B23" s="85">
        <v>3.5891203703703703E-2</v>
      </c>
      <c r="C23" s="19" t="s">
        <v>466</v>
      </c>
      <c r="D23" s="19" t="s">
        <v>519</v>
      </c>
      <c r="E23" s="19" t="s">
        <v>225</v>
      </c>
      <c r="F23" s="19" t="s">
        <v>964</v>
      </c>
      <c r="G23" s="59" t="s">
        <v>247</v>
      </c>
      <c r="H23" s="60" t="s">
        <v>247</v>
      </c>
      <c r="I23" s="60">
        <v>25</v>
      </c>
      <c r="J23" s="60" t="s">
        <v>247</v>
      </c>
      <c r="K23" s="60" t="s">
        <v>247</v>
      </c>
      <c r="L23" s="61" t="s">
        <v>247</v>
      </c>
      <c r="M23" s="62" t="s">
        <v>247</v>
      </c>
      <c r="N23" s="62" t="s">
        <v>247</v>
      </c>
      <c r="O23" s="62" t="s">
        <v>247</v>
      </c>
      <c r="P23" s="62" t="s">
        <v>247</v>
      </c>
      <c r="Q23" s="19"/>
    </row>
    <row r="24" spans="1:17" ht="15.75" customHeight="1" x14ac:dyDescent="0.15">
      <c r="A24" s="19" t="s">
        <v>140</v>
      </c>
      <c r="B24" s="85">
        <v>3.5891203703703703E-2</v>
      </c>
      <c r="C24" s="19" t="s">
        <v>466</v>
      </c>
      <c r="D24" s="19" t="s">
        <v>519</v>
      </c>
      <c r="E24" s="19" t="s">
        <v>223</v>
      </c>
      <c r="F24" s="19" t="s">
        <v>964</v>
      </c>
      <c r="G24" s="59" t="s">
        <v>247</v>
      </c>
      <c r="H24" s="60" t="s">
        <v>247</v>
      </c>
      <c r="I24" s="60">
        <v>25</v>
      </c>
      <c r="J24" s="60" t="s">
        <v>247</v>
      </c>
      <c r="K24" s="60" t="s">
        <v>247</v>
      </c>
      <c r="L24" s="61" t="s">
        <v>247</v>
      </c>
      <c r="M24" s="62" t="s">
        <v>247</v>
      </c>
      <c r="N24" s="62" t="s">
        <v>247</v>
      </c>
      <c r="O24" s="62" t="s">
        <v>247</v>
      </c>
      <c r="P24" s="62" t="s">
        <v>247</v>
      </c>
      <c r="Q24" s="19"/>
    </row>
    <row r="25" spans="1:17" ht="15.75" customHeight="1" x14ac:dyDescent="0.15">
      <c r="A25" s="19" t="s">
        <v>140</v>
      </c>
      <c r="B25" s="85">
        <v>4.2453703703703702E-2</v>
      </c>
      <c r="C25" s="19" t="s">
        <v>225</v>
      </c>
      <c r="D25" s="19" t="s">
        <v>965</v>
      </c>
      <c r="E25" s="19" t="s">
        <v>225</v>
      </c>
      <c r="F25" s="19" t="s">
        <v>251</v>
      </c>
      <c r="G25" s="59" t="s">
        <v>966</v>
      </c>
      <c r="H25" s="60" t="s">
        <v>247</v>
      </c>
      <c r="I25" s="60" t="s">
        <v>247</v>
      </c>
      <c r="J25" s="60" t="s">
        <v>247</v>
      </c>
      <c r="K25" s="60" t="s">
        <v>247</v>
      </c>
      <c r="L25" s="61" t="s">
        <v>247</v>
      </c>
      <c r="M25" s="62" t="s">
        <v>247</v>
      </c>
      <c r="N25" s="62">
        <v>150</v>
      </c>
      <c r="O25" s="62" t="s">
        <v>247</v>
      </c>
      <c r="P25" s="62" t="s">
        <v>247</v>
      </c>
    </row>
    <row r="26" spans="1:17" ht="15.75" customHeight="1" x14ac:dyDescent="0.15">
      <c r="A26" s="19" t="s">
        <v>140</v>
      </c>
      <c r="B26" s="85">
        <v>4.2488425925925923E-2</v>
      </c>
      <c r="C26" s="19" t="s">
        <v>225</v>
      </c>
      <c r="D26" s="19" t="s">
        <v>965</v>
      </c>
      <c r="E26" s="19" t="s">
        <v>225</v>
      </c>
      <c r="F26" s="19" t="s">
        <v>251</v>
      </c>
      <c r="G26" s="59" t="s">
        <v>967</v>
      </c>
      <c r="H26" s="60" t="s">
        <v>247</v>
      </c>
      <c r="I26" s="60" t="s">
        <v>247</v>
      </c>
      <c r="J26" s="60" t="s">
        <v>247</v>
      </c>
      <c r="K26" s="60" t="s">
        <v>247</v>
      </c>
      <c r="L26" s="61" t="s">
        <v>247</v>
      </c>
      <c r="M26" s="62" t="s">
        <v>247</v>
      </c>
      <c r="N26" s="62">
        <v>1</v>
      </c>
      <c r="O26" s="62" t="s">
        <v>247</v>
      </c>
      <c r="P26" s="62" t="s">
        <v>247</v>
      </c>
    </row>
    <row r="27" spans="1:17" ht="15.75" customHeight="1" x14ac:dyDescent="0.15">
      <c r="A27" s="19" t="s">
        <v>140</v>
      </c>
      <c r="B27" s="85">
        <v>4.2881944444444445E-2</v>
      </c>
      <c r="C27" s="19" t="s">
        <v>225</v>
      </c>
      <c r="D27" s="19" t="s">
        <v>247</v>
      </c>
      <c r="E27" s="19" t="s">
        <v>225</v>
      </c>
      <c r="F27" s="19" t="s">
        <v>444</v>
      </c>
      <c r="G27" s="59" t="s">
        <v>968</v>
      </c>
      <c r="H27" s="60" t="s">
        <v>247</v>
      </c>
      <c r="I27" s="60" t="s">
        <v>247</v>
      </c>
      <c r="J27" s="60" t="s">
        <v>247</v>
      </c>
      <c r="K27" s="60" t="s">
        <v>247</v>
      </c>
      <c r="L27" s="61" t="s">
        <v>966</v>
      </c>
      <c r="M27" s="62" t="s">
        <v>247</v>
      </c>
      <c r="N27" s="62" t="s">
        <v>247</v>
      </c>
      <c r="O27" s="62" t="s">
        <v>247</v>
      </c>
      <c r="P27" s="62" t="s">
        <v>247</v>
      </c>
    </row>
    <row r="28" spans="1:17" ht="15.75" customHeight="1" x14ac:dyDescent="0.15">
      <c r="A28" s="19" t="s">
        <v>140</v>
      </c>
      <c r="B28" s="85">
        <v>4.3344907407407408E-2</v>
      </c>
      <c r="C28" s="19" t="s">
        <v>225</v>
      </c>
      <c r="D28" s="19" t="s">
        <v>247</v>
      </c>
      <c r="E28" s="19" t="s">
        <v>225</v>
      </c>
      <c r="F28" s="19" t="s">
        <v>251</v>
      </c>
      <c r="G28" s="59" t="s">
        <v>969</v>
      </c>
      <c r="H28" s="60" t="s">
        <v>247</v>
      </c>
      <c r="I28" s="60" t="s">
        <v>247</v>
      </c>
      <c r="J28" s="60" t="s">
        <v>247</v>
      </c>
      <c r="K28" s="60" t="s">
        <v>247</v>
      </c>
      <c r="L28" s="61" t="s">
        <v>247</v>
      </c>
      <c r="M28" s="62" t="s">
        <v>247</v>
      </c>
      <c r="N28" s="62">
        <v>4</v>
      </c>
      <c r="O28" s="62" t="s">
        <v>247</v>
      </c>
      <c r="P28" s="62" t="s">
        <v>247</v>
      </c>
    </row>
    <row r="29" spans="1:17" ht="15.75" customHeight="1" x14ac:dyDescent="0.15">
      <c r="A29" s="19" t="s">
        <v>140</v>
      </c>
      <c r="B29" s="85">
        <v>4.7627314814814817E-2</v>
      </c>
      <c r="C29" s="19" t="s">
        <v>225</v>
      </c>
      <c r="D29" s="19" t="s">
        <v>970</v>
      </c>
      <c r="E29" s="19" t="s">
        <v>225</v>
      </c>
      <c r="F29" s="19" t="s">
        <v>251</v>
      </c>
      <c r="G29" s="59" t="s">
        <v>971</v>
      </c>
      <c r="H29" s="60" t="s">
        <v>247</v>
      </c>
      <c r="I29" s="60" t="s">
        <v>247</v>
      </c>
      <c r="J29" s="60" t="s">
        <v>247</v>
      </c>
      <c r="K29" s="60" t="s">
        <v>247</v>
      </c>
      <c r="L29" s="61" t="s">
        <v>247</v>
      </c>
      <c r="M29" s="62" t="s">
        <v>247</v>
      </c>
      <c r="N29" s="62">
        <v>300</v>
      </c>
      <c r="O29" s="62" t="s">
        <v>247</v>
      </c>
      <c r="P29" s="62" t="s">
        <v>247</v>
      </c>
    </row>
    <row r="30" spans="1:17" ht="15.75" customHeight="1" x14ac:dyDescent="0.15">
      <c r="A30" s="19" t="s">
        <v>140</v>
      </c>
      <c r="B30" s="85">
        <v>4.7627314814814817E-2</v>
      </c>
      <c r="C30" s="19" t="s">
        <v>223</v>
      </c>
      <c r="D30" s="19" t="s">
        <v>970</v>
      </c>
      <c r="E30" s="19" t="s">
        <v>223</v>
      </c>
      <c r="F30" s="19" t="s">
        <v>251</v>
      </c>
      <c r="G30" s="59" t="s">
        <v>971</v>
      </c>
      <c r="H30" s="60" t="s">
        <v>247</v>
      </c>
      <c r="I30" s="60" t="s">
        <v>247</v>
      </c>
      <c r="J30" s="60" t="s">
        <v>247</v>
      </c>
      <c r="K30" s="60" t="s">
        <v>247</v>
      </c>
      <c r="L30" s="61" t="s">
        <v>247</v>
      </c>
      <c r="M30" s="62" t="s">
        <v>247</v>
      </c>
      <c r="N30" s="62">
        <v>300</v>
      </c>
      <c r="O30" s="62" t="s">
        <v>247</v>
      </c>
      <c r="P30" s="62" t="s">
        <v>247</v>
      </c>
    </row>
    <row r="31" spans="1:17" ht="15.75" customHeight="1" x14ac:dyDescent="0.15">
      <c r="A31" s="19" t="s">
        <v>140</v>
      </c>
      <c r="B31" s="85">
        <v>4.9629629629629628E-2</v>
      </c>
      <c r="C31" s="19" t="s">
        <v>225</v>
      </c>
      <c r="D31" s="19" t="s">
        <v>970</v>
      </c>
      <c r="E31" s="19" t="s">
        <v>225</v>
      </c>
      <c r="F31" s="19" t="s">
        <v>251</v>
      </c>
      <c r="G31" s="59" t="s">
        <v>972</v>
      </c>
      <c r="H31" s="60" t="s">
        <v>247</v>
      </c>
      <c r="I31" s="60" t="s">
        <v>247</v>
      </c>
      <c r="J31" s="60" t="s">
        <v>247</v>
      </c>
      <c r="K31" s="60" t="s">
        <v>247</v>
      </c>
      <c r="L31" s="61" t="s">
        <v>247</v>
      </c>
      <c r="M31" s="62" t="s">
        <v>247</v>
      </c>
      <c r="N31" s="62">
        <v>1</v>
      </c>
      <c r="O31" s="62" t="s">
        <v>247</v>
      </c>
      <c r="P31" s="62" t="s">
        <v>247</v>
      </c>
    </row>
    <row r="32" spans="1:17" ht="15.75" customHeight="1" x14ac:dyDescent="0.15">
      <c r="A32" s="19" t="s">
        <v>140</v>
      </c>
      <c r="B32" s="85">
        <v>5.1111111111111114E-2</v>
      </c>
      <c r="C32" s="19" t="s">
        <v>223</v>
      </c>
      <c r="D32" s="19" t="s">
        <v>970</v>
      </c>
      <c r="E32" s="19" t="s">
        <v>223</v>
      </c>
      <c r="F32" s="19" t="s">
        <v>251</v>
      </c>
      <c r="G32" s="59" t="s">
        <v>973</v>
      </c>
      <c r="H32" s="60" t="s">
        <v>247</v>
      </c>
      <c r="I32" s="60" t="s">
        <v>247</v>
      </c>
      <c r="J32" s="60" t="s">
        <v>247</v>
      </c>
      <c r="K32" s="60" t="s">
        <v>247</v>
      </c>
      <c r="L32" s="61" t="s">
        <v>247</v>
      </c>
      <c r="M32" s="62" t="s">
        <v>247</v>
      </c>
      <c r="N32" s="62">
        <v>5</v>
      </c>
      <c r="O32" s="62" t="s">
        <v>247</v>
      </c>
      <c r="P32" s="62" t="s">
        <v>247</v>
      </c>
    </row>
    <row r="33" spans="1:17" ht="15.75" customHeight="1" x14ac:dyDescent="0.15">
      <c r="A33" s="19" t="s">
        <v>140</v>
      </c>
      <c r="B33" s="85">
        <v>5.541666666666667E-2</v>
      </c>
      <c r="C33" s="19" t="s">
        <v>221</v>
      </c>
      <c r="D33" s="19" t="s">
        <v>247</v>
      </c>
      <c r="E33" s="19" t="s">
        <v>247</v>
      </c>
      <c r="F33" s="19" t="s">
        <v>297</v>
      </c>
      <c r="G33" s="59" t="s">
        <v>247</v>
      </c>
      <c r="H33" s="60" t="s">
        <v>247</v>
      </c>
      <c r="I33" s="60" t="s">
        <v>247</v>
      </c>
      <c r="J33" s="60" t="s">
        <v>247</v>
      </c>
      <c r="K33" s="60" t="s">
        <v>247</v>
      </c>
      <c r="L33" s="73" t="s">
        <v>974</v>
      </c>
      <c r="M33" s="62" t="s">
        <v>247</v>
      </c>
      <c r="N33" s="62" t="s">
        <v>247</v>
      </c>
      <c r="O33" s="62" t="s">
        <v>247</v>
      </c>
      <c r="P33" s="62" t="s">
        <v>247</v>
      </c>
      <c r="Q33" s="19" t="s">
        <v>441</v>
      </c>
    </row>
    <row r="34" spans="1:17" ht="15.75" customHeight="1" x14ac:dyDescent="0.15">
      <c r="A34" s="19" t="s">
        <v>140</v>
      </c>
      <c r="B34" s="85">
        <v>7.9270833333333332E-2</v>
      </c>
      <c r="C34" s="19" t="s">
        <v>960</v>
      </c>
      <c r="D34" s="19" t="s">
        <v>519</v>
      </c>
      <c r="E34" s="19" t="s">
        <v>229</v>
      </c>
      <c r="F34" s="19" t="s">
        <v>255</v>
      </c>
      <c r="G34" s="59" t="s">
        <v>961</v>
      </c>
      <c r="H34" s="60" t="s">
        <v>247</v>
      </c>
      <c r="I34" s="60" t="s">
        <v>247</v>
      </c>
      <c r="J34" s="60" t="s">
        <v>247</v>
      </c>
      <c r="K34" s="60" t="s">
        <v>247</v>
      </c>
      <c r="L34" s="61" t="s">
        <v>961</v>
      </c>
      <c r="M34" s="62" t="s">
        <v>247</v>
      </c>
      <c r="N34" s="62" t="s">
        <v>247</v>
      </c>
      <c r="O34" s="62" t="s">
        <v>247</v>
      </c>
      <c r="P34" s="62" t="s">
        <v>247</v>
      </c>
    </row>
    <row r="35" spans="1:17" ht="15.75" customHeight="1" x14ac:dyDescent="0.15">
      <c r="A35" s="19" t="s">
        <v>140</v>
      </c>
      <c r="B35" s="85">
        <v>8.4155092592592587E-2</v>
      </c>
      <c r="C35" s="19" t="s">
        <v>225</v>
      </c>
      <c r="D35" s="19" t="s">
        <v>247</v>
      </c>
      <c r="E35" s="19" t="s">
        <v>223</v>
      </c>
      <c r="F35" s="19" t="s">
        <v>286</v>
      </c>
      <c r="G35" s="59" t="s">
        <v>975</v>
      </c>
      <c r="H35" s="60" t="s">
        <v>247</v>
      </c>
      <c r="I35" s="60" t="s">
        <v>247</v>
      </c>
      <c r="J35" s="60" t="s">
        <v>247</v>
      </c>
      <c r="K35" s="60" t="s">
        <v>247</v>
      </c>
      <c r="L35" s="61" t="s">
        <v>975</v>
      </c>
      <c r="M35" s="62" t="s">
        <v>247</v>
      </c>
      <c r="N35" s="62" t="s">
        <v>247</v>
      </c>
      <c r="O35" s="62" t="s">
        <v>247</v>
      </c>
      <c r="P35" s="62" t="s">
        <v>247</v>
      </c>
      <c r="Q35" s="19"/>
    </row>
    <row r="36" spans="1:17" ht="15.75" customHeight="1" x14ac:dyDescent="0.15">
      <c r="A36" s="19" t="s">
        <v>140</v>
      </c>
      <c r="B36" s="85">
        <v>0.13123842592592594</v>
      </c>
      <c r="C36" s="19" t="s">
        <v>223</v>
      </c>
      <c r="D36" s="19" t="s">
        <v>247</v>
      </c>
      <c r="E36" s="19" t="s">
        <v>223</v>
      </c>
      <c r="F36" s="19" t="s">
        <v>251</v>
      </c>
      <c r="G36" s="59" t="s">
        <v>975</v>
      </c>
      <c r="H36" s="60" t="s">
        <v>247</v>
      </c>
      <c r="I36" s="60" t="s">
        <v>247</v>
      </c>
      <c r="J36" s="60" t="s">
        <v>247</v>
      </c>
      <c r="K36" s="60" t="s">
        <v>247</v>
      </c>
      <c r="L36" s="61" t="s">
        <v>247</v>
      </c>
      <c r="M36" s="62" t="s">
        <v>247</v>
      </c>
      <c r="N36" s="62" t="s">
        <v>247</v>
      </c>
      <c r="O36" s="62" t="s">
        <v>247</v>
      </c>
      <c r="P36" s="62" t="s">
        <v>247</v>
      </c>
      <c r="Q36" s="19" t="s">
        <v>616</v>
      </c>
    </row>
    <row r="37" spans="1:17" ht="15.75" customHeight="1" x14ac:dyDescent="0.15">
      <c r="A37" s="19" t="s">
        <v>140</v>
      </c>
      <c r="B37" s="85">
        <v>0.13123842592592594</v>
      </c>
      <c r="C37" s="19" t="s">
        <v>223</v>
      </c>
      <c r="D37" s="19" t="s">
        <v>247</v>
      </c>
      <c r="E37" s="19" t="s">
        <v>225</v>
      </c>
      <c r="F37" s="19" t="s">
        <v>255</v>
      </c>
      <c r="G37" s="59" t="s">
        <v>975</v>
      </c>
      <c r="H37" s="60" t="s">
        <v>247</v>
      </c>
      <c r="I37" s="60" t="s">
        <v>247</v>
      </c>
      <c r="J37" s="60" t="s">
        <v>247</v>
      </c>
      <c r="K37" s="60" t="s">
        <v>247</v>
      </c>
      <c r="L37" s="61" t="s">
        <v>247</v>
      </c>
      <c r="M37" s="62" t="s">
        <v>247</v>
      </c>
      <c r="N37" s="62" t="s">
        <v>247</v>
      </c>
      <c r="O37" s="62" t="s">
        <v>247</v>
      </c>
      <c r="P37" s="62" t="s">
        <v>247</v>
      </c>
    </row>
    <row r="38" spans="1:17" ht="15.75" customHeight="1" x14ac:dyDescent="0.15">
      <c r="A38" s="19" t="s">
        <v>140</v>
      </c>
      <c r="B38" s="85">
        <v>0.13131944444444446</v>
      </c>
      <c r="C38" s="19" t="s">
        <v>225</v>
      </c>
      <c r="D38" s="19" t="s">
        <v>247</v>
      </c>
      <c r="E38" s="19" t="s">
        <v>219</v>
      </c>
      <c r="F38" s="19" t="s">
        <v>255</v>
      </c>
      <c r="G38" s="59" t="s">
        <v>424</v>
      </c>
      <c r="H38" s="60" t="s">
        <v>247</v>
      </c>
      <c r="I38" s="60" t="s">
        <v>247</v>
      </c>
      <c r="J38" s="60" t="s">
        <v>247</v>
      </c>
      <c r="K38" s="60" t="s">
        <v>247</v>
      </c>
      <c r="L38" s="61" t="s">
        <v>247</v>
      </c>
      <c r="M38" s="62" t="s">
        <v>247</v>
      </c>
      <c r="N38" s="62" t="s">
        <v>247</v>
      </c>
      <c r="O38" s="62" t="s">
        <v>247</v>
      </c>
      <c r="P38" s="62" t="s">
        <v>247</v>
      </c>
    </row>
    <row r="39" spans="1:17" ht="15.75" customHeight="1" x14ac:dyDescent="0.15">
      <c r="A39" s="19" t="s">
        <v>140</v>
      </c>
      <c r="B39" s="85">
        <v>0.13131944444444446</v>
      </c>
      <c r="C39" s="19" t="s">
        <v>225</v>
      </c>
      <c r="D39" s="19" t="s">
        <v>247</v>
      </c>
      <c r="E39" s="19" t="s">
        <v>220</v>
      </c>
      <c r="F39" s="19" t="s">
        <v>255</v>
      </c>
      <c r="G39" s="59" t="s">
        <v>424</v>
      </c>
      <c r="H39" s="60" t="s">
        <v>247</v>
      </c>
      <c r="I39" s="60" t="s">
        <v>247</v>
      </c>
      <c r="J39" s="60" t="s">
        <v>247</v>
      </c>
      <c r="K39" s="60" t="s">
        <v>247</v>
      </c>
      <c r="L39" s="61" t="s">
        <v>247</v>
      </c>
      <c r="M39" s="62" t="s">
        <v>247</v>
      </c>
      <c r="N39" s="62" t="s">
        <v>247</v>
      </c>
      <c r="O39" s="62" t="s">
        <v>247</v>
      </c>
      <c r="P39" s="62" t="s">
        <v>247</v>
      </c>
    </row>
    <row r="40" spans="1:17" ht="15.75" customHeight="1" x14ac:dyDescent="0.15">
      <c r="A40" s="19" t="s">
        <v>140</v>
      </c>
      <c r="B40" s="85">
        <v>0.13131944444444446</v>
      </c>
      <c r="C40" s="19" t="s">
        <v>225</v>
      </c>
      <c r="D40" s="19" t="s">
        <v>247</v>
      </c>
      <c r="E40" s="19" t="s">
        <v>221</v>
      </c>
      <c r="F40" s="19" t="s">
        <v>255</v>
      </c>
      <c r="G40" s="59" t="s">
        <v>424</v>
      </c>
      <c r="H40" s="60" t="s">
        <v>247</v>
      </c>
      <c r="I40" s="60" t="s">
        <v>247</v>
      </c>
      <c r="J40" s="60" t="s">
        <v>247</v>
      </c>
      <c r="K40" s="60" t="s">
        <v>247</v>
      </c>
      <c r="L40" s="61" t="s">
        <v>247</v>
      </c>
      <c r="M40" s="62" t="s">
        <v>247</v>
      </c>
      <c r="N40" s="62" t="s">
        <v>247</v>
      </c>
      <c r="O40" s="62" t="s">
        <v>247</v>
      </c>
      <c r="P40" s="62" t="s">
        <v>247</v>
      </c>
    </row>
    <row r="41" spans="1:17" ht="15.75" customHeight="1" x14ac:dyDescent="0.15">
      <c r="A41" s="19" t="s">
        <v>140</v>
      </c>
      <c r="B41" s="85">
        <v>0.13131944444444446</v>
      </c>
      <c r="C41" s="19" t="s">
        <v>225</v>
      </c>
      <c r="D41" s="19" t="s">
        <v>247</v>
      </c>
      <c r="E41" s="19" t="s">
        <v>229</v>
      </c>
      <c r="F41" s="19" t="s">
        <v>255</v>
      </c>
      <c r="G41" s="59" t="s">
        <v>424</v>
      </c>
      <c r="H41" s="60" t="s">
        <v>247</v>
      </c>
      <c r="I41" s="60" t="s">
        <v>247</v>
      </c>
      <c r="J41" s="60" t="s">
        <v>247</v>
      </c>
      <c r="K41" s="60" t="s">
        <v>247</v>
      </c>
      <c r="L41" s="61" t="s">
        <v>247</v>
      </c>
      <c r="M41" s="62" t="s">
        <v>247</v>
      </c>
      <c r="N41" s="62" t="s">
        <v>247</v>
      </c>
      <c r="O41" s="62" t="s">
        <v>247</v>
      </c>
      <c r="P41" s="62" t="s">
        <v>247</v>
      </c>
    </row>
    <row r="42" spans="1:17" ht="15.75" customHeight="1" x14ac:dyDescent="0.15">
      <c r="A42" s="19" t="s">
        <v>140</v>
      </c>
      <c r="B42" s="85">
        <v>0.13131944444444446</v>
      </c>
      <c r="C42" s="19" t="s">
        <v>225</v>
      </c>
      <c r="D42" s="19" t="s">
        <v>247</v>
      </c>
      <c r="E42" s="19" t="s">
        <v>223</v>
      </c>
      <c r="F42" s="19" t="s">
        <v>255</v>
      </c>
      <c r="G42" s="59" t="s">
        <v>424</v>
      </c>
      <c r="H42" s="60" t="s">
        <v>247</v>
      </c>
      <c r="I42" s="60" t="s">
        <v>247</v>
      </c>
      <c r="J42" s="60" t="s">
        <v>247</v>
      </c>
      <c r="K42" s="60" t="s">
        <v>247</v>
      </c>
      <c r="L42" s="61" t="s">
        <v>247</v>
      </c>
      <c r="M42" s="62" t="s">
        <v>247</v>
      </c>
      <c r="N42" s="62" t="s">
        <v>247</v>
      </c>
      <c r="O42" s="62" t="s">
        <v>247</v>
      </c>
      <c r="P42" s="62" t="s">
        <v>247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9.5" customWidth="1"/>
    <col min="4" max="4" width="20.33203125" customWidth="1"/>
    <col min="5" max="5" width="14.6640625" customWidth="1"/>
    <col min="7" max="7" width="64" customWidth="1"/>
    <col min="8" max="8" width="9.33203125" customWidth="1"/>
    <col min="9" max="11" width="7.6640625" customWidth="1"/>
    <col min="12" max="12" width="11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47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141</v>
      </c>
      <c r="B2" s="69" t="s">
        <v>976</v>
      </c>
      <c r="C2" s="19" t="s">
        <v>977</v>
      </c>
      <c r="D2" s="19" t="s">
        <v>978</v>
      </c>
      <c r="E2" s="19" t="s">
        <v>268</v>
      </c>
      <c r="F2" s="19" t="s">
        <v>255</v>
      </c>
      <c r="G2" s="59" t="s">
        <v>979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141</v>
      </c>
      <c r="B3" s="85">
        <v>3.2233796296296295E-2</v>
      </c>
      <c r="C3" s="19" t="s">
        <v>980</v>
      </c>
      <c r="D3" s="19" t="s">
        <v>978</v>
      </c>
      <c r="E3" s="19" t="s">
        <v>268</v>
      </c>
      <c r="F3" s="19" t="s">
        <v>255</v>
      </c>
      <c r="G3" s="59" t="s">
        <v>981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141</v>
      </c>
      <c r="B4" s="85">
        <v>3.349537037037037E-2</v>
      </c>
      <c r="C4" s="19" t="s">
        <v>980</v>
      </c>
      <c r="D4" s="19" t="s">
        <v>978</v>
      </c>
      <c r="E4" s="19" t="s">
        <v>268</v>
      </c>
      <c r="F4" s="19" t="s">
        <v>255</v>
      </c>
      <c r="G4" s="59" t="s">
        <v>982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141</v>
      </c>
      <c r="B5" s="85">
        <v>3.6134259259259262E-2</v>
      </c>
      <c r="C5" s="19" t="s">
        <v>221</v>
      </c>
      <c r="D5" s="19" t="s">
        <v>369</v>
      </c>
      <c r="E5" s="19" t="s">
        <v>268</v>
      </c>
      <c r="F5" s="19" t="s">
        <v>251</v>
      </c>
      <c r="G5" s="59" t="s">
        <v>983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>
        <v>1</v>
      </c>
      <c r="O5" s="62" t="s">
        <v>247</v>
      </c>
      <c r="P5" s="62" t="s">
        <v>247</v>
      </c>
    </row>
    <row r="6" spans="1:17" ht="15.75" customHeight="1" x14ac:dyDescent="0.15">
      <c r="A6" s="19" t="s">
        <v>141</v>
      </c>
      <c r="B6" s="85">
        <v>4.476851851851852E-2</v>
      </c>
      <c r="C6" s="19" t="s">
        <v>247</v>
      </c>
      <c r="D6" s="19" t="s">
        <v>984</v>
      </c>
      <c r="E6" s="19" t="s">
        <v>268</v>
      </c>
      <c r="F6" s="19" t="s">
        <v>772</v>
      </c>
      <c r="G6" s="59" t="s">
        <v>985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141</v>
      </c>
      <c r="B7" s="85">
        <v>5.1724537037037034E-2</v>
      </c>
      <c r="C7" s="19" t="s">
        <v>268</v>
      </c>
      <c r="D7" s="19" t="s">
        <v>986</v>
      </c>
      <c r="E7" s="19" t="s">
        <v>268</v>
      </c>
      <c r="F7" s="19" t="s">
        <v>251</v>
      </c>
      <c r="G7" s="59" t="s">
        <v>987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  <c r="Q7" s="19" t="s">
        <v>616</v>
      </c>
    </row>
    <row r="8" spans="1:17" ht="15.75" customHeight="1" x14ac:dyDescent="0.15">
      <c r="A8" s="19" t="s">
        <v>141</v>
      </c>
      <c r="B8" s="85">
        <v>6.7245370370370372E-2</v>
      </c>
      <c r="C8" s="19" t="s">
        <v>225</v>
      </c>
      <c r="D8" s="19" t="s">
        <v>247</v>
      </c>
      <c r="E8" s="19" t="s">
        <v>988</v>
      </c>
      <c r="F8" s="19" t="s">
        <v>251</v>
      </c>
      <c r="G8" s="116" t="s">
        <v>989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>
        <v>400</v>
      </c>
      <c r="O8" s="62" t="s">
        <v>247</v>
      </c>
      <c r="P8" s="62" t="s">
        <v>247</v>
      </c>
    </row>
    <row r="9" spans="1:17" ht="15.75" customHeight="1" x14ac:dyDescent="0.15">
      <c r="A9" s="19" t="s">
        <v>141</v>
      </c>
      <c r="B9" s="85">
        <v>6.7245370370370372E-2</v>
      </c>
      <c r="C9" s="19" t="s">
        <v>229</v>
      </c>
      <c r="D9" s="19" t="s">
        <v>247</v>
      </c>
      <c r="E9" s="19" t="s">
        <v>988</v>
      </c>
      <c r="F9" s="19" t="s">
        <v>251</v>
      </c>
      <c r="G9" s="116" t="s">
        <v>989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>
        <v>1000</v>
      </c>
      <c r="O9" s="62" t="s">
        <v>247</v>
      </c>
      <c r="P9" s="62" t="s">
        <v>247</v>
      </c>
      <c r="Q9" s="19"/>
    </row>
    <row r="10" spans="1:17" ht="15.75" customHeight="1" x14ac:dyDescent="0.15">
      <c r="A10" s="19" t="s">
        <v>141</v>
      </c>
      <c r="B10" s="85">
        <v>6.7245370370370372E-2</v>
      </c>
      <c r="C10" s="19" t="s">
        <v>990</v>
      </c>
      <c r="D10" s="19" t="s">
        <v>247</v>
      </c>
      <c r="E10" s="19" t="s">
        <v>988</v>
      </c>
      <c r="F10" s="19" t="s">
        <v>251</v>
      </c>
      <c r="G10" s="116" t="s">
        <v>989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>
        <v>100</v>
      </c>
      <c r="O10" s="62" t="s">
        <v>247</v>
      </c>
      <c r="P10" s="62" t="s">
        <v>247</v>
      </c>
      <c r="Q10" s="19"/>
    </row>
    <row r="11" spans="1:17" ht="15.75" customHeight="1" x14ac:dyDescent="0.15">
      <c r="A11" s="19" t="s">
        <v>141</v>
      </c>
      <c r="B11" s="85">
        <v>7.5983796296296299E-2</v>
      </c>
      <c r="C11" s="19" t="s">
        <v>229</v>
      </c>
      <c r="D11" s="19" t="s">
        <v>316</v>
      </c>
      <c r="E11" s="19" t="s">
        <v>229</v>
      </c>
      <c r="F11" s="19" t="s">
        <v>251</v>
      </c>
      <c r="G11" s="59" t="s">
        <v>991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 t="s">
        <v>247</v>
      </c>
      <c r="O11" s="62" t="s">
        <v>247</v>
      </c>
      <c r="P11" s="62" t="s">
        <v>247</v>
      </c>
      <c r="Q11" s="19" t="s">
        <v>616</v>
      </c>
    </row>
    <row r="12" spans="1:17" ht="15.75" customHeight="1" x14ac:dyDescent="0.15">
      <c r="A12" s="19" t="s">
        <v>141</v>
      </c>
      <c r="B12" s="85">
        <v>0.12763888888888889</v>
      </c>
      <c r="C12" s="19" t="s">
        <v>247</v>
      </c>
      <c r="D12" s="19" t="s">
        <v>992</v>
      </c>
      <c r="E12" s="19" t="s">
        <v>229</v>
      </c>
      <c r="F12" s="19" t="s">
        <v>266</v>
      </c>
      <c r="G12" s="59" t="s">
        <v>993</v>
      </c>
      <c r="H12" s="60" t="s">
        <v>247</v>
      </c>
      <c r="I12" s="60">
        <v>8</v>
      </c>
      <c r="J12" s="60">
        <v>34</v>
      </c>
      <c r="K12" s="60" t="s">
        <v>247</v>
      </c>
      <c r="L12" s="61" t="s">
        <v>247</v>
      </c>
      <c r="M12" s="62" t="s">
        <v>247</v>
      </c>
      <c r="N12" s="62" t="s">
        <v>247</v>
      </c>
      <c r="O12" s="62" t="s">
        <v>247</v>
      </c>
      <c r="P12" s="62" t="s">
        <v>247</v>
      </c>
    </row>
    <row r="13" spans="1:17" ht="15.75" customHeight="1" x14ac:dyDescent="0.15">
      <c r="A13" s="19" t="s">
        <v>141</v>
      </c>
      <c r="B13" s="85">
        <v>0.14148148148148149</v>
      </c>
      <c r="C13" s="19" t="s">
        <v>990</v>
      </c>
      <c r="D13" s="19" t="s">
        <v>994</v>
      </c>
      <c r="E13" s="19" t="s">
        <v>990</v>
      </c>
      <c r="F13" s="19" t="s">
        <v>251</v>
      </c>
      <c r="G13" s="59" t="s">
        <v>995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>
        <v>140</v>
      </c>
      <c r="O13" s="62" t="s">
        <v>247</v>
      </c>
      <c r="P13" s="62" t="s">
        <v>247</v>
      </c>
      <c r="Q13" s="19" t="s">
        <v>996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5.33203125" customWidth="1"/>
    <col min="4" max="4" width="23.5" customWidth="1"/>
    <col min="5" max="5" width="17.1640625" customWidth="1"/>
    <col min="7" max="7" width="23.83203125" customWidth="1"/>
    <col min="8" max="8" width="9.33203125" customWidth="1"/>
    <col min="9" max="11" width="7.6640625" customWidth="1"/>
    <col min="12" max="12" width="12.1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53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142</v>
      </c>
      <c r="B2" s="85">
        <v>2.1770833333333333E-2</v>
      </c>
      <c r="C2" s="19" t="s">
        <v>997</v>
      </c>
      <c r="D2" s="19" t="s">
        <v>998</v>
      </c>
      <c r="E2" s="19" t="s">
        <v>229</v>
      </c>
      <c r="F2" s="19" t="s">
        <v>266</v>
      </c>
      <c r="G2" s="59" t="s">
        <v>999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142</v>
      </c>
      <c r="B3" s="85">
        <v>2.4675925925925928E-2</v>
      </c>
      <c r="C3" s="19" t="s">
        <v>229</v>
      </c>
      <c r="D3" s="19" t="s">
        <v>247</v>
      </c>
      <c r="E3" s="19" t="s">
        <v>220</v>
      </c>
      <c r="F3" s="19" t="s">
        <v>255</v>
      </c>
      <c r="G3" s="59" t="s">
        <v>1000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1000</v>
      </c>
      <c r="M3" s="62" t="s">
        <v>247</v>
      </c>
      <c r="N3" s="62" t="s">
        <v>247</v>
      </c>
      <c r="O3" s="62" t="s">
        <v>247</v>
      </c>
      <c r="P3" s="62" t="s">
        <v>247</v>
      </c>
      <c r="Q3" s="19" t="s">
        <v>1001</v>
      </c>
    </row>
    <row r="4" spans="1:17" ht="15.75" customHeight="1" x14ac:dyDescent="0.15">
      <c r="A4" s="19" t="s">
        <v>142</v>
      </c>
      <c r="B4" s="85">
        <v>3.5324074074074077E-2</v>
      </c>
      <c r="C4" s="19" t="s">
        <v>223</v>
      </c>
      <c r="D4" s="19" t="s">
        <v>1002</v>
      </c>
      <c r="E4" s="19" t="s">
        <v>268</v>
      </c>
      <c r="F4" s="19" t="s">
        <v>883</v>
      </c>
      <c r="G4" s="59" t="s">
        <v>1003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>
        <v>5</v>
      </c>
      <c r="O4" s="62" t="s">
        <v>247</v>
      </c>
      <c r="P4" s="62" t="s">
        <v>247</v>
      </c>
      <c r="Q4" s="19" t="s">
        <v>1004</v>
      </c>
    </row>
    <row r="5" spans="1:17" ht="15.75" customHeight="1" x14ac:dyDescent="0.15">
      <c r="A5" s="19" t="s">
        <v>142</v>
      </c>
      <c r="B5" s="85">
        <v>5.1932870370370372E-2</v>
      </c>
      <c r="C5" s="19" t="s">
        <v>220</v>
      </c>
      <c r="D5" s="19" t="s">
        <v>247</v>
      </c>
      <c r="E5" s="19" t="s">
        <v>1005</v>
      </c>
      <c r="F5" s="19" t="s">
        <v>255</v>
      </c>
      <c r="G5" s="59" t="s">
        <v>247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1000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142</v>
      </c>
      <c r="B6" s="85">
        <v>5.2465277777777777E-2</v>
      </c>
      <c r="C6" s="19" t="s">
        <v>220</v>
      </c>
      <c r="D6" s="19" t="s">
        <v>1006</v>
      </c>
      <c r="E6" s="19" t="s">
        <v>268</v>
      </c>
      <c r="F6" s="19" t="s">
        <v>251</v>
      </c>
      <c r="G6" s="59" t="s">
        <v>1007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>
        <v>5</v>
      </c>
      <c r="O6" s="62" t="s">
        <v>247</v>
      </c>
      <c r="P6" s="62" t="s">
        <v>247</v>
      </c>
    </row>
    <row r="7" spans="1:17" ht="15.75" customHeight="1" x14ac:dyDescent="0.15">
      <c r="A7" s="19" t="s">
        <v>142</v>
      </c>
      <c r="B7" s="85">
        <v>5.859953703703704E-2</v>
      </c>
      <c r="C7" s="19" t="s">
        <v>221</v>
      </c>
      <c r="D7" s="19" t="s">
        <v>1006</v>
      </c>
      <c r="E7" s="19" t="s">
        <v>268</v>
      </c>
      <c r="F7" s="19" t="s">
        <v>251</v>
      </c>
      <c r="G7" s="59" t="s">
        <v>269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>
        <v>26</v>
      </c>
      <c r="O7" s="62" t="s">
        <v>247</v>
      </c>
      <c r="P7" s="62" t="s">
        <v>247</v>
      </c>
      <c r="Q7" s="19" t="s">
        <v>1008</v>
      </c>
    </row>
    <row r="8" spans="1:17" ht="15.75" customHeight="1" x14ac:dyDescent="0.15">
      <c r="A8" s="19" t="s">
        <v>142</v>
      </c>
      <c r="B8" s="85">
        <v>0.11383101851851851</v>
      </c>
      <c r="C8" s="19" t="s">
        <v>1009</v>
      </c>
      <c r="D8" s="19" t="s">
        <v>1010</v>
      </c>
      <c r="E8" s="19" t="s">
        <v>1011</v>
      </c>
      <c r="F8" s="19" t="s">
        <v>883</v>
      </c>
      <c r="G8" s="59" t="s">
        <v>1012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>
        <v>2</v>
      </c>
      <c r="O8" s="62" t="s">
        <v>247</v>
      </c>
      <c r="P8" s="62" t="s">
        <v>247</v>
      </c>
      <c r="Q8" s="19" t="s">
        <v>1004</v>
      </c>
    </row>
    <row r="9" spans="1:17" ht="15.75" customHeight="1" x14ac:dyDescent="0.15">
      <c r="A9" s="19" t="s">
        <v>142</v>
      </c>
      <c r="B9" s="85">
        <v>0.13318287037037038</v>
      </c>
      <c r="C9" s="19" t="s">
        <v>225</v>
      </c>
      <c r="D9" s="19" t="s">
        <v>247</v>
      </c>
      <c r="E9" s="19" t="s">
        <v>1013</v>
      </c>
      <c r="F9" s="19" t="s">
        <v>255</v>
      </c>
      <c r="G9" s="59" t="s">
        <v>247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1014</v>
      </c>
      <c r="M9" s="62" t="s">
        <v>247</v>
      </c>
      <c r="N9" s="62" t="s">
        <v>247</v>
      </c>
      <c r="O9" s="62" t="s">
        <v>247</v>
      </c>
      <c r="P9" s="62" t="s">
        <v>247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9" customWidth="1"/>
    <col min="4" max="4" width="15.5" customWidth="1"/>
    <col min="5" max="5" width="13.83203125" customWidth="1"/>
    <col min="7" max="7" width="16" customWidth="1"/>
    <col min="8" max="8" width="9.33203125" customWidth="1"/>
    <col min="9" max="11" width="7.6640625" customWidth="1"/>
    <col min="12" max="12" width="31.6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5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143</v>
      </c>
      <c r="B2" s="85">
        <v>1.2303240740740741E-2</v>
      </c>
      <c r="C2" s="19" t="s">
        <v>225</v>
      </c>
      <c r="D2" s="19" t="s">
        <v>1015</v>
      </c>
      <c r="E2" s="19" t="s">
        <v>268</v>
      </c>
      <c r="F2" s="19" t="s">
        <v>251</v>
      </c>
      <c r="G2" s="59" t="s">
        <v>979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>
        <v>2</v>
      </c>
      <c r="P2" s="62" t="s">
        <v>247</v>
      </c>
    </row>
    <row r="3" spans="1:17" ht="15.75" customHeight="1" x14ac:dyDescent="0.15">
      <c r="A3" s="19" t="s">
        <v>143</v>
      </c>
      <c r="B3" s="85">
        <v>2.4652777777777777E-2</v>
      </c>
      <c r="C3" s="19" t="s">
        <v>219</v>
      </c>
      <c r="D3" s="19" t="s">
        <v>1015</v>
      </c>
      <c r="E3" s="19" t="s">
        <v>1016</v>
      </c>
      <c r="F3" s="19" t="s">
        <v>251</v>
      </c>
      <c r="G3" s="59" t="s">
        <v>1017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>
        <v>1</v>
      </c>
      <c r="P3" s="62" t="s">
        <v>247</v>
      </c>
    </row>
    <row r="4" spans="1:17" ht="15.75" customHeight="1" x14ac:dyDescent="0.15">
      <c r="A4" s="19" t="s">
        <v>143</v>
      </c>
      <c r="B4" s="85">
        <v>3.3125000000000002E-2</v>
      </c>
      <c r="C4" s="19" t="s">
        <v>220</v>
      </c>
      <c r="D4" s="19" t="s">
        <v>1015</v>
      </c>
      <c r="E4" s="19" t="s">
        <v>268</v>
      </c>
      <c r="F4" s="19" t="s">
        <v>251</v>
      </c>
      <c r="G4" s="59" t="s">
        <v>1018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>
        <v>2</v>
      </c>
      <c r="O4" s="62" t="s">
        <v>247</v>
      </c>
      <c r="P4" s="62" t="s">
        <v>247</v>
      </c>
    </row>
    <row r="5" spans="1:17" ht="15.75" customHeight="1" x14ac:dyDescent="0.15">
      <c r="A5" s="19" t="s">
        <v>143</v>
      </c>
      <c r="B5" s="85">
        <v>4.0011574074074074E-2</v>
      </c>
      <c r="C5" s="19" t="s">
        <v>221</v>
      </c>
      <c r="D5" s="19" t="s">
        <v>1015</v>
      </c>
      <c r="E5" s="19" t="s">
        <v>221</v>
      </c>
      <c r="F5" s="19" t="s">
        <v>251</v>
      </c>
      <c r="G5" s="59" t="s">
        <v>615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  <c r="Q5" s="19" t="s">
        <v>616</v>
      </c>
    </row>
    <row r="6" spans="1:17" ht="15.75" customHeight="1" x14ac:dyDescent="0.15">
      <c r="A6" s="19" t="s">
        <v>143</v>
      </c>
      <c r="B6" s="85">
        <v>4.8275462962962964E-2</v>
      </c>
      <c r="C6" s="19" t="s">
        <v>1019</v>
      </c>
      <c r="D6" s="19" t="s">
        <v>247</v>
      </c>
      <c r="E6" s="19" t="s">
        <v>219</v>
      </c>
      <c r="F6" s="19" t="s">
        <v>1020</v>
      </c>
      <c r="G6" s="59" t="s">
        <v>1021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  <c r="Q6" s="19" t="s">
        <v>1022</v>
      </c>
    </row>
    <row r="7" spans="1:17" ht="15.75" customHeight="1" x14ac:dyDescent="0.15">
      <c r="A7" s="19" t="s">
        <v>143</v>
      </c>
      <c r="B7" s="85">
        <v>4.8993055555555554E-2</v>
      </c>
      <c r="C7" s="19" t="s">
        <v>221</v>
      </c>
      <c r="D7" s="19" t="s">
        <v>247</v>
      </c>
      <c r="E7" s="19" t="s">
        <v>247</v>
      </c>
      <c r="F7" s="19" t="s">
        <v>297</v>
      </c>
      <c r="G7" s="59" t="s">
        <v>247</v>
      </c>
      <c r="H7" s="60" t="s">
        <v>247</v>
      </c>
      <c r="I7" s="60" t="s">
        <v>247</v>
      </c>
      <c r="J7" s="60" t="s">
        <v>247</v>
      </c>
      <c r="K7" s="60" t="s">
        <v>247</v>
      </c>
      <c r="L7" s="73" t="s">
        <v>317</v>
      </c>
      <c r="M7" s="62" t="s">
        <v>247</v>
      </c>
      <c r="N7" s="62" t="s">
        <v>247</v>
      </c>
      <c r="O7" s="62" t="s">
        <v>247</v>
      </c>
      <c r="P7" s="62" t="s">
        <v>247</v>
      </c>
      <c r="Q7" s="19" t="s">
        <v>441</v>
      </c>
    </row>
    <row r="8" spans="1:17" ht="15.75" customHeight="1" x14ac:dyDescent="0.15">
      <c r="A8" s="19" t="s">
        <v>143</v>
      </c>
      <c r="B8" s="85">
        <v>0.15684027777777779</v>
      </c>
      <c r="C8" s="19" t="s">
        <v>229</v>
      </c>
      <c r="D8" s="19" t="s">
        <v>247</v>
      </c>
      <c r="E8" s="19" t="s">
        <v>221</v>
      </c>
      <c r="F8" s="19" t="s">
        <v>297</v>
      </c>
      <c r="G8" s="59" t="s">
        <v>247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424</v>
      </c>
      <c r="M8" s="62" t="s">
        <v>247</v>
      </c>
      <c r="N8" s="62" t="s">
        <v>247</v>
      </c>
      <c r="O8" s="62" t="s">
        <v>247</v>
      </c>
      <c r="P8" s="62" t="s">
        <v>247</v>
      </c>
      <c r="Q8" s="19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5" customWidth="1"/>
    <col min="2" max="2" width="7.33203125" customWidth="1"/>
    <col min="3" max="3" width="15.5" customWidth="1"/>
    <col min="4" max="4" width="17.33203125" customWidth="1"/>
    <col min="5" max="5" width="14.5" customWidth="1"/>
    <col min="6" max="6" width="14" customWidth="1"/>
    <col min="7" max="7" width="36.33203125" customWidth="1"/>
    <col min="8" max="8" width="9" customWidth="1"/>
    <col min="9" max="10" width="7.5" customWidth="1"/>
    <col min="11" max="11" width="7.6640625" customWidth="1"/>
    <col min="12" max="12" width="45.6640625" customWidth="1"/>
    <col min="13" max="13" width="9" customWidth="1"/>
    <col min="14" max="14" width="5.5" customWidth="1"/>
    <col min="15" max="15" width="6.1640625" customWidth="1"/>
    <col min="16" max="16" width="7.6640625" customWidth="1"/>
    <col min="17" max="17" width="31.5" customWidth="1"/>
  </cols>
  <sheetData>
    <row r="1" spans="1:17" ht="15.75" customHeight="1" x14ac:dyDescent="0.15">
      <c r="A1" s="1" t="s">
        <v>39</v>
      </c>
      <c r="B1" s="1" t="s">
        <v>231</v>
      </c>
      <c r="C1" s="117" t="s">
        <v>232</v>
      </c>
      <c r="D1" s="1" t="s">
        <v>233</v>
      </c>
      <c r="E1" s="117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72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55" t="s">
        <v>243</v>
      </c>
    </row>
    <row r="2" spans="1:17" ht="15.75" customHeight="1" x14ac:dyDescent="0.15">
      <c r="A2" s="19" t="s">
        <v>144</v>
      </c>
      <c r="B2" s="18">
        <v>1.0925925925925926E-2</v>
      </c>
      <c r="C2" s="118" t="s">
        <v>1023</v>
      </c>
      <c r="D2" s="19" t="s">
        <v>247</v>
      </c>
      <c r="E2" s="118" t="s">
        <v>219</v>
      </c>
      <c r="F2" s="19" t="s">
        <v>286</v>
      </c>
      <c r="G2" s="71" t="s">
        <v>1024</v>
      </c>
      <c r="H2" s="59" t="s">
        <v>247</v>
      </c>
      <c r="I2" s="59" t="s">
        <v>247</v>
      </c>
      <c r="J2" s="59" t="s">
        <v>247</v>
      </c>
      <c r="K2" s="59" t="s">
        <v>247</v>
      </c>
      <c r="L2" s="73" t="s">
        <v>247</v>
      </c>
      <c r="M2" s="61" t="s">
        <v>247</v>
      </c>
      <c r="N2" s="61" t="s">
        <v>247</v>
      </c>
      <c r="O2" s="61" t="s">
        <v>247</v>
      </c>
      <c r="P2" s="61" t="s">
        <v>247</v>
      </c>
      <c r="Q2" s="70"/>
    </row>
    <row r="3" spans="1:17" ht="15.75" customHeight="1" x14ac:dyDescent="0.15">
      <c r="A3" s="19" t="s">
        <v>144</v>
      </c>
      <c r="B3" s="18">
        <v>1.2893518518518518E-2</v>
      </c>
      <c r="C3" s="118" t="s">
        <v>219</v>
      </c>
      <c r="D3" s="19" t="s">
        <v>247</v>
      </c>
      <c r="E3" s="118" t="s">
        <v>1025</v>
      </c>
      <c r="F3" s="19" t="s">
        <v>448</v>
      </c>
      <c r="G3" s="71" t="s">
        <v>1026</v>
      </c>
      <c r="H3" s="59" t="s">
        <v>247</v>
      </c>
      <c r="I3" s="59" t="s">
        <v>247</v>
      </c>
      <c r="J3" s="59" t="s">
        <v>247</v>
      </c>
      <c r="K3" s="59" t="s">
        <v>247</v>
      </c>
      <c r="L3" s="73" t="s">
        <v>1024</v>
      </c>
      <c r="M3" s="61" t="s">
        <v>247</v>
      </c>
      <c r="N3" s="61" t="s">
        <v>247</v>
      </c>
      <c r="O3" s="61" t="s">
        <v>247</v>
      </c>
      <c r="P3" s="61" t="s">
        <v>247</v>
      </c>
      <c r="Q3" s="58"/>
    </row>
    <row r="4" spans="1:17" ht="15.75" customHeight="1" x14ac:dyDescent="0.15">
      <c r="A4" s="19" t="s">
        <v>144</v>
      </c>
      <c r="B4" s="18">
        <v>1.4305555555555556E-2</v>
      </c>
      <c r="C4" s="118" t="s">
        <v>219</v>
      </c>
      <c r="D4" s="19" t="s">
        <v>247</v>
      </c>
      <c r="E4" s="119" t="s">
        <v>1023</v>
      </c>
      <c r="F4" s="19" t="s">
        <v>297</v>
      </c>
      <c r="G4" s="71" t="s">
        <v>247</v>
      </c>
      <c r="H4" s="59" t="s">
        <v>247</v>
      </c>
      <c r="I4" s="59" t="s">
        <v>247</v>
      </c>
      <c r="J4" s="59" t="s">
        <v>247</v>
      </c>
      <c r="K4" s="59" t="s">
        <v>247</v>
      </c>
      <c r="L4" s="73" t="s">
        <v>1027</v>
      </c>
      <c r="M4" s="61" t="s">
        <v>247</v>
      </c>
      <c r="N4" s="61" t="s">
        <v>247</v>
      </c>
      <c r="O4" s="61" t="s">
        <v>247</v>
      </c>
      <c r="P4" s="61" t="s">
        <v>247</v>
      </c>
      <c r="Q4" s="58"/>
    </row>
    <row r="5" spans="1:17" ht="15.75" customHeight="1" x14ac:dyDescent="0.15">
      <c r="A5" s="19" t="s">
        <v>144</v>
      </c>
      <c r="B5" s="18">
        <v>2.0833333333333332E-2</v>
      </c>
      <c r="C5" s="119" t="s">
        <v>1023</v>
      </c>
      <c r="D5" s="19" t="s">
        <v>247</v>
      </c>
      <c r="E5" s="118" t="s">
        <v>229</v>
      </c>
      <c r="F5" s="19" t="s">
        <v>286</v>
      </c>
      <c r="G5" s="71" t="s">
        <v>1028</v>
      </c>
      <c r="H5" s="60">
        <v>2</v>
      </c>
      <c r="I5" s="60">
        <v>21</v>
      </c>
      <c r="J5" s="60">
        <v>45</v>
      </c>
      <c r="K5" s="60" t="s">
        <v>247</v>
      </c>
      <c r="L5" s="73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  <c r="Q5" s="58"/>
    </row>
    <row r="6" spans="1:17" ht="15.75" customHeight="1" x14ac:dyDescent="0.15">
      <c r="A6" s="19" t="s">
        <v>144</v>
      </c>
      <c r="B6" s="18">
        <v>2.6678240740740742E-2</v>
      </c>
      <c r="C6" s="118" t="s">
        <v>221</v>
      </c>
      <c r="D6" s="19" t="s">
        <v>247</v>
      </c>
      <c r="E6" s="119" t="s">
        <v>1023</v>
      </c>
      <c r="F6" s="19" t="s">
        <v>255</v>
      </c>
      <c r="G6" s="71" t="s">
        <v>247</v>
      </c>
      <c r="H6" s="60" t="s">
        <v>247</v>
      </c>
      <c r="I6" s="60" t="s">
        <v>247</v>
      </c>
      <c r="J6" s="60" t="s">
        <v>247</v>
      </c>
      <c r="K6" s="60" t="s">
        <v>247</v>
      </c>
      <c r="L6" s="73" t="s">
        <v>495</v>
      </c>
      <c r="M6" s="62" t="s">
        <v>247</v>
      </c>
      <c r="N6" s="62" t="s">
        <v>247</v>
      </c>
      <c r="O6" s="62" t="s">
        <v>247</v>
      </c>
      <c r="P6" s="62" t="s">
        <v>247</v>
      </c>
      <c r="Q6" s="58" t="s">
        <v>1029</v>
      </c>
    </row>
    <row r="7" spans="1:17" ht="15.75" customHeight="1" x14ac:dyDescent="0.15">
      <c r="A7" s="19" t="s">
        <v>144</v>
      </c>
      <c r="B7" s="18">
        <v>2.7233796296296298E-2</v>
      </c>
      <c r="C7" s="118" t="s">
        <v>223</v>
      </c>
      <c r="D7" s="19" t="s">
        <v>247</v>
      </c>
      <c r="E7" s="119" t="s">
        <v>1023</v>
      </c>
      <c r="F7" s="19" t="s">
        <v>297</v>
      </c>
      <c r="G7" s="71" t="s">
        <v>247</v>
      </c>
      <c r="H7" s="60" t="s">
        <v>247</v>
      </c>
      <c r="I7" s="60" t="s">
        <v>247</v>
      </c>
      <c r="J7" s="60" t="s">
        <v>247</v>
      </c>
      <c r="K7" s="60" t="s">
        <v>247</v>
      </c>
      <c r="L7" s="73" t="s">
        <v>1030</v>
      </c>
      <c r="M7" s="62" t="s">
        <v>247</v>
      </c>
      <c r="N7" s="62" t="s">
        <v>247</v>
      </c>
      <c r="O7" s="62" t="s">
        <v>247</v>
      </c>
      <c r="P7" s="62" t="s">
        <v>247</v>
      </c>
      <c r="Q7" s="70"/>
    </row>
    <row r="8" spans="1:17" ht="15.75" customHeight="1" x14ac:dyDescent="0.15">
      <c r="A8" s="19" t="s">
        <v>144</v>
      </c>
      <c r="B8" s="18">
        <v>3.0439814814814815E-2</v>
      </c>
      <c r="C8" s="119" t="s">
        <v>1023</v>
      </c>
      <c r="D8" s="19" t="s">
        <v>247</v>
      </c>
      <c r="E8" s="118" t="s">
        <v>219</v>
      </c>
      <c r="F8" s="19" t="s">
        <v>448</v>
      </c>
      <c r="G8" s="71" t="s">
        <v>1031</v>
      </c>
      <c r="H8" s="60" t="s">
        <v>247</v>
      </c>
      <c r="I8" s="60" t="s">
        <v>247</v>
      </c>
      <c r="J8" s="60" t="s">
        <v>247</v>
      </c>
      <c r="K8" s="60" t="s">
        <v>247</v>
      </c>
      <c r="L8" s="73" t="s">
        <v>1032</v>
      </c>
      <c r="M8" s="62" t="s">
        <v>247</v>
      </c>
      <c r="N8" s="62" t="s">
        <v>247</v>
      </c>
      <c r="O8" s="62" t="s">
        <v>247</v>
      </c>
      <c r="P8" s="62" t="s">
        <v>247</v>
      </c>
      <c r="Q8" s="58"/>
    </row>
    <row r="9" spans="1:17" ht="15.75" customHeight="1" x14ac:dyDescent="0.15">
      <c r="A9" s="19" t="s">
        <v>144</v>
      </c>
      <c r="B9" s="18">
        <v>3.0462962962962963E-2</v>
      </c>
      <c r="C9" s="119" t="s">
        <v>1023</v>
      </c>
      <c r="D9" s="19" t="s">
        <v>247</v>
      </c>
      <c r="E9" s="118" t="s">
        <v>225</v>
      </c>
      <c r="F9" s="19" t="s">
        <v>448</v>
      </c>
      <c r="G9" s="71" t="s">
        <v>1033</v>
      </c>
      <c r="H9" s="60" t="s">
        <v>247</v>
      </c>
      <c r="I9" s="60" t="s">
        <v>247</v>
      </c>
      <c r="J9" s="60" t="s">
        <v>247</v>
      </c>
      <c r="K9" s="60" t="s">
        <v>247</v>
      </c>
      <c r="L9" s="73" t="s">
        <v>1032</v>
      </c>
      <c r="M9" s="62" t="s">
        <v>247</v>
      </c>
      <c r="N9" s="62" t="s">
        <v>247</v>
      </c>
      <c r="O9" s="62" t="s">
        <v>247</v>
      </c>
      <c r="P9" s="62" t="s">
        <v>247</v>
      </c>
      <c r="Q9" s="58"/>
    </row>
    <row r="10" spans="1:17" ht="15.75" customHeight="1" x14ac:dyDescent="0.15">
      <c r="A10" s="19" t="s">
        <v>144</v>
      </c>
      <c r="B10" s="18">
        <v>3.4328703703703702E-2</v>
      </c>
      <c r="C10" s="118" t="s">
        <v>220</v>
      </c>
      <c r="D10" s="19" t="s">
        <v>247</v>
      </c>
      <c r="E10" s="118" t="s">
        <v>1034</v>
      </c>
      <c r="F10" s="19" t="s">
        <v>251</v>
      </c>
      <c r="G10" s="71" t="s">
        <v>1035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73" t="s">
        <v>247</v>
      </c>
      <c r="M10" s="62" t="s">
        <v>247</v>
      </c>
      <c r="N10" s="62">
        <v>20</v>
      </c>
      <c r="O10" s="62" t="s">
        <v>247</v>
      </c>
      <c r="P10" s="62" t="s">
        <v>247</v>
      </c>
      <c r="Q10" s="70"/>
    </row>
    <row r="11" spans="1:17" ht="15.75" customHeight="1" x14ac:dyDescent="0.15">
      <c r="A11" s="19" t="s">
        <v>144</v>
      </c>
      <c r="B11" s="18">
        <v>3.4583333333333334E-2</v>
      </c>
      <c r="C11" s="118" t="s">
        <v>229</v>
      </c>
      <c r="D11" s="19" t="s">
        <v>247</v>
      </c>
      <c r="E11" s="119" t="s">
        <v>1023</v>
      </c>
      <c r="F11" s="19" t="s">
        <v>255</v>
      </c>
      <c r="G11" s="71" t="s">
        <v>247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73" t="s">
        <v>247</v>
      </c>
      <c r="M11" s="62">
        <v>1</v>
      </c>
      <c r="N11" s="62" t="s">
        <v>247</v>
      </c>
      <c r="O11" s="62" t="s">
        <v>247</v>
      </c>
      <c r="P11" s="62">
        <v>5</v>
      </c>
      <c r="Q11" s="58"/>
    </row>
    <row r="12" spans="1:17" ht="15.75" customHeight="1" x14ac:dyDescent="0.15">
      <c r="A12" s="19" t="s">
        <v>144</v>
      </c>
      <c r="B12" s="85">
        <v>3.6990740740740741E-2</v>
      </c>
      <c r="C12" s="118" t="s">
        <v>223</v>
      </c>
      <c r="D12" s="19" t="s">
        <v>1036</v>
      </c>
      <c r="E12" s="118" t="s">
        <v>247</v>
      </c>
      <c r="F12" s="19" t="s">
        <v>1037</v>
      </c>
      <c r="G12" s="71" t="s">
        <v>247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73" t="s">
        <v>1038</v>
      </c>
      <c r="M12" s="62" t="s">
        <v>247</v>
      </c>
      <c r="N12" s="62" t="s">
        <v>247</v>
      </c>
      <c r="O12" s="62" t="s">
        <v>247</v>
      </c>
      <c r="P12" s="62" t="s">
        <v>247</v>
      </c>
      <c r="Q12" s="58"/>
    </row>
    <row r="13" spans="1:17" ht="15.75" customHeight="1" x14ac:dyDescent="0.15">
      <c r="A13" s="19" t="s">
        <v>144</v>
      </c>
      <c r="B13" s="18">
        <v>5.1041666666666666E-2</v>
      </c>
      <c r="C13" s="118" t="s">
        <v>666</v>
      </c>
      <c r="D13" s="19" t="s">
        <v>1039</v>
      </c>
      <c r="E13" s="118" t="s">
        <v>268</v>
      </c>
      <c r="F13" s="19" t="s">
        <v>255</v>
      </c>
      <c r="G13" s="71" t="s">
        <v>1040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73" t="s">
        <v>247</v>
      </c>
      <c r="M13" s="62" t="s">
        <v>247</v>
      </c>
      <c r="N13" s="62" t="s">
        <v>247</v>
      </c>
      <c r="O13" s="62" t="s">
        <v>247</v>
      </c>
      <c r="P13" s="62" t="s">
        <v>247</v>
      </c>
      <c r="Q13" s="58"/>
    </row>
    <row r="14" spans="1:17" ht="15.75" customHeight="1" x14ac:dyDescent="0.15">
      <c r="A14" s="19" t="s">
        <v>144</v>
      </c>
      <c r="B14" s="18">
        <v>5.7442129629629628E-2</v>
      </c>
      <c r="C14" s="118" t="s">
        <v>1041</v>
      </c>
      <c r="D14" s="19" t="s">
        <v>247</v>
      </c>
      <c r="E14" s="118" t="s">
        <v>666</v>
      </c>
      <c r="F14" s="19" t="s">
        <v>326</v>
      </c>
      <c r="G14" s="71" t="s">
        <v>247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73" t="s">
        <v>1042</v>
      </c>
      <c r="M14" s="62" t="s">
        <v>247</v>
      </c>
      <c r="N14" s="62" t="s">
        <v>247</v>
      </c>
      <c r="O14" s="62" t="s">
        <v>247</v>
      </c>
      <c r="P14" s="62" t="s">
        <v>247</v>
      </c>
      <c r="Q14" s="70"/>
    </row>
    <row r="15" spans="1:17" ht="15.75" customHeight="1" x14ac:dyDescent="0.15">
      <c r="A15" s="19" t="s">
        <v>144</v>
      </c>
      <c r="B15" s="18">
        <v>8.173611111111112E-2</v>
      </c>
      <c r="C15" s="118" t="s">
        <v>229</v>
      </c>
      <c r="D15" s="19" t="s">
        <v>247</v>
      </c>
      <c r="E15" s="120" t="s">
        <v>247</v>
      </c>
      <c r="F15" s="19" t="s">
        <v>297</v>
      </c>
      <c r="G15" s="71" t="s">
        <v>247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73" t="s">
        <v>1043</v>
      </c>
      <c r="M15" s="62" t="s">
        <v>247</v>
      </c>
      <c r="N15" s="62" t="s">
        <v>247</v>
      </c>
      <c r="O15" s="62" t="s">
        <v>247</v>
      </c>
      <c r="P15" s="62" t="s">
        <v>247</v>
      </c>
      <c r="Q15" s="70"/>
    </row>
    <row r="16" spans="1:17" ht="15.75" customHeight="1" x14ac:dyDescent="0.15">
      <c r="A16" s="19" t="s">
        <v>144</v>
      </c>
      <c r="B16" s="18">
        <v>9.1828703703703704E-2</v>
      </c>
      <c r="C16" s="118" t="s">
        <v>229</v>
      </c>
      <c r="D16" s="19" t="s">
        <v>247</v>
      </c>
      <c r="E16" s="120" t="s">
        <v>247</v>
      </c>
      <c r="F16" s="19" t="s">
        <v>297</v>
      </c>
      <c r="G16" s="71" t="s">
        <v>247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73" t="s">
        <v>1043</v>
      </c>
      <c r="M16" s="62" t="s">
        <v>247</v>
      </c>
      <c r="N16" s="62" t="s">
        <v>247</v>
      </c>
      <c r="O16" s="62" t="s">
        <v>247</v>
      </c>
      <c r="P16" s="62" t="s">
        <v>247</v>
      </c>
      <c r="Q16" s="70"/>
    </row>
    <row r="17" spans="1:17" ht="15.75" customHeight="1" x14ac:dyDescent="0.15">
      <c r="A17" s="19" t="s">
        <v>144</v>
      </c>
      <c r="B17" s="18">
        <v>9.2442129629629638E-2</v>
      </c>
      <c r="C17" s="118" t="s">
        <v>229</v>
      </c>
      <c r="D17" s="19" t="s">
        <v>247</v>
      </c>
      <c r="E17" s="120" t="s">
        <v>247</v>
      </c>
      <c r="F17" s="19" t="s">
        <v>297</v>
      </c>
      <c r="G17" s="71" t="s">
        <v>247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73" t="s">
        <v>1043</v>
      </c>
      <c r="M17" s="62" t="s">
        <v>247</v>
      </c>
      <c r="N17" s="62" t="s">
        <v>247</v>
      </c>
      <c r="O17" s="62" t="s">
        <v>247</v>
      </c>
      <c r="P17" s="62" t="s">
        <v>247</v>
      </c>
      <c r="Q17" s="70"/>
    </row>
    <row r="18" spans="1:17" ht="15.75" customHeight="1" x14ac:dyDescent="0.15">
      <c r="A18" s="19" t="s">
        <v>144</v>
      </c>
      <c r="B18" s="18">
        <v>0.10506944444444445</v>
      </c>
      <c r="C18" s="118" t="s">
        <v>229</v>
      </c>
      <c r="D18" s="19" t="s">
        <v>247</v>
      </c>
      <c r="E18" s="120" t="s">
        <v>247</v>
      </c>
      <c r="F18" s="19" t="s">
        <v>297</v>
      </c>
      <c r="G18" s="71" t="s">
        <v>247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73" t="s">
        <v>1043</v>
      </c>
      <c r="M18" s="62" t="s">
        <v>247</v>
      </c>
      <c r="N18" s="62" t="s">
        <v>247</v>
      </c>
      <c r="O18" s="62" t="s">
        <v>247</v>
      </c>
      <c r="P18" s="62" t="s">
        <v>247</v>
      </c>
      <c r="Q18" s="70"/>
    </row>
    <row r="19" spans="1:17" ht="15.75" customHeight="1" x14ac:dyDescent="0.15">
      <c r="A19" s="19" t="s">
        <v>144</v>
      </c>
      <c r="B19" s="18">
        <v>0.12885416666666669</v>
      </c>
      <c r="C19" s="118" t="s">
        <v>1044</v>
      </c>
      <c r="D19" s="19" t="s">
        <v>247</v>
      </c>
      <c r="E19" s="118" t="s">
        <v>268</v>
      </c>
      <c r="F19" s="19" t="s">
        <v>286</v>
      </c>
      <c r="G19" s="71" t="s">
        <v>1045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73" t="s">
        <v>247</v>
      </c>
      <c r="M19" s="62" t="s">
        <v>247</v>
      </c>
      <c r="N19" s="62" t="s">
        <v>247</v>
      </c>
      <c r="O19" s="62" t="s">
        <v>247</v>
      </c>
      <c r="P19" s="62" t="s">
        <v>247</v>
      </c>
      <c r="Q19" s="70"/>
    </row>
    <row r="20" spans="1:17" ht="15.75" customHeight="1" x14ac:dyDescent="0.15">
      <c r="A20" s="19" t="s">
        <v>144</v>
      </c>
      <c r="B20" s="18">
        <v>0.13400462962962964</v>
      </c>
      <c r="C20" s="118" t="s">
        <v>1044</v>
      </c>
      <c r="D20" s="19" t="s">
        <v>1046</v>
      </c>
      <c r="E20" s="118" t="s">
        <v>221</v>
      </c>
      <c r="F20" s="19" t="s">
        <v>266</v>
      </c>
      <c r="G20" s="71" t="s">
        <v>1047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73" t="s">
        <v>247</v>
      </c>
      <c r="M20" s="62" t="s">
        <v>247</v>
      </c>
      <c r="N20" s="62" t="s">
        <v>247</v>
      </c>
      <c r="O20" s="62" t="s">
        <v>247</v>
      </c>
      <c r="P20" s="62" t="s">
        <v>247</v>
      </c>
      <c r="Q20" s="70"/>
    </row>
    <row r="21" spans="1:17" ht="15.75" customHeight="1" x14ac:dyDescent="0.15">
      <c r="A21" s="19" t="s">
        <v>144</v>
      </c>
      <c r="B21" s="18">
        <v>0.14804398148148148</v>
      </c>
      <c r="C21" s="118" t="s">
        <v>1048</v>
      </c>
      <c r="D21" s="19" t="s">
        <v>247</v>
      </c>
      <c r="E21" s="118" t="s">
        <v>229</v>
      </c>
      <c r="F21" s="19" t="s">
        <v>286</v>
      </c>
      <c r="G21" s="71" t="s">
        <v>1049</v>
      </c>
      <c r="H21" s="60">
        <v>20</v>
      </c>
      <c r="I21" s="60">
        <v>62</v>
      </c>
      <c r="J21" s="60">
        <v>3</v>
      </c>
      <c r="K21" s="60">
        <v>50</v>
      </c>
      <c r="L21" s="73" t="s">
        <v>247</v>
      </c>
      <c r="M21" s="62" t="s">
        <v>247</v>
      </c>
      <c r="N21" s="62" t="s">
        <v>247</v>
      </c>
      <c r="O21" s="62" t="s">
        <v>247</v>
      </c>
      <c r="P21" s="62" t="s">
        <v>247</v>
      </c>
      <c r="Q21" s="70"/>
    </row>
    <row r="22" spans="1:17" ht="15.75" customHeight="1" x14ac:dyDescent="0.15">
      <c r="A22" s="19" t="s">
        <v>144</v>
      </c>
      <c r="B22" s="18">
        <v>0.14887731481481481</v>
      </c>
      <c r="C22" s="118" t="s">
        <v>220</v>
      </c>
      <c r="D22" s="19" t="s">
        <v>247</v>
      </c>
      <c r="E22" s="118" t="s">
        <v>1048</v>
      </c>
      <c r="F22" s="19" t="s">
        <v>297</v>
      </c>
      <c r="G22" s="71" t="s">
        <v>247</v>
      </c>
      <c r="H22" s="60" t="s">
        <v>247</v>
      </c>
      <c r="I22" s="60" t="s">
        <v>247</v>
      </c>
      <c r="J22" s="60" t="s">
        <v>247</v>
      </c>
      <c r="K22" s="60" t="s">
        <v>247</v>
      </c>
      <c r="L22" s="73" t="s">
        <v>1050</v>
      </c>
      <c r="M22" s="62" t="s">
        <v>247</v>
      </c>
      <c r="N22" s="62" t="s">
        <v>247</v>
      </c>
      <c r="O22" s="62" t="s">
        <v>247</v>
      </c>
      <c r="P22" s="62" t="s">
        <v>247</v>
      </c>
      <c r="Q22" s="70"/>
    </row>
    <row r="23" spans="1:17" ht="15.75" customHeight="1" x14ac:dyDescent="0.15">
      <c r="A23" s="19" t="s">
        <v>144</v>
      </c>
      <c r="B23" s="18">
        <v>0.14986111111111111</v>
      </c>
      <c r="C23" s="118" t="s">
        <v>220</v>
      </c>
      <c r="D23" s="19" t="s">
        <v>1051</v>
      </c>
      <c r="E23" s="118" t="s">
        <v>247</v>
      </c>
      <c r="F23" s="19" t="s">
        <v>1052</v>
      </c>
      <c r="G23" s="71" t="s">
        <v>247</v>
      </c>
      <c r="H23" s="60" t="s">
        <v>247</v>
      </c>
      <c r="I23" s="60" t="s">
        <v>247</v>
      </c>
      <c r="J23" s="60" t="s">
        <v>247</v>
      </c>
      <c r="K23" s="60" t="s">
        <v>247</v>
      </c>
      <c r="L23" s="73" t="s">
        <v>1053</v>
      </c>
      <c r="M23" s="62" t="s">
        <v>247</v>
      </c>
      <c r="N23" s="62" t="s">
        <v>247</v>
      </c>
      <c r="O23" s="62" t="s">
        <v>247</v>
      </c>
      <c r="P23" s="62" t="s">
        <v>247</v>
      </c>
      <c r="Q23" s="70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1" customWidth="1"/>
    <col min="4" max="4" width="17.33203125" customWidth="1"/>
    <col min="5" max="5" width="15.6640625" customWidth="1"/>
    <col min="7" max="7" width="45" customWidth="1"/>
    <col min="8" max="8" width="9.33203125" customWidth="1"/>
    <col min="9" max="11" width="7.6640625" customWidth="1"/>
    <col min="12" max="12" width="32.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5.3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145</v>
      </c>
      <c r="B2" s="85">
        <v>1.8530092592592591E-2</v>
      </c>
      <c r="C2" s="19" t="s">
        <v>1046</v>
      </c>
      <c r="D2" s="19" t="s">
        <v>247</v>
      </c>
      <c r="E2" s="19" t="s">
        <v>221</v>
      </c>
      <c r="F2" s="19" t="s">
        <v>266</v>
      </c>
      <c r="G2" s="59" t="s">
        <v>1054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145</v>
      </c>
      <c r="B3" s="85">
        <v>7.5289351851851857E-2</v>
      </c>
      <c r="C3" s="19" t="s">
        <v>219</v>
      </c>
      <c r="D3" s="19" t="s">
        <v>247</v>
      </c>
      <c r="E3" s="19" t="s">
        <v>1055</v>
      </c>
      <c r="F3" s="19" t="s">
        <v>883</v>
      </c>
      <c r="G3" s="59" t="s">
        <v>1056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>
        <v>5</v>
      </c>
      <c r="O3" s="62" t="s">
        <v>247</v>
      </c>
      <c r="P3" s="62" t="s">
        <v>247</v>
      </c>
    </row>
    <row r="4" spans="1:17" ht="15.75" customHeight="1" x14ac:dyDescent="0.15">
      <c r="A4" s="19" t="s">
        <v>145</v>
      </c>
      <c r="B4" s="85">
        <v>7.7048611111111109E-2</v>
      </c>
      <c r="C4" s="19" t="s">
        <v>223</v>
      </c>
      <c r="D4" s="19" t="s">
        <v>247</v>
      </c>
      <c r="E4" s="19" t="s">
        <v>268</v>
      </c>
      <c r="F4" s="19" t="s">
        <v>251</v>
      </c>
      <c r="G4" s="59" t="s">
        <v>1057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>
        <v>50</v>
      </c>
      <c r="O4" s="62" t="s">
        <v>247</v>
      </c>
      <c r="P4" s="62" t="s">
        <v>247</v>
      </c>
    </row>
    <row r="5" spans="1:17" ht="15.75" customHeight="1" x14ac:dyDescent="0.15">
      <c r="A5" s="19" t="s">
        <v>145</v>
      </c>
      <c r="B5" s="85">
        <v>7.7048611111111109E-2</v>
      </c>
      <c r="C5" s="19" t="s">
        <v>225</v>
      </c>
      <c r="D5" s="19" t="s">
        <v>247</v>
      </c>
      <c r="E5" s="19" t="s">
        <v>268</v>
      </c>
      <c r="F5" s="19" t="s">
        <v>251</v>
      </c>
      <c r="G5" s="59" t="s">
        <v>1057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>
        <v>50</v>
      </c>
      <c r="O5" s="62" t="s">
        <v>247</v>
      </c>
      <c r="P5" s="62" t="s">
        <v>247</v>
      </c>
    </row>
    <row r="6" spans="1:17" ht="15.75" customHeight="1" x14ac:dyDescent="0.15">
      <c r="A6" s="19" t="s">
        <v>145</v>
      </c>
      <c r="B6" s="85">
        <v>7.9687499999999994E-2</v>
      </c>
      <c r="C6" s="19" t="s">
        <v>220</v>
      </c>
      <c r="D6" s="19" t="s">
        <v>247</v>
      </c>
      <c r="E6" s="19" t="s">
        <v>268</v>
      </c>
      <c r="F6" s="19" t="s">
        <v>1058</v>
      </c>
      <c r="G6" s="59" t="s">
        <v>1059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>
        <v>20</v>
      </c>
      <c r="O6" s="62" t="s">
        <v>247</v>
      </c>
      <c r="P6" s="62" t="s">
        <v>247</v>
      </c>
    </row>
    <row r="7" spans="1:17" ht="15.75" customHeight="1" x14ac:dyDescent="0.15">
      <c r="A7" s="19" t="s">
        <v>145</v>
      </c>
      <c r="B7" s="85">
        <v>8.8055555555555554E-2</v>
      </c>
      <c r="C7" s="19" t="s">
        <v>268</v>
      </c>
      <c r="D7" s="19" t="s">
        <v>247</v>
      </c>
      <c r="E7" s="19" t="s">
        <v>268</v>
      </c>
      <c r="F7" s="19" t="s">
        <v>1058</v>
      </c>
      <c r="G7" s="59" t="s">
        <v>1060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>
        <v>27</v>
      </c>
      <c r="O7" s="62" t="s">
        <v>247</v>
      </c>
      <c r="P7" s="62" t="s">
        <v>247</v>
      </c>
      <c r="Q7" s="19" t="s">
        <v>1061</v>
      </c>
    </row>
    <row r="8" spans="1:17" ht="15.75" customHeight="1" x14ac:dyDescent="0.15">
      <c r="A8" s="19" t="s">
        <v>145</v>
      </c>
      <c r="B8" s="85">
        <v>0.10849537037037037</v>
      </c>
      <c r="C8" s="19" t="s">
        <v>221</v>
      </c>
      <c r="D8" s="19" t="s">
        <v>247</v>
      </c>
      <c r="E8" s="19" t="s">
        <v>247</v>
      </c>
      <c r="F8" s="19" t="s">
        <v>297</v>
      </c>
      <c r="G8" s="59" t="s">
        <v>247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317</v>
      </c>
      <c r="M8" s="62" t="s">
        <v>247</v>
      </c>
      <c r="N8" s="62" t="s">
        <v>247</v>
      </c>
      <c r="O8" s="62" t="s">
        <v>247</v>
      </c>
      <c r="P8" s="62" t="s">
        <v>247</v>
      </c>
      <c r="Q8" s="19" t="s">
        <v>441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5.5" customWidth="1"/>
    <col min="4" max="4" width="17.33203125" customWidth="1"/>
    <col min="5" max="5" width="16.1640625" customWidth="1"/>
    <col min="6" max="6" width="15.5" customWidth="1"/>
    <col min="7" max="7" width="18" customWidth="1"/>
    <col min="8" max="8" width="9.33203125" customWidth="1"/>
    <col min="9" max="11" width="7.6640625" customWidth="1"/>
    <col min="12" max="12" width="18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108.3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146</v>
      </c>
      <c r="B2" s="85">
        <v>2.1631944444444443E-2</v>
      </c>
      <c r="C2" s="121" t="s">
        <v>1044</v>
      </c>
      <c r="D2" s="19" t="s">
        <v>247</v>
      </c>
      <c r="E2" s="19" t="s">
        <v>268</v>
      </c>
      <c r="F2" s="19" t="s">
        <v>286</v>
      </c>
      <c r="G2" s="59" t="s">
        <v>1062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146</v>
      </c>
      <c r="B3" s="85">
        <v>2.6990740740740742E-2</v>
      </c>
      <c r="C3" s="19" t="s">
        <v>268</v>
      </c>
      <c r="D3" s="19" t="s">
        <v>247</v>
      </c>
      <c r="E3" s="19" t="s">
        <v>1063</v>
      </c>
      <c r="F3" s="19" t="s">
        <v>1064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1062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146</v>
      </c>
      <c r="B4" s="85">
        <v>4.4930555555555557E-2</v>
      </c>
      <c r="C4" s="19" t="s">
        <v>1065</v>
      </c>
      <c r="D4" s="19" t="s">
        <v>1066</v>
      </c>
      <c r="E4" s="19" t="s">
        <v>229</v>
      </c>
      <c r="F4" s="19" t="s">
        <v>286</v>
      </c>
      <c r="G4" s="59" t="s">
        <v>1067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  <c r="Q4" s="19" t="s">
        <v>1068</v>
      </c>
    </row>
    <row r="5" spans="1:17" ht="15.75" customHeight="1" x14ac:dyDescent="0.15">
      <c r="A5" s="19" t="s">
        <v>146</v>
      </c>
      <c r="B5" s="85">
        <v>5.423611111111111E-2</v>
      </c>
      <c r="C5" s="19" t="s">
        <v>1065</v>
      </c>
      <c r="D5" s="19" t="s">
        <v>1066</v>
      </c>
      <c r="E5" s="19" t="s">
        <v>221</v>
      </c>
      <c r="F5" s="19" t="s">
        <v>1069</v>
      </c>
      <c r="G5" s="59" t="s">
        <v>1070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  <c r="Q5" s="19" t="s">
        <v>1071</v>
      </c>
    </row>
    <row r="6" spans="1:17" ht="15.75" customHeight="1" x14ac:dyDescent="0.15">
      <c r="A6" s="19" t="s">
        <v>146</v>
      </c>
      <c r="B6" s="85">
        <v>5.4594907407407404E-2</v>
      </c>
      <c r="C6" s="19" t="s">
        <v>1065</v>
      </c>
      <c r="D6" s="19" t="s">
        <v>1066</v>
      </c>
      <c r="E6" s="19" t="s">
        <v>223</v>
      </c>
      <c r="F6" s="19" t="s">
        <v>1069</v>
      </c>
      <c r="G6" s="59" t="s">
        <v>1072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146</v>
      </c>
      <c r="B7" s="85">
        <v>8.144675925925926E-2</v>
      </c>
      <c r="C7" s="19" t="s">
        <v>247</v>
      </c>
      <c r="D7" s="19" t="s">
        <v>1066</v>
      </c>
      <c r="E7" s="19" t="s">
        <v>229</v>
      </c>
      <c r="F7" s="19" t="s">
        <v>286</v>
      </c>
      <c r="G7" s="59" t="s">
        <v>1073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146</v>
      </c>
      <c r="B8" s="85">
        <v>8.2916666666666666E-2</v>
      </c>
      <c r="C8" s="19" t="s">
        <v>247</v>
      </c>
      <c r="D8" s="19" t="s">
        <v>1066</v>
      </c>
      <c r="E8" s="19" t="s">
        <v>229</v>
      </c>
      <c r="F8" s="19" t="s">
        <v>286</v>
      </c>
      <c r="G8" s="59" t="s">
        <v>1074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146</v>
      </c>
      <c r="B9" s="85">
        <v>8.5185185185185183E-2</v>
      </c>
      <c r="C9" s="19" t="s">
        <v>229</v>
      </c>
      <c r="D9" s="19" t="s">
        <v>247</v>
      </c>
      <c r="E9" s="19" t="s">
        <v>223</v>
      </c>
      <c r="F9" s="19" t="s">
        <v>255</v>
      </c>
      <c r="G9" s="59" t="s">
        <v>1073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1073</v>
      </c>
      <c r="M9" s="62" t="s">
        <v>247</v>
      </c>
      <c r="N9" s="62" t="s">
        <v>247</v>
      </c>
      <c r="O9" s="62" t="s">
        <v>247</v>
      </c>
      <c r="P9" s="62" t="s">
        <v>247</v>
      </c>
      <c r="Q9" s="19" t="s">
        <v>1075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10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16.33203125" customWidth="1"/>
    <col min="2" max="16" width="9.1640625" customWidth="1"/>
  </cols>
  <sheetData>
    <row r="1" spans="1:16" ht="39" x14ac:dyDescent="0.15">
      <c r="A1" s="33" t="s">
        <v>219</v>
      </c>
      <c r="B1" s="27" t="s">
        <v>95</v>
      </c>
      <c r="C1" s="28" t="s">
        <v>96</v>
      </c>
      <c r="D1" s="28" t="s">
        <v>97</v>
      </c>
      <c r="E1" s="28" t="s">
        <v>98</v>
      </c>
      <c r="F1" s="29" t="s">
        <v>99</v>
      </c>
      <c r="G1" s="30" t="s">
        <v>100</v>
      </c>
      <c r="H1" s="31" t="s">
        <v>101</v>
      </c>
      <c r="I1" s="31" t="s">
        <v>102</v>
      </c>
      <c r="J1" s="31" t="s">
        <v>103</v>
      </c>
      <c r="K1" s="32" t="s">
        <v>104</v>
      </c>
      <c r="L1" s="33" t="s">
        <v>105</v>
      </c>
      <c r="M1" s="34" t="s">
        <v>106</v>
      </c>
      <c r="N1" s="34" t="s">
        <v>107</v>
      </c>
      <c r="O1" s="34" t="s">
        <v>108</v>
      </c>
      <c r="P1" s="35" t="s">
        <v>109</v>
      </c>
    </row>
    <row r="2" spans="1:16" ht="13" x14ac:dyDescent="0.15">
      <c r="A2" s="1" t="s">
        <v>110</v>
      </c>
      <c r="B2" s="36">
        <f t="shared" ref="B2:B107" ca="1" si="0">SUMIF(INDIRECT("'"&amp;$A2&amp;"'!E:E"), $A$1, INDIRECT("'"&amp;$A2&amp;"'!H:H"))</f>
        <v>0</v>
      </c>
      <c r="C2">
        <f t="shared" ref="C2:C107" ca="1" si="1">SUMIF(INDIRECT("'"&amp;$A2&amp;"'!E:E"), $A$1, INDIRECT("'"&amp;$A2&amp;"'!I:I"))</f>
        <v>1</v>
      </c>
      <c r="D2">
        <f t="shared" ref="D2:D107" ca="1" si="2">SUMIF(INDIRECT("'"&amp;$A2&amp;"'!E:E"), $A$1, INDIRECT("'"&amp;$A2&amp;"'!J:J"))</f>
        <v>7</v>
      </c>
      <c r="E2">
        <f t="shared" ref="E2:E107" ca="1" si="3">SUMIF(INDIRECT("'"&amp;$A2&amp;"'!E:E"), $A$1, INDIRECT("'"&amp;$A2&amp;"'!K:K"))</f>
        <v>16</v>
      </c>
      <c r="F2" s="37">
        <f t="shared" ref="F2:F107" ca="1" si="4">(B2*10)+C2+(D2/10)+(E2/100)</f>
        <v>1.8599999999999999</v>
      </c>
      <c r="G2" s="36">
        <f t="shared" ref="G2:G107" ca="1" si="5">-SUMIF(INDIRECT("'"&amp;$A2&amp;"'!C:C"), $A$1, INDIRECT("'"&amp;$A2&amp;"'!M:M"))</f>
        <v>0</v>
      </c>
      <c r="H2">
        <f t="shared" ref="H2:H107" ca="1" si="6">-SUMIF(INDIRECT("'"&amp;$A2&amp;"'!C:C"), $A$1, INDIRECT("'"&amp;$A2&amp;"'!N:N"))</f>
        <v>0</v>
      </c>
      <c r="I2">
        <f t="shared" ref="I2:I107" ca="1" si="7">-SUMIF(INDIRECT("'"&amp;$A2&amp;"'!C:C"), $A$1, INDIRECT("'"&amp;$A2&amp;"'!O:O"))</f>
        <v>0</v>
      </c>
      <c r="J2">
        <f t="shared" ref="J2:J107" ca="1" si="8">-SUMIF(INDIRECT("'"&amp;$A2&amp;"'!C:C"), $A$1, INDIRECT("'"&amp;$A2&amp;"'!P:P"))</f>
        <v>-5</v>
      </c>
      <c r="K2" s="38">
        <f t="shared" ref="K2:K107" ca="1" si="9">(G2*10) + H2 + (I2/10) + (J2/100)</f>
        <v>-0.05</v>
      </c>
      <c r="L2" s="39">
        <f t="shared" ref="L2:P2" ca="1" si="10">B2+G2</f>
        <v>0</v>
      </c>
      <c r="M2" s="19">
        <f t="shared" ca="1" si="10"/>
        <v>1</v>
      </c>
      <c r="N2" s="19">
        <f t="shared" ca="1" si="10"/>
        <v>7</v>
      </c>
      <c r="O2" s="19">
        <f t="shared" ca="1" si="10"/>
        <v>11</v>
      </c>
      <c r="P2" s="37">
        <f t="shared" ca="1" si="10"/>
        <v>1.8099999999999998</v>
      </c>
    </row>
    <row r="3" spans="1:16" ht="13" x14ac:dyDescent="0.15">
      <c r="A3" s="1" t="s">
        <v>111</v>
      </c>
      <c r="B3" s="36">
        <f t="shared" ca="1" si="0"/>
        <v>0</v>
      </c>
      <c r="C3">
        <f t="shared" ca="1" si="1"/>
        <v>0</v>
      </c>
      <c r="D3">
        <f t="shared" ca="1" si="2"/>
        <v>0</v>
      </c>
      <c r="E3">
        <f t="shared" ca="1" si="3"/>
        <v>0</v>
      </c>
      <c r="F3" s="37">
        <f t="shared" ca="1" si="4"/>
        <v>0</v>
      </c>
      <c r="G3" s="36">
        <f t="shared" ca="1" si="5"/>
        <v>0</v>
      </c>
      <c r="H3">
        <f t="shared" ca="1" si="6"/>
        <v>0</v>
      </c>
      <c r="I3">
        <f t="shared" ca="1" si="7"/>
        <v>0</v>
      </c>
      <c r="J3">
        <f t="shared" ca="1" si="8"/>
        <v>0</v>
      </c>
      <c r="K3" s="38">
        <f t="shared" ca="1" si="9"/>
        <v>0</v>
      </c>
      <c r="L3" s="39">
        <f t="shared" ref="L3:P3" ca="1" si="11">B3+G3</f>
        <v>0</v>
      </c>
      <c r="M3" s="19">
        <f t="shared" ca="1" si="11"/>
        <v>0</v>
      </c>
      <c r="N3" s="19">
        <f t="shared" ca="1" si="11"/>
        <v>0</v>
      </c>
      <c r="O3" s="19">
        <f t="shared" ca="1" si="11"/>
        <v>0</v>
      </c>
      <c r="P3" s="37">
        <f t="shared" ca="1" si="11"/>
        <v>0</v>
      </c>
    </row>
    <row r="4" spans="1:16" ht="13" x14ac:dyDescent="0.15">
      <c r="A4" s="1" t="s">
        <v>112</v>
      </c>
      <c r="B4" s="36">
        <f t="shared" ca="1" si="0"/>
        <v>0</v>
      </c>
      <c r="C4">
        <f t="shared" ca="1" si="1"/>
        <v>0</v>
      </c>
      <c r="D4">
        <f t="shared" ca="1" si="2"/>
        <v>0</v>
      </c>
      <c r="E4">
        <f t="shared" ca="1" si="3"/>
        <v>0</v>
      </c>
      <c r="F4" s="37">
        <f t="shared" ca="1" si="4"/>
        <v>0</v>
      </c>
      <c r="G4" s="36">
        <f t="shared" ca="1" si="5"/>
        <v>0</v>
      </c>
      <c r="H4">
        <f t="shared" ca="1" si="6"/>
        <v>0</v>
      </c>
      <c r="I4">
        <f t="shared" ca="1" si="7"/>
        <v>0</v>
      </c>
      <c r="J4">
        <f t="shared" ca="1" si="8"/>
        <v>0</v>
      </c>
      <c r="K4" s="38">
        <f t="shared" ca="1" si="9"/>
        <v>0</v>
      </c>
      <c r="L4" s="39">
        <f t="shared" ref="L4:P4" ca="1" si="12">B4+G4</f>
        <v>0</v>
      </c>
      <c r="M4" s="19">
        <f t="shared" ca="1" si="12"/>
        <v>0</v>
      </c>
      <c r="N4" s="19">
        <f t="shared" ca="1" si="12"/>
        <v>0</v>
      </c>
      <c r="O4" s="19">
        <f t="shared" ca="1" si="12"/>
        <v>0</v>
      </c>
      <c r="P4" s="37">
        <f t="shared" ca="1" si="12"/>
        <v>0</v>
      </c>
    </row>
    <row r="5" spans="1:16" ht="13" x14ac:dyDescent="0.15">
      <c r="A5" s="1" t="s">
        <v>113</v>
      </c>
      <c r="B5" s="36">
        <f t="shared" ca="1" si="0"/>
        <v>0</v>
      </c>
      <c r="C5">
        <f t="shared" ca="1" si="1"/>
        <v>0</v>
      </c>
      <c r="D5">
        <f t="shared" ca="1" si="2"/>
        <v>0</v>
      </c>
      <c r="E5">
        <f t="shared" ca="1" si="3"/>
        <v>0</v>
      </c>
      <c r="F5" s="37">
        <f t="shared" ca="1" si="4"/>
        <v>0</v>
      </c>
      <c r="G5" s="36">
        <f t="shared" ca="1" si="5"/>
        <v>0</v>
      </c>
      <c r="H5">
        <f t="shared" ca="1" si="6"/>
        <v>-50</v>
      </c>
      <c r="I5">
        <f t="shared" ca="1" si="7"/>
        <v>0</v>
      </c>
      <c r="J5">
        <f t="shared" ca="1" si="8"/>
        <v>0</v>
      </c>
      <c r="K5" s="38">
        <f t="shared" ca="1" si="9"/>
        <v>-50</v>
      </c>
      <c r="L5" s="39">
        <f t="shared" ref="L5:P5" ca="1" si="13">B5+G5</f>
        <v>0</v>
      </c>
      <c r="M5" s="19">
        <f t="shared" ca="1" si="13"/>
        <v>-50</v>
      </c>
      <c r="N5" s="19">
        <f t="shared" ca="1" si="13"/>
        <v>0</v>
      </c>
      <c r="O5" s="19">
        <f t="shared" ca="1" si="13"/>
        <v>0</v>
      </c>
      <c r="P5" s="37">
        <f t="shared" ca="1" si="13"/>
        <v>-50</v>
      </c>
    </row>
    <row r="6" spans="1:16" ht="13" x14ac:dyDescent="0.15">
      <c r="A6" s="1" t="s">
        <v>114</v>
      </c>
      <c r="B6" s="36">
        <f t="shared" ca="1" si="0"/>
        <v>0</v>
      </c>
      <c r="C6">
        <f t="shared" ca="1" si="1"/>
        <v>60</v>
      </c>
      <c r="D6">
        <f t="shared" ca="1" si="2"/>
        <v>0</v>
      </c>
      <c r="E6">
        <f t="shared" ca="1" si="3"/>
        <v>0</v>
      </c>
      <c r="F6" s="37">
        <f t="shared" ca="1" si="4"/>
        <v>60</v>
      </c>
      <c r="G6" s="36">
        <f t="shared" ca="1" si="5"/>
        <v>0</v>
      </c>
      <c r="H6">
        <f t="shared" ca="1" si="6"/>
        <v>0</v>
      </c>
      <c r="I6">
        <f t="shared" ca="1" si="7"/>
        <v>0</v>
      </c>
      <c r="J6">
        <f t="shared" ca="1" si="8"/>
        <v>0</v>
      </c>
      <c r="K6" s="38">
        <f t="shared" ca="1" si="9"/>
        <v>0</v>
      </c>
      <c r="L6" s="39">
        <f t="shared" ref="L6:P6" ca="1" si="14">B6+G6</f>
        <v>0</v>
      </c>
      <c r="M6" s="19">
        <f t="shared" ca="1" si="14"/>
        <v>60</v>
      </c>
      <c r="N6" s="19">
        <f t="shared" ca="1" si="14"/>
        <v>0</v>
      </c>
      <c r="O6" s="19">
        <f t="shared" ca="1" si="14"/>
        <v>0</v>
      </c>
      <c r="P6" s="37">
        <f t="shared" ca="1" si="14"/>
        <v>60</v>
      </c>
    </row>
    <row r="7" spans="1:16" ht="13" x14ac:dyDescent="0.15">
      <c r="A7" s="1" t="s">
        <v>115</v>
      </c>
      <c r="B7" s="36">
        <f t="shared" ca="1" si="0"/>
        <v>0</v>
      </c>
      <c r="C7">
        <f t="shared" ca="1" si="1"/>
        <v>0</v>
      </c>
      <c r="D7">
        <f t="shared" ca="1" si="2"/>
        <v>0</v>
      </c>
      <c r="E7">
        <f t="shared" ca="1" si="3"/>
        <v>0</v>
      </c>
      <c r="F7" s="37">
        <f t="shared" ca="1" si="4"/>
        <v>0</v>
      </c>
      <c r="G7" s="36">
        <f t="shared" ca="1" si="5"/>
        <v>0</v>
      </c>
      <c r="H7">
        <f t="shared" ca="1" si="6"/>
        <v>0</v>
      </c>
      <c r="I7">
        <f t="shared" ca="1" si="7"/>
        <v>0</v>
      </c>
      <c r="J7">
        <f t="shared" ca="1" si="8"/>
        <v>0</v>
      </c>
      <c r="K7" s="38">
        <f t="shared" ca="1" si="9"/>
        <v>0</v>
      </c>
      <c r="L7" s="39">
        <f t="shared" ref="L7:P7" ca="1" si="15">B7+G7</f>
        <v>0</v>
      </c>
      <c r="M7" s="19">
        <f t="shared" ca="1" si="15"/>
        <v>0</v>
      </c>
      <c r="N7" s="19">
        <f t="shared" ca="1" si="15"/>
        <v>0</v>
      </c>
      <c r="O7" s="19">
        <f t="shared" ca="1" si="15"/>
        <v>0</v>
      </c>
      <c r="P7" s="37">
        <f t="shared" ca="1" si="15"/>
        <v>0</v>
      </c>
    </row>
    <row r="8" spans="1:16" ht="13" x14ac:dyDescent="0.15">
      <c r="A8" s="1" t="s">
        <v>116</v>
      </c>
      <c r="B8" s="36">
        <f t="shared" ca="1" si="0"/>
        <v>0</v>
      </c>
      <c r="C8">
        <f t="shared" ca="1" si="1"/>
        <v>0</v>
      </c>
      <c r="D8">
        <f t="shared" ca="1" si="2"/>
        <v>0</v>
      </c>
      <c r="E8">
        <f t="shared" ca="1" si="3"/>
        <v>0</v>
      </c>
      <c r="F8" s="37">
        <f t="shared" ca="1" si="4"/>
        <v>0</v>
      </c>
      <c r="G8" s="36">
        <f t="shared" ca="1" si="5"/>
        <v>0</v>
      </c>
      <c r="H8">
        <f t="shared" ca="1" si="6"/>
        <v>0</v>
      </c>
      <c r="I8">
        <f t="shared" ca="1" si="7"/>
        <v>0</v>
      </c>
      <c r="J8">
        <f t="shared" ca="1" si="8"/>
        <v>0</v>
      </c>
      <c r="K8" s="38">
        <f t="shared" ca="1" si="9"/>
        <v>0</v>
      </c>
      <c r="L8" s="39">
        <f t="shared" ref="L8:P8" ca="1" si="16">B8+G8</f>
        <v>0</v>
      </c>
      <c r="M8" s="19">
        <f t="shared" ca="1" si="16"/>
        <v>0</v>
      </c>
      <c r="N8" s="19">
        <f t="shared" ca="1" si="16"/>
        <v>0</v>
      </c>
      <c r="O8" s="19">
        <f t="shared" ca="1" si="16"/>
        <v>0</v>
      </c>
      <c r="P8" s="37">
        <f t="shared" ca="1" si="16"/>
        <v>0</v>
      </c>
    </row>
    <row r="9" spans="1:16" ht="13" x14ac:dyDescent="0.15">
      <c r="A9" s="1" t="s">
        <v>117</v>
      </c>
      <c r="B9" s="36">
        <f t="shared" ca="1" si="0"/>
        <v>0</v>
      </c>
      <c r="C9">
        <f t="shared" ca="1" si="1"/>
        <v>150</v>
      </c>
      <c r="D9">
        <f t="shared" ca="1" si="2"/>
        <v>0</v>
      </c>
      <c r="E9">
        <f t="shared" ca="1" si="3"/>
        <v>0</v>
      </c>
      <c r="F9" s="37">
        <f t="shared" ca="1" si="4"/>
        <v>150</v>
      </c>
      <c r="G9" s="36">
        <f t="shared" ca="1" si="5"/>
        <v>0</v>
      </c>
      <c r="H9">
        <f t="shared" ca="1" si="6"/>
        <v>-100</v>
      </c>
      <c r="I9">
        <f t="shared" ca="1" si="7"/>
        <v>0</v>
      </c>
      <c r="J9">
        <f t="shared" ca="1" si="8"/>
        <v>0</v>
      </c>
      <c r="K9" s="38">
        <f t="shared" ca="1" si="9"/>
        <v>-100</v>
      </c>
      <c r="L9" s="39">
        <f t="shared" ref="L9:P9" ca="1" si="17">B9+G9</f>
        <v>0</v>
      </c>
      <c r="M9" s="19">
        <f t="shared" ca="1" si="17"/>
        <v>50</v>
      </c>
      <c r="N9" s="19">
        <f t="shared" ca="1" si="17"/>
        <v>0</v>
      </c>
      <c r="O9" s="19">
        <f t="shared" ca="1" si="17"/>
        <v>0</v>
      </c>
      <c r="P9" s="37">
        <f t="shared" ca="1" si="17"/>
        <v>50</v>
      </c>
    </row>
    <row r="10" spans="1:16" ht="13" x14ac:dyDescent="0.15">
      <c r="A10" s="1" t="s">
        <v>118</v>
      </c>
      <c r="B10" s="36">
        <f t="shared" ca="1" si="0"/>
        <v>0</v>
      </c>
      <c r="C10">
        <f t="shared" ca="1" si="1"/>
        <v>0</v>
      </c>
      <c r="D10">
        <f t="shared" ca="1" si="2"/>
        <v>0</v>
      </c>
      <c r="E10">
        <f t="shared" ca="1" si="3"/>
        <v>0</v>
      </c>
      <c r="F10" s="37">
        <f t="shared" ca="1" si="4"/>
        <v>0</v>
      </c>
      <c r="G10" s="36">
        <f t="shared" ca="1" si="5"/>
        <v>0</v>
      </c>
      <c r="H10">
        <f t="shared" ca="1" si="6"/>
        <v>-1</v>
      </c>
      <c r="I10">
        <f t="shared" ca="1" si="7"/>
        <v>-1</v>
      </c>
      <c r="J10">
        <f t="shared" ca="1" si="8"/>
        <v>0</v>
      </c>
      <c r="K10" s="38">
        <f t="shared" ca="1" si="9"/>
        <v>-1.1000000000000001</v>
      </c>
      <c r="L10" s="39">
        <f t="shared" ref="L10:P10" ca="1" si="18">B10+G10</f>
        <v>0</v>
      </c>
      <c r="M10" s="19">
        <f t="shared" ca="1" si="18"/>
        <v>-1</v>
      </c>
      <c r="N10" s="19">
        <f t="shared" ca="1" si="18"/>
        <v>-1</v>
      </c>
      <c r="O10" s="19">
        <f t="shared" ca="1" si="18"/>
        <v>0</v>
      </c>
      <c r="P10" s="37">
        <f t="shared" ca="1" si="18"/>
        <v>-1.1000000000000001</v>
      </c>
    </row>
    <row r="11" spans="1:16" ht="13" x14ac:dyDescent="0.15">
      <c r="A11" s="1" t="s">
        <v>119</v>
      </c>
      <c r="B11" s="36">
        <f t="shared" ca="1" si="0"/>
        <v>0</v>
      </c>
      <c r="C11">
        <f t="shared" ca="1" si="1"/>
        <v>100</v>
      </c>
      <c r="D11">
        <f t="shared" ca="1" si="2"/>
        <v>0</v>
      </c>
      <c r="E11">
        <f t="shared" ca="1" si="3"/>
        <v>0</v>
      </c>
      <c r="F11" s="37">
        <f t="shared" ca="1" si="4"/>
        <v>100</v>
      </c>
      <c r="G11" s="36">
        <f t="shared" ca="1" si="5"/>
        <v>0</v>
      </c>
      <c r="H11">
        <f t="shared" ca="1" si="6"/>
        <v>0</v>
      </c>
      <c r="I11">
        <f t="shared" ca="1" si="7"/>
        <v>0</v>
      </c>
      <c r="J11">
        <f t="shared" ca="1" si="8"/>
        <v>0</v>
      </c>
      <c r="K11" s="38">
        <f t="shared" ca="1" si="9"/>
        <v>0</v>
      </c>
      <c r="L11" s="39">
        <f t="shared" ref="L11:P11" ca="1" si="19">B11+G11</f>
        <v>0</v>
      </c>
      <c r="M11" s="19">
        <f t="shared" ca="1" si="19"/>
        <v>100</v>
      </c>
      <c r="N11" s="19">
        <f t="shared" ca="1" si="19"/>
        <v>0</v>
      </c>
      <c r="O11" s="19">
        <f t="shared" ca="1" si="19"/>
        <v>0</v>
      </c>
      <c r="P11" s="37">
        <f t="shared" ca="1" si="19"/>
        <v>100</v>
      </c>
    </row>
    <row r="12" spans="1:16" ht="13" x14ac:dyDescent="0.15">
      <c r="A12" s="1" t="s">
        <v>120</v>
      </c>
      <c r="B12" s="36">
        <f t="shared" ca="1" si="0"/>
        <v>0</v>
      </c>
      <c r="C12">
        <f t="shared" ca="1" si="1"/>
        <v>0</v>
      </c>
      <c r="D12">
        <f t="shared" ca="1" si="2"/>
        <v>0</v>
      </c>
      <c r="E12">
        <f t="shared" ca="1" si="3"/>
        <v>0</v>
      </c>
      <c r="F12" s="37">
        <f t="shared" ca="1" si="4"/>
        <v>0</v>
      </c>
      <c r="G12" s="36">
        <f t="shared" ca="1" si="5"/>
        <v>0</v>
      </c>
      <c r="H12">
        <f t="shared" ca="1" si="6"/>
        <v>-130</v>
      </c>
      <c r="I12">
        <f t="shared" ca="1" si="7"/>
        <v>0</v>
      </c>
      <c r="J12">
        <f t="shared" ca="1" si="8"/>
        <v>0</v>
      </c>
      <c r="K12" s="38">
        <f t="shared" ca="1" si="9"/>
        <v>-130</v>
      </c>
      <c r="L12" s="39">
        <f t="shared" ref="L12:P12" ca="1" si="20">B12+G12</f>
        <v>0</v>
      </c>
      <c r="M12" s="19">
        <f t="shared" ca="1" si="20"/>
        <v>-130</v>
      </c>
      <c r="N12" s="19">
        <f t="shared" ca="1" si="20"/>
        <v>0</v>
      </c>
      <c r="O12" s="19">
        <f t="shared" ca="1" si="20"/>
        <v>0</v>
      </c>
      <c r="P12" s="37">
        <f t="shared" ca="1" si="20"/>
        <v>-130</v>
      </c>
    </row>
    <row r="13" spans="1:16" ht="13" x14ac:dyDescent="0.15">
      <c r="A13" s="1" t="s">
        <v>121</v>
      </c>
      <c r="B13" s="36">
        <f t="shared" ca="1" si="0"/>
        <v>0</v>
      </c>
      <c r="C13">
        <f t="shared" ca="1" si="1"/>
        <v>0</v>
      </c>
      <c r="D13">
        <f t="shared" ca="1" si="2"/>
        <v>0</v>
      </c>
      <c r="E13">
        <f t="shared" ca="1" si="3"/>
        <v>0</v>
      </c>
      <c r="F13" s="37">
        <f t="shared" ca="1" si="4"/>
        <v>0</v>
      </c>
      <c r="G13" s="36">
        <f t="shared" ca="1" si="5"/>
        <v>0</v>
      </c>
      <c r="H13">
        <f t="shared" ca="1" si="6"/>
        <v>0</v>
      </c>
      <c r="I13">
        <f t="shared" ca="1" si="7"/>
        <v>0</v>
      </c>
      <c r="J13">
        <f t="shared" ca="1" si="8"/>
        <v>-8</v>
      </c>
      <c r="K13" s="38">
        <f t="shared" ca="1" si="9"/>
        <v>-0.08</v>
      </c>
      <c r="L13" s="39">
        <f t="shared" ref="L13:P13" ca="1" si="21">B13+G13</f>
        <v>0</v>
      </c>
      <c r="M13" s="19">
        <f t="shared" ca="1" si="21"/>
        <v>0</v>
      </c>
      <c r="N13" s="19">
        <f t="shared" ca="1" si="21"/>
        <v>0</v>
      </c>
      <c r="O13" s="19">
        <f t="shared" ca="1" si="21"/>
        <v>-8</v>
      </c>
      <c r="P13" s="37">
        <f t="shared" ca="1" si="21"/>
        <v>-0.08</v>
      </c>
    </row>
    <row r="14" spans="1:16" ht="13" x14ac:dyDescent="0.15">
      <c r="A14" s="1" t="s">
        <v>122</v>
      </c>
      <c r="B14" s="36">
        <f t="shared" ca="1" si="0"/>
        <v>19</v>
      </c>
      <c r="C14">
        <f t="shared" ca="1" si="1"/>
        <v>2</v>
      </c>
      <c r="D14">
        <f t="shared" ca="1" si="2"/>
        <v>0</v>
      </c>
      <c r="E14">
        <f t="shared" ca="1" si="3"/>
        <v>0</v>
      </c>
      <c r="F14" s="37">
        <f t="shared" ca="1" si="4"/>
        <v>192</v>
      </c>
      <c r="G14" s="36">
        <f t="shared" ca="1" si="5"/>
        <v>-10</v>
      </c>
      <c r="H14">
        <f t="shared" ca="1" si="6"/>
        <v>0</v>
      </c>
      <c r="I14">
        <f t="shared" ca="1" si="7"/>
        <v>0</v>
      </c>
      <c r="J14">
        <f t="shared" ca="1" si="8"/>
        <v>0</v>
      </c>
      <c r="K14" s="38">
        <f t="shared" ca="1" si="9"/>
        <v>-100</v>
      </c>
      <c r="L14" s="39">
        <f t="shared" ref="L14:P14" ca="1" si="22">B14+G14</f>
        <v>9</v>
      </c>
      <c r="M14" s="19">
        <f t="shared" ca="1" si="22"/>
        <v>2</v>
      </c>
      <c r="N14" s="19">
        <f t="shared" ca="1" si="22"/>
        <v>0</v>
      </c>
      <c r="O14" s="19">
        <f t="shared" ca="1" si="22"/>
        <v>0</v>
      </c>
      <c r="P14" s="37">
        <f t="shared" ca="1" si="22"/>
        <v>92</v>
      </c>
    </row>
    <row r="15" spans="1:16" ht="13" x14ac:dyDescent="0.15">
      <c r="A15" s="1" t="s">
        <v>123</v>
      </c>
      <c r="B15" s="36">
        <f t="shared" ca="1" si="0"/>
        <v>0</v>
      </c>
      <c r="C15">
        <f t="shared" ca="1" si="1"/>
        <v>404</v>
      </c>
      <c r="D15">
        <f t="shared" ca="1" si="2"/>
        <v>3</v>
      </c>
      <c r="E15">
        <f t="shared" ca="1" si="3"/>
        <v>0</v>
      </c>
      <c r="F15" s="37">
        <f t="shared" ca="1" si="4"/>
        <v>404.3</v>
      </c>
      <c r="G15" s="36">
        <f t="shared" ca="1" si="5"/>
        <v>0</v>
      </c>
      <c r="H15">
        <f t="shared" ca="1" si="6"/>
        <v>-800</v>
      </c>
      <c r="I15">
        <f t="shared" ca="1" si="7"/>
        <v>0</v>
      </c>
      <c r="J15">
        <f t="shared" ca="1" si="8"/>
        <v>0</v>
      </c>
      <c r="K15" s="38">
        <f t="shared" ca="1" si="9"/>
        <v>-800</v>
      </c>
      <c r="L15" s="39">
        <f t="shared" ref="L15:P15" ca="1" si="23">B15+G15</f>
        <v>0</v>
      </c>
      <c r="M15" s="19">
        <f t="shared" ca="1" si="23"/>
        <v>-396</v>
      </c>
      <c r="N15" s="19">
        <f t="shared" ca="1" si="23"/>
        <v>3</v>
      </c>
      <c r="O15" s="19">
        <f t="shared" ca="1" si="23"/>
        <v>0</v>
      </c>
      <c r="P15" s="37">
        <f t="shared" ca="1" si="23"/>
        <v>-395.7</v>
      </c>
    </row>
    <row r="16" spans="1:16" ht="13" x14ac:dyDescent="0.15">
      <c r="A16" s="1" t="s">
        <v>124</v>
      </c>
      <c r="B16" s="36">
        <f t="shared" ca="1" si="0"/>
        <v>0</v>
      </c>
      <c r="C16">
        <f t="shared" ca="1" si="1"/>
        <v>0</v>
      </c>
      <c r="D16">
        <f t="shared" ca="1" si="2"/>
        <v>0</v>
      </c>
      <c r="E16">
        <f t="shared" ca="1" si="3"/>
        <v>0</v>
      </c>
      <c r="F16" s="37">
        <f t="shared" ca="1" si="4"/>
        <v>0</v>
      </c>
      <c r="G16" s="36">
        <f t="shared" ca="1" si="5"/>
        <v>0</v>
      </c>
      <c r="H16">
        <f t="shared" ca="1" si="6"/>
        <v>-4</v>
      </c>
      <c r="I16">
        <f t="shared" ca="1" si="7"/>
        <v>0</v>
      </c>
      <c r="J16">
        <f t="shared" ca="1" si="8"/>
        <v>0</v>
      </c>
      <c r="K16" s="38">
        <f t="shared" ca="1" si="9"/>
        <v>-4</v>
      </c>
      <c r="L16" s="39">
        <f t="shared" ref="L16:P16" ca="1" si="24">B16+G16</f>
        <v>0</v>
      </c>
      <c r="M16" s="19">
        <f t="shared" ca="1" si="24"/>
        <v>-4</v>
      </c>
      <c r="N16" s="19">
        <f t="shared" ca="1" si="24"/>
        <v>0</v>
      </c>
      <c r="O16" s="19">
        <f t="shared" ca="1" si="24"/>
        <v>0</v>
      </c>
      <c r="P16" s="37">
        <f t="shared" ca="1" si="24"/>
        <v>-4</v>
      </c>
    </row>
    <row r="17" spans="1:16" ht="13" x14ac:dyDescent="0.15">
      <c r="A17" s="1" t="s">
        <v>125</v>
      </c>
      <c r="B17" s="36">
        <f t="shared" ca="1" si="0"/>
        <v>0</v>
      </c>
      <c r="C17">
        <f t="shared" ca="1" si="1"/>
        <v>0</v>
      </c>
      <c r="D17">
        <f t="shared" ca="1" si="2"/>
        <v>0</v>
      </c>
      <c r="E17">
        <f t="shared" ca="1" si="3"/>
        <v>0</v>
      </c>
      <c r="F17" s="37">
        <f t="shared" ca="1" si="4"/>
        <v>0</v>
      </c>
      <c r="G17" s="36">
        <f t="shared" ca="1" si="5"/>
        <v>0</v>
      </c>
      <c r="H17">
        <f t="shared" ca="1" si="6"/>
        <v>0</v>
      </c>
      <c r="I17">
        <f t="shared" ca="1" si="7"/>
        <v>0</v>
      </c>
      <c r="J17">
        <f t="shared" ca="1" si="8"/>
        <v>0</v>
      </c>
      <c r="K17" s="38">
        <f t="shared" ca="1" si="9"/>
        <v>0</v>
      </c>
      <c r="L17" s="39">
        <f t="shared" ref="L17:P17" ca="1" si="25">B17+G17</f>
        <v>0</v>
      </c>
      <c r="M17" s="19">
        <f t="shared" ca="1" si="25"/>
        <v>0</v>
      </c>
      <c r="N17" s="19">
        <f t="shared" ca="1" si="25"/>
        <v>0</v>
      </c>
      <c r="O17" s="19">
        <f t="shared" ca="1" si="25"/>
        <v>0</v>
      </c>
      <c r="P17" s="37">
        <f t="shared" ca="1" si="25"/>
        <v>0</v>
      </c>
    </row>
    <row r="18" spans="1:16" ht="13" x14ac:dyDescent="0.15">
      <c r="A18" s="1" t="s">
        <v>126</v>
      </c>
      <c r="B18" s="36">
        <f t="shared" ca="1" si="0"/>
        <v>0</v>
      </c>
      <c r="C18">
        <f t="shared" ca="1" si="1"/>
        <v>1</v>
      </c>
      <c r="D18">
        <f t="shared" ca="1" si="2"/>
        <v>0</v>
      </c>
      <c r="E18">
        <f t="shared" ca="1" si="3"/>
        <v>0</v>
      </c>
      <c r="F18" s="37">
        <f t="shared" ca="1" si="4"/>
        <v>1</v>
      </c>
      <c r="G18" s="36">
        <f t="shared" ca="1" si="5"/>
        <v>0</v>
      </c>
      <c r="H18">
        <f t="shared" ca="1" si="6"/>
        <v>-21</v>
      </c>
      <c r="I18">
        <f t="shared" ca="1" si="7"/>
        <v>0</v>
      </c>
      <c r="J18">
        <f t="shared" ca="1" si="8"/>
        <v>-10</v>
      </c>
      <c r="K18" s="38">
        <f t="shared" ca="1" si="9"/>
        <v>-21.1</v>
      </c>
      <c r="L18" s="39">
        <f t="shared" ref="L18:P18" ca="1" si="26">B18+G18</f>
        <v>0</v>
      </c>
      <c r="M18" s="19">
        <f t="shared" ca="1" si="26"/>
        <v>-20</v>
      </c>
      <c r="N18" s="19">
        <f t="shared" ca="1" si="26"/>
        <v>0</v>
      </c>
      <c r="O18" s="19">
        <f t="shared" ca="1" si="26"/>
        <v>-10</v>
      </c>
      <c r="P18" s="37">
        <f t="shared" ca="1" si="26"/>
        <v>-20.100000000000001</v>
      </c>
    </row>
    <row r="19" spans="1:16" ht="13" x14ac:dyDescent="0.15">
      <c r="A19" s="1" t="s">
        <v>127</v>
      </c>
      <c r="B19" s="36">
        <f t="shared" ca="1" si="0"/>
        <v>0</v>
      </c>
      <c r="C19">
        <f t="shared" ca="1" si="1"/>
        <v>0</v>
      </c>
      <c r="D19">
        <f t="shared" ca="1" si="2"/>
        <v>0</v>
      </c>
      <c r="E19">
        <f t="shared" ca="1" si="3"/>
        <v>0</v>
      </c>
      <c r="F19" s="37">
        <f t="shared" ca="1" si="4"/>
        <v>0</v>
      </c>
      <c r="G19" s="36">
        <f t="shared" ca="1" si="5"/>
        <v>0</v>
      </c>
      <c r="H19">
        <f t="shared" ca="1" si="6"/>
        <v>-14</v>
      </c>
      <c r="I19">
        <f t="shared" ca="1" si="7"/>
        <v>0</v>
      </c>
      <c r="J19">
        <f t="shared" ca="1" si="8"/>
        <v>0</v>
      </c>
      <c r="K19" s="38">
        <f t="shared" ca="1" si="9"/>
        <v>-14</v>
      </c>
      <c r="L19" s="39">
        <f t="shared" ref="L19:P19" ca="1" si="27">B19+G19</f>
        <v>0</v>
      </c>
      <c r="M19" s="19">
        <f t="shared" ca="1" si="27"/>
        <v>-14</v>
      </c>
      <c r="N19" s="19">
        <f t="shared" ca="1" si="27"/>
        <v>0</v>
      </c>
      <c r="O19" s="19">
        <f t="shared" ca="1" si="27"/>
        <v>0</v>
      </c>
      <c r="P19" s="37">
        <f t="shared" ca="1" si="27"/>
        <v>-14</v>
      </c>
    </row>
    <row r="20" spans="1:16" ht="13" x14ac:dyDescent="0.15">
      <c r="A20" s="1" t="s">
        <v>128</v>
      </c>
      <c r="B20" s="36">
        <f t="shared" ca="1" si="0"/>
        <v>0</v>
      </c>
      <c r="C20">
        <f t="shared" ca="1" si="1"/>
        <v>10</v>
      </c>
      <c r="D20">
        <f t="shared" ca="1" si="2"/>
        <v>0</v>
      </c>
      <c r="E20">
        <f t="shared" ca="1" si="3"/>
        <v>0</v>
      </c>
      <c r="F20" s="37">
        <f t="shared" ca="1" si="4"/>
        <v>10</v>
      </c>
      <c r="G20" s="36">
        <f t="shared" ca="1" si="5"/>
        <v>0</v>
      </c>
      <c r="H20">
        <f t="shared" ca="1" si="6"/>
        <v>-15</v>
      </c>
      <c r="I20">
        <f t="shared" ca="1" si="7"/>
        <v>0</v>
      </c>
      <c r="J20">
        <f t="shared" ca="1" si="8"/>
        <v>0</v>
      </c>
      <c r="K20" s="38">
        <f t="shared" ca="1" si="9"/>
        <v>-15</v>
      </c>
      <c r="L20" s="39">
        <f t="shared" ref="L20:P20" ca="1" si="28">B20+G20</f>
        <v>0</v>
      </c>
      <c r="M20" s="19">
        <f t="shared" ca="1" si="28"/>
        <v>-5</v>
      </c>
      <c r="N20" s="19">
        <f t="shared" ca="1" si="28"/>
        <v>0</v>
      </c>
      <c r="O20" s="19">
        <f t="shared" ca="1" si="28"/>
        <v>0</v>
      </c>
      <c r="P20" s="37">
        <f t="shared" ca="1" si="28"/>
        <v>-5</v>
      </c>
    </row>
    <row r="21" spans="1:16" ht="13" x14ac:dyDescent="0.15">
      <c r="A21" s="1" t="s">
        <v>129</v>
      </c>
      <c r="B21" s="36">
        <f t="shared" ca="1" si="0"/>
        <v>0</v>
      </c>
      <c r="C21">
        <f t="shared" ca="1" si="1"/>
        <v>0</v>
      </c>
      <c r="D21">
        <f t="shared" ca="1" si="2"/>
        <v>0</v>
      </c>
      <c r="E21">
        <f t="shared" ca="1" si="3"/>
        <v>0</v>
      </c>
      <c r="F21" s="37">
        <f t="shared" ca="1" si="4"/>
        <v>0</v>
      </c>
      <c r="G21" s="36">
        <f t="shared" ca="1" si="5"/>
        <v>0</v>
      </c>
      <c r="H21">
        <f t="shared" ca="1" si="6"/>
        <v>-20</v>
      </c>
      <c r="I21">
        <f t="shared" ca="1" si="7"/>
        <v>0</v>
      </c>
      <c r="J21">
        <f t="shared" ca="1" si="8"/>
        <v>0</v>
      </c>
      <c r="K21" s="38">
        <f t="shared" ca="1" si="9"/>
        <v>-20</v>
      </c>
      <c r="L21" s="39">
        <f t="shared" ref="L21:P21" ca="1" si="29">B21+G21</f>
        <v>0</v>
      </c>
      <c r="M21" s="19">
        <f t="shared" ca="1" si="29"/>
        <v>-20</v>
      </c>
      <c r="N21" s="19">
        <f t="shared" ca="1" si="29"/>
        <v>0</v>
      </c>
      <c r="O21" s="19">
        <f t="shared" ca="1" si="29"/>
        <v>0</v>
      </c>
      <c r="P21" s="37">
        <f t="shared" ca="1" si="29"/>
        <v>-20</v>
      </c>
    </row>
    <row r="22" spans="1:16" ht="13" x14ac:dyDescent="0.15">
      <c r="A22" s="1" t="s">
        <v>130</v>
      </c>
      <c r="B22" s="36">
        <f t="shared" ca="1" si="0"/>
        <v>0</v>
      </c>
      <c r="C22">
        <f t="shared" ca="1" si="1"/>
        <v>26</v>
      </c>
      <c r="D22">
        <f t="shared" ca="1" si="2"/>
        <v>34</v>
      </c>
      <c r="E22">
        <f t="shared" ca="1" si="3"/>
        <v>9</v>
      </c>
      <c r="F22" s="37">
        <f t="shared" ca="1" si="4"/>
        <v>29.49</v>
      </c>
      <c r="G22" s="36">
        <f t="shared" ca="1" si="5"/>
        <v>0</v>
      </c>
      <c r="H22">
        <f t="shared" ca="1" si="6"/>
        <v>0</v>
      </c>
      <c r="I22">
        <f t="shared" ca="1" si="7"/>
        <v>0</v>
      </c>
      <c r="J22">
        <f t="shared" ca="1" si="8"/>
        <v>0</v>
      </c>
      <c r="K22" s="38">
        <f t="shared" ca="1" si="9"/>
        <v>0</v>
      </c>
      <c r="L22" s="39">
        <f t="shared" ref="L22:P22" ca="1" si="30">B22+G22</f>
        <v>0</v>
      </c>
      <c r="M22" s="19">
        <f t="shared" ca="1" si="30"/>
        <v>26</v>
      </c>
      <c r="N22" s="19">
        <f t="shared" ca="1" si="30"/>
        <v>34</v>
      </c>
      <c r="O22" s="19">
        <f t="shared" ca="1" si="30"/>
        <v>9</v>
      </c>
      <c r="P22" s="37">
        <f t="shared" ca="1" si="30"/>
        <v>29.49</v>
      </c>
    </row>
    <row r="23" spans="1:16" ht="13" x14ac:dyDescent="0.15">
      <c r="A23" s="1" t="s">
        <v>131</v>
      </c>
      <c r="B23" s="36">
        <f t="shared" ca="1" si="0"/>
        <v>0</v>
      </c>
      <c r="C23">
        <f t="shared" ca="1" si="1"/>
        <v>0</v>
      </c>
      <c r="D23">
        <f t="shared" ca="1" si="2"/>
        <v>0</v>
      </c>
      <c r="E23">
        <f t="shared" ca="1" si="3"/>
        <v>0</v>
      </c>
      <c r="F23" s="37">
        <f t="shared" ca="1" si="4"/>
        <v>0</v>
      </c>
      <c r="G23" s="36">
        <f t="shared" ca="1" si="5"/>
        <v>0</v>
      </c>
      <c r="H23">
        <f t="shared" ca="1" si="6"/>
        <v>0</v>
      </c>
      <c r="I23">
        <f t="shared" ca="1" si="7"/>
        <v>0</v>
      </c>
      <c r="J23">
        <f t="shared" ca="1" si="8"/>
        <v>0</v>
      </c>
      <c r="K23" s="38">
        <f t="shared" ca="1" si="9"/>
        <v>0</v>
      </c>
      <c r="L23" s="39">
        <f t="shared" ref="L23:P23" ca="1" si="31">B23+G23</f>
        <v>0</v>
      </c>
      <c r="M23" s="19">
        <f t="shared" ca="1" si="31"/>
        <v>0</v>
      </c>
      <c r="N23" s="19">
        <f t="shared" ca="1" si="31"/>
        <v>0</v>
      </c>
      <c r="O23" s="19">
        <f t="shared" ca="1" si="31"/>
        <v>0</v>
      </c>
      <c r="P23" s="37">
        <f t="shared" ca="1" si="31"/>
        <v>0</v>
      </c>
    </row>
    <row r="24" spans="1:16" ht="13" x14ac:dyDescent="0.15">
      <c r="A24" s="1" t="s">
        <v>132</v>
      </c>
      <c r="B24" s="36">
        <f t="shared" ca="1" si="0"/>
        <v>0</v>
      </c>
      <c r="C24">
        <f t="shared" ca="1" si="1"/>
        <v>0</v>
      </c>
      <c r="D24">
        <f t="shared" ca="1" si="2"/>
        <v>0</v>
      </c>
      <c r="E24">
        <f t="shared" ca="1" si="3"/>
        <v>0</v>
      </c>
      <c r="F24" s="37">
        <f t="shared" ca="1" si="4"/>
        <v>0</v>
      </c>
      <c r="G24" s="36">
        <f t="shared" ca="1" si="5"/>
        <v>0</v>
      </c>
      <c r="H24">
        <f t="shared" ca="1" si="6"/>
        <v>-4</v>
      </c>
      <c r="I24">
        <f t="shared" ca="1" si="7"/>
        <v>-3</v>
      </c>
      <c r="J24">
        <f t="shared" ca="1" si="8"/>
        <v>0</v>
      </c>
      <c r="K24" s="38">
        <f t="shared" ca="1" si="9"/>
        <v>-4.3</v>
      </c>
      <c r="L24" s="39">
        <f t="shared" ref="L24:P24" ca="1" si="32">B24+G24</f>
        <v>0</v>
      </c>
      <c r="M24" s="19">
        <f t="shared" ca="1" si="32"/>
        <v>-4</v>
      </c>
      <c r="N24" s="19">
        <f t="shared" ca="1" si="32"/>
        <v>-3</v>
      </c>
      <c r="O24" s="19">
        <f t="shared" ca="1" si="32"/>
        <v>0</v>
      </c>
      <c r="P24" s="37">
        <f t="shared" ca="1" si="32"/>
        <v>-4.3</v>
      </c>
    </row>
    <row r="25" spans="1:16" ht="13" x14ac:dyDescent="0.15">
      <c r="A25" s="1" t="s">
        <v>133</v>
      </c>
      <c r="B25" s="36">
        <f t="shared" ca="1" si="0"/>
        <v>0</v>
      </c>
      <c r="C25">
        <f t="shared" ca="1" si="1"/>
        <v>0</v>
      </c>
      <c r="D25">
        <f t="shared" ca="1" si="2"/>
        <v>0</v>
      </c>
      <c r="E25">
        <f t="shared" ca="1" si="3"/>
        <v>0</v>
      </c>
      <c r="F25" s="37">
        <f t="shared" ca="1" si="4"/>
        <v>0</v>
      </c>
      <c r="G25" s="36">
        <f t="shared" ca="1" si="5"/>
        <v>0</v>
      </c>
      <c r="H25">
        <f t="shared" ca="1" si="6"/>
        <v>-4</v>
      </c>
      <c r="I25">
        <f t="shared" ca="1" si="7"/>
        <v>0</v>
      </c>
      <c r="J25">
        <f t="shared" ca="1" si="8"/>
        <v>0</v>
      </c>
      <c r="K25" s="38">
        <f t="shared" ca="1" si="9"/>
        <v>-4</v>
      </c>
      <c r="L25" s="39">
        <f t="shared" ref="L25:P25" ca="1" si="33">B25+G25</f>
        <v>0</v>
      </c>
      <c r="M25" s="19">
        <f t="shared" ca="1" si="33"/>
        <v>-4</v>
      </c>
      <c r="N25" s="19">
        <f t="shared" ca="1" si="33"/>
        <v>0</v>
      </c>
      <c r="O25" s="19">
        <f t="shared" ca="1" si="33"/>
        <v>0</v>
      </c>
      <c r="P25" s="37">
        <f t="shared" ca="1" si="33"/>
        <v>-4</v>
      </c>
    </row>
    <row r="26" spans="1:16" ht="13" x14ac:dyDescent="0.15">
      <c r="A26" s="1" t="s">
        <v>134</v>
      </c>
      <c r="B26" s="36">
        <f t="shared" ca="1" si="0"/>
        <v>0</v>
      </c>
      <c r="C26">
        <f t="shared" ca="1" si="1"/>
        <v>0</v>
      </c>
      <c r="D26">
        <f t="shared" ca="1" si="2"/>
        <v>0</v>
      </c>
      <c r="E26">
        <f t="shared" ca="1" si="3"/>
        <v>0</v>
      </c>
      <c r="F26" s="37">
        <f t="shared" ca="1" si="4"/>
        <v>0</v>
      </c>
      <c r="G26" s="36">
        <f t="shared" ca="1" si="5"/>
        <v>0</v>
      </c>
      <c r="H26">
        <f t="shared" ca="1" si="6"/>
        <v>0</v>
      </c>
      <c r="I26">
        <f t="shared" ca="1" si="7"/>
        <v>0</v>
      </c>
      <c r="J26">
        <f t="shared" ca="1" si="8"/>
        <v>0</v>
      </c>
      <c r="K26" s="38">
        <f t="shared" ca="1" si="9"/>
        <v>0</v>
      </c>
      <c r="L26" s="39">
        <f t="shared" ref="L26:P26" ca="1" si="34">B26+G26</f>
        <v>0</v>
      </c>
      <c r="M26" s="19">
        <f t="shared" ca="1" si="34"/>
        <v>0</v>
      </c>
      <c r="N26" s="19">
        <f t="shared" ca="1" si="34"/>
        <v>0</v>
      </c>
      <c r="O26" s="19">
        <f t="shared" ca="1" si="34"/>
        <v>0</v>
      </c>
      <c r="P26" s="37">
        <f t="shared" ca="1" si="34"/>
        <v>0</v>
      </c>
    </row>
    <row r="27" spans="1:16" ht="13" x14ac:dyDescent="0.15">
      <c r="A27" s="1" t="s">
        <v>135</v>
      </c>
      <c r="B27" s="36">
        <f t="shared" ca="1" si="0"/>
        <v>0</v>
      </c>
      <c r="C27">
        <f t="shared" ca="1" si="1"/>
        <v>0</v>
      </c>
      <c r="D27">
        <f t="shared" ca="1" si="2"/>
        <v>0</v>
      </c>
      <c r="E27">
        <f t="shared" ca="1" si="3"/>
        <v>0</v>
      </c>
      <c r="F27" s="37">
        <f t="shared" ca="1" si="4"/>
        <v>0</v>
      </c>
      <c r="G27" s="36">
        <f t="shared" ca="1" si="5"/>
        <v>0</v>
      </c>
      <c r="H27">
        <f t="shared" ca="1" si="6"/>
        <v>0</v>
      </c>
      <c r="I27">
        <f t="shared" ca="1" si="7"/>
        <v>0</v>
      </c>
      <c r="J27">
        <f t="shared" ca="1" si="8"/>
        <v>0</v>
      </c>
      <c r="K27" s="38">
        <f t="shared" ca="1" si="9"/>
        <v>0</v>
      </c>
      <c r="L27" s="39">
        <f t="shared" ref="L27:P27" ca="1" si="35">B27+G27</f>
        <v>0</v>
      </c>
      <c r="M27" s="19">
        <f t="shared" ca="1" si="35"/>
        <v>0</v>
      </c>
      <c r="N27" s="19">
        <f t="shared" ca="1" si="35"/>
        <v>0</v>
      </c>
      <c r="O27" s="19">
        <f t="shared" ca="1" si="35"/>
        <v>0</v>
      </c>
      <c r="P27" s="37">
        <f t="shared" ca="1" si="35"/>
        <v>0</v>
      </c>
    </row>
    <row r="28" spans="1:16" ht="13" x14ac:dyDescent="0.15">
      <c r="A28" s="1" t="s">
        <v>136</v>
      </c>
      <c r="B28" s="36">
        <f t="shared" ca="1" si="0"/>
        <v>0</v>
      </c>
      <c r="C28">
        <f t="shared" ca="1" si="1"/>
        <v>0</v>
      </c>
      <c r="D28">
        <f t="shared" ca="1" si="2"/>
        <v>0</v>
      </c>
      <c r="E28">
        <f t="shared" ca="1" si="3"/>
        <v>0</v>
      </c>
      <c r="F28" s="37">
        <f t="shared" ca="1" si="4"/>
        <v>0</v>
      </c>
      <c r="G28" s="36">
        <f t="shared" ca="1" si="5"/>
        <v>0</v>
      </c>
      <c r="H28">
        <f t="shared" ca="1" si="6"/>
        <v>0</v>
      </c>
      <c r="I28">
        <f t="shared" ca="1" si="7"/>
        <v>0</v>
      </c>
      <c r="J28">
        <f t="shared" ca="1" si="8"/>
        <v>0</v>
      </c>
      <c r="K28" s="38">
        <f t="shared" ca="1" si="9"/>
        <v>0</v>
      </c>
      <c r="L28" s="39">
        <f t="shared" ref="L28:P28" ca="1" si="36">B28+G28</f>
        <v>0</v>
      </c>
      <c r="M28" s="19">
        <f t="shared" ca="1" si="36"/>
        <v>0</v>
      </c>
      <c r="N28" s="19">
        <f t="shared" ca="1" si="36"/>
        <v>0</v>
      </c>
      <c r="O28" s="19">
        <f t="shared" ca="1" si="36"/>
        <v>0</v>
      </c>
      <c r="P28" s="37">
        <f t="shared" ca="1" si="36"/>
        <v>0</v>
      </c>
    </row>
    <row r="29" spans="1:16" ht="13" x14ac:dyDescent="0.15">
      <c r="A29" s="1" t="s">
        <v>137</v>
      </c>
      <c r="B29" s="36">
        <f t="shared" ca="1" si="0"/>
        <v>0</v>
      </c>
      <c r="C29">
        <f t="shared" ca="1" si="1"/>
        <v>0</v>
      </c>
      <c r="D29">
        <f t="shared" ca="1" si="2"/>
        <v>0</v>
      </c>
      <c r="E29">
        <f t="shared" ca="1" si="3"/>
        <v>0</v>
      </c>
      <c r="F29" s="37">
        <f t="shared" ca="1" si="4"/>
        <v>0</v>
      </c>
      <c r="G29" s="36">
        <f t="shared" ca="1" si="5"/>
        <v>0</v>
      </c>
      <c r="H29">
        <f t="shared" ca="1" si="6"/>
        <v>0</v>
      </c>
      <c r="I29">
        <f t="shared" ca="1" si="7"/>
        <v>0</v>
      </c>
      <c r="J29">
        <f t="shared" ca="1" si="8"/>
        <v>0</v>
      </c>
      <c r="K29" s="38">
        <f t="shared" ca="1" si="9"/>
        <v>0</v>
      </c>
      <c r="L29" s="39">
        <f t="shared" ref="L29:P29" ca="1" si="37">B29+G29</f>
        <v>0</v>
      </c>
      <c r="M29" s="19">
        <f t="shared" ca="1" si="37"/>
        <v>0</v>
      </c>
      <c r="N29" s="19">
        <f t="shared" ca="1" si="37"/>
        <v>0</v>
      </c>
      <c r="O29" s="19">
        <f t="shared" ca="1" si="37"/>
        <v>0</v>
      </c>
      <c r="P29" s="37">
        <f t="shared" ca="1" si="37"/>
        <v>0</v>
      </c>
    </row>
    <row r="30" spans="1:16" ht="13" x14ac:dyDescent="0.15">
      <c r="A30" s="1" t="s">
        <v>138</v>
      </c>
      <c r="B30" s="36">
        <f t="shared" ca="1" si="0"/>
        <v>0</v>
      </c>
      <c r="C30">
        <f t="shared" ca="1" si="1"/>
        <v>0</v>
      </c>
      <c r="D30">
        <f t="shared" ca="1" si="2"/>
        <v>0</v>
      </c>
      <c r="E30">
        <f t="shared" ca="1" si="3"/>
        <v>0</v>
      </c>
      <c r="F30" s="37">
        <f t="shared" ca="1" si="4"/>
        <v>0</v>
      </c>
      <c r="G30" s="36">
        <f t="shared" ca="1" si="5"/>
        <v>0</v>
      </c>
      <c r="H30">
        <f t="shared" ca="1" si="6"/>
        <v>0</v>
      </c>
      <c r="I30">
        <f t="shared" ca="1" si="7"/>
        <v>0</v>
      </c>
      <c r="J30">
        <f t="shared" ca="1" si="8"/>
        <v>0</v>
      </c>
      <c r="K30" s="38">
        <f t="shared" ca="1" si="9"/>
        <v>0</v>
      </c>
      <c r="L30" s="39">
        <f t="shared" ref="L30:P30" ca="1" si="38">B30+G30</f>
        <v>0</v>
      </c>
      <c r="M30" s="19">
        <f t="shared" ca="1" si="38"/>
        <v>0</v>
      </c>
      <c r="N30" s="19">
        <f t="shared" ca="1" si="38"/>
        <v>0</v>
      </c>
      <c r="O30" s="19">
        <f t="shared" ca="1" si="38"/>
        <v>0</v>
      </c>
      <c r="P30" s="37">
        <f t="shared" ca="1" si="38"/>
        <v>0</v>
      </c>
    </row>
    <row r="31" spans="1:16" ht="13" x14ac:dyDescent="0.15">
      <c r="A31" s="1" t="s">
        <v>139</v>
      </c>
      <c r="B31" s="36">
        <f t="shared" ca="1" si="0"/>
        <v>0</v>
      </c>
      <c r="C31">
        <f t="shared" ca="1" si="1"/>
        <v>0</v>
      </c>
      <c r="D31">
        <f t="shared" ca="1" si="2"/>
        <v>0</v>
      </c>
      <c r="E31">
        <f t="shared" ca="1" si="3"/>
        <v>0</v>
      </c>
      <c r="F31" s="37">
        <f t="shared" ca="1" si="4"/>
        <v>0</v>
      </c>
      <c r="G31" s="36">
        <f t="shared" ca="1" si="5"/>
        <v>0</v>
      </c>
      <c r="H31">
        <f t="shared" ca="1" si="6"/>
        <v>0</v>
      </c>
      <c r="I31">
        <f t="shared" ca="1" si="7"/>
        <v>0</v>
      </c>
      <c r="J31">
        <f t="shared" ca="1" si="8"/>
        <v>0</v>
      </c>
      <c r="K31" s="38">
        <f t="shared" ca="1" si="9"/>
        <v>0</v>
      </c>
      <c r="L31" s="39">
        <f t="shared" ref="L31:P31" ca="1" si="39">B31+G31</f>
        <v>0</v>
      </c>
      <c r="M31" s="19">
        <f t="shared" ca="1" si="39"/>
        <v>0</v>
      </c>
      <c r="N31" s="19">
        <f t="shared" ca="1" si="39"/>
        <v>0</v>
      </c>
      <c r="O31" s="19">
        <f t="shared" ca="1" si="39"/>
        <v>0</v>
      </c>
      <c r="P31" s="37">
        <f t="shared" ca="1" si="39"/>
        <v>0</v>
      </c>
    </row>
    <row r="32" spans="1:16" ht="13" x14ac:dyDescent="0.15">
      <c r="A32" s="1" t="s">
        <v>140</v>
      </c>
      <c r="B32" s="36">
        <f t="shared" ca="1" si="0"/>
        <v>0</v>
      </c>
      <c r="C32">
        <f t="shared" ca="1" si="1"/>
        <v>0</v>
      </c>
      <c r="D32">
        <f t="shared" ca="1" si="2"/>
        <v>0</v>
      </c>
      <c r="E32">
        <f t="shared" ca="1" si="3"/>
        <v>0</v>
      </c>
      <c r="F32" s="37">
        <f t="shared" ca="1" si="4"/>
        <v>0</v>
      </c>
      <c r="G32" s="36">
        <f t="shared" ca="1" si="5"/>
        <v>0</v>
      </c>
      <c r="H32">
        <f t="shared" ca="1" si="6"/>
        <v>0</v>
      </c>
      <c r="I32">
        <f t="shared" ca="1" si="7"/>
        <v>0</v>
      </c>
      <c r="J32">
        <f t="shared" ca="1" si="8"/>
        <v>0</v>
      </c>
      <c r="K32" s="38">
        <f t="shared" ca="1" si="9"/>
        <v>0</v>
      </c>
      <c r="L32" s="39">
        <f t="shared" ref="L32:P32" ca="1" si="40">B32+G32</f>
        <v>0</v>
      </c>
      <c r="M32" s="19">
        <f t="shared" ca="1" si="40"/>
        <v>0</v>
      </c>
      <c r="N32" s="19">
        <f t="shared" ca="1" si="40"/>
        <v>0</v>
      </c>
      <c r="O32" s="19">
        <f t="shared" ca="1" si="40"/>
        <v>0</v>
      </c>
      <c r="P32" s="37">
        <f t="shared" ca="1" si="40"/>
        <v>0</v>
      </c>
    </row>
    <row r="33" spans="1:16" ht="13" x14ac:dyDescent="0.15">
      <c r="A33" s="1" t="s">
        <v>141</v>
      </c>
      <c r="B33" s="36">
        <f t="shared" ca="1" si="0"/>
        <v>0</v>
      </c>
      <c r="C33">
        <f t="shared" ca="1" si="1"/>
        <v>0</v>
      </c>
      <c r="D33">
        <f t="shared" ca="1" si="2"/>
        <v>0</v>
      </c>
      <c r="E33">
        <f t="shared" ca="1" si="3"/>
        <v>0</v>
      </c>
      <c r="F33" s="37">
        <f t="shared" ca="1" si="4"/>
        <v>0</v>
      </c>
      <c r="G33" s="36">
        <f t="shared" ca="1" si="5"/>
        <v>0</v>
      </c>
      <c r="H33">
        <f t="shared" ca="1" si="6"/>
        <v>0</v>
      </c>
      <c r="I33">
        <f t="shared" ca="1" si="7"/>
        <v>0</v>
      </c>
      <c r="J33">
        <f t="shared" ca="1" si="8"/>
        <v>0</v>
      </c>
      <c r="K33" s="38">
        <f t="shared" ca="1" si="9"/>
        <v>0</v>
      </c>
      <c r="L33" s="39">
        <f t="shared" ref="L33:P33" ca="1" si="41">B33+G33</f>
        <v>0</v>
      </c>
      <c r="M33" s="19">
        <f t="shared" ca="1" si="41"/>
        <v>0</v>
      </c>
      <c r="N33" s="19">
        <f t="shared" ca="1" si="41"/>
        <v>0</v>
      </c>
      <c r="O33" s="19">
        <f t="shared" ca="1" si="41"/>
        <v>0</v>
      </c>
      <c r="P33" s="37">
        <f t="shared" ca="1" si="41"/>
        <v>0</v>
      </c>
    </row>
    <row r="34" spans="1:16" ht="13" x14ac:dyDescent="0.15">
      <c r="A34" s="1" t="s">
        <v>142</v>
      </c>
      <c r="B34" s="36">
        <f t="shared" ca="1" si="0"/>
        <v>0</v>
      </c>
      <c r="C34">
        <f t="shared" ca="1" si="1"/>
        <v>0</v>
      </c>
      <c r="D34">
        <f t="shared" ca="1" si="2"/>
        <v>0</v>
      </c>
      <c r="E34">
        <f t="shared" ca="1" si="3"/>
        <v>0</v>
      </c>
      <c r="F34" s="37">
        <f t="shared" ca="1" si="4"/>
        <v>0</v>
      </c>
      <c r="G34" s="36">
        <f t="shared" ca="1" si="5"/>
        <v>0</v>
      </c>
      <c r="H34">
        <f t="shared" ca="1" si="6"/>
        <v>0</v>
      </c>
      <c r="I34">
        <f t="shared" ca="1" si="7"/>
        <v>0</v>
      </c>
      <c r="J34">
        <f t="shared" ca="1" si="8"/>
        <v>0</v>
      </c>
      <c r="K34" s="38">
        <f t="shared" ca="1" si="9"/>
        <v>0</v>
      </c>
      <c r="L34" s="39">
        <f t="shared" ref="L34:P34" ca="1" si="42">B34+G34</f>
        <v>0</v>
      </c>
      <c r="M34" s="19">
        <f t="shared" ca="1" si="42"/>
        <v>0</v>
      </c>
      <c r="N34" s="19">
        <f t="shared" ca="1" si="42"/>
        <v>0</v>
      </c>
      <c r="O34" s="19">
        <f t="shared" ca="1" si="42"/>
        <v>0</v>
      </c>
      <c r="P34" s="37">
        <f t="shared" ca="1" si="42"/>
        <v>0</v>
      </c>
    </row>
    <row r="35" spans="1:16" ht="13" x14ac:dyDescent="0.15">
      <c r="A35" s="1" t="s">
        <v>143</v>
      </c>
      <c r="B35" s="36">
        <f t="shared" ca="1" si="0"/>
        <v>0</v>
      </c>
      <c r="C35">
        <f t="shared" ca="1" si="1"/>
        <v>0</v>
      </c>
      <c r="D35">
        <f t="shared" ca="1" si="2"/>
        <v>0</v>
      </c>
      <c r="E35">
        <f t="shared" ca="1" si="3"/>
        <v>0</v>
      </c>
      <c r="F35" s="37">
        <f t="shared" ca="1" si="4"/>
        <v>0</v>
      </c>
      <c r="G35" s="36">
        <f t="shared" ca="1" si="5"/>
        <v>0</v>
      </c>
      <c r="H35">
        <f t="shared" ca="1" si="6"/>
        <v>0</v>
      </c>
      <c r="I35">
        <f t="shared" ca="1" si="7"/>
        <v>-1</v>
      </c>
      <c r="J35">
        <f t="shared" ca="1" si="8"/>
        <v>0</v>
      </c>
      <c r="K35" s="38">
        <f t="shared" ca="1" si="9"/>
        <v>-0.1</v>
      </c>
      <c r="L35" s="39">
        <f t="shared" ref="L35:P35" ca="1" si="43">B35+G35</f>
        <v>0</v>
      </c>
      <c r="M35" s="19">
        <f t="shared" ca="1" si="43"/>
        <v>0</v>
      </c>
      <c r="N35" s="19">
        <f t="shared" ca="1" si="43"/>
        <v>-1</v>
      </c>
      <c r="O35" s="19">
        <f t="shared" ca="1" si="43"/>
        <v>0</v>
      </c>
      <c r="P35" s="37">
        <f t="shared" ca="1" si="43"/>
        <v>-0.1</v>
      </c>
    </row>
    <row r="36" spans="1:16" ht="13" x14ac:dyDescent="0.15">
      <c r="A36" s="1" t="s">
        <v>144</v>
      </c>
      <c r="B36" s="36">
        <f t="shared" ca="1" si="0"/>
        <v>0</v>
      </c>
      <c r="C36">
        <f t="shared" ca="1" si="1"/>
        <v>0</v>
      </c>
      <c r="D36">
        <f t="shared" ca="1" si="2"/>
        <v>0</v>
      </c>
      <c r="E36">
        <f t="shared" ca="1" si="3"/>
        <v>0</v>
      </c>
      <c r="F36" s="37">
        <f t="shared" ca="1" si="4"/>
        <v>0</v>
      </c>
      <c r="G36" s="36">
        <f t="shared" ca="1" si="5"/>
        <v>0</v>
      </c>
      <c r="H36">
        <f t="shared" ca="1" si="6"/>
        <v>0</v>
      </c>
      <c r="I36">
        <f t="shared" ca="1" si="7"/>
        <v>0</v>
      </c>
      <c r="J36">
        <f t="shared" ca="1" si="8"/>
        <v>0</v>
      </c>
      <c r="K36" s="38">
        <f t="shared" ca="1" si="9"/>
        <v>0</v>
      </c>
      <c r="L36" s="39">
        <f t="shared" ref="L36:P36" ca="1" si="44">B36+G36</f>
        <v>0</v>
      </c>
      <c r="M36" s="19">
        <f t="shared" ca="1" si="44"/>
        <v>0</v>
      </c>
      <c r="N36" s="19">
        <f t="shared" ca="1" si="44"/>
        <v>0</v>
      </c>
      <c r="O36" s="19">
        <f t="shared" ca="1" si="44"/>
        <v>0</v>
      </c>
      <c r="P36" s="37">
        <f t="shared" ca="1" si="44"/>
        <v>0</v>
      </c>
    </row>
    <row r="37" spans="1:16" ht="13" x14ac:dyDescent="0.15">
      <c r="A37" s="1" t="s">
        <v>145</v>
      </c>
      <c r="B37" s="36">
        <f t="shared" ca="1" si="0"/>
        <v>0</v>
      </c>
      <c r="C37">
        <f t="shared" ca="1" si="1"/>
        <v>0</v>
      </c>
      <c r="D37">
        <f t="shared" ca="1" si="2"/>
        <v>0</v>
      </c>
      <c r="E37">
        <f t="shared" ca="1" si="3"/>
        <v>0</v>
      </c>
      <c r="F37" s="37">
        <f t="shared" ca="1" si="4"/>
        <v>0</v>
      </c>
      <c r="G37" s="36">
        <f t="shared" ca="1" si="5"/>
        <v>0</v>
      </c>
      <c r="H37">
        <f t="shared" ca="1" si="6"/>
        <v>-5</v>
      </c>
      <c r="I37">
        <f t="shared" ca="1" si="7"/>
        <v>0</v>
      </c>
      <c r="J37">
        <f t="shared" ca="1" si="8"/>
        <v>0</v>
      </c>
      <c r="K37" s="38">
        <f t="shared" ca="1" si="9"/>
        <v>-5</v>
      </c>
      <c r="L37" s="39">
        <f t="shared" ref="L37:P37" ca="1" si="45">B37+G37</f>
        <v>0</v>
      </c>
      <c r="M37" s="19">
        <f t="shared" ca="1" si="45"/>
        <v>-5</v>
      </c>
      <c r="N37" s="19">
        <f t="shared" ca="1" si="45"/>
        <v>0</v>
      </c>
      <c r="O37" s="19">
        <f t="shared" ca="1" si="45"/>
        <v>0</v>
      </c>
      <c r="P37" s="37">
        <f t="shared" ca="1" si="45"/>
        <v>-5</v>
      </c>
    </row>
    <row r="38" spans="1:16" ht="13" x14ac:dyDescent="0.15">
      <c r="A38" s="1" t="s">
        <v>146</v>
      </c>
      <c r="B38" s="36">
        <f t="shared" ca="1" si="0"/>
        <v>0</v>
      </c>
      <c r="C38">
        <f t="shared" ca="1" si="1"/>
        <v>0</v>
      </c>
      <c r="D38">
        <f t="shared" ca="1" si="2"/>
        <v>0</v>
      </c>
      <c r="E38">
        <f t="shared" ca="1" si="3"/>
        <v>0</v>
      </c>
      <c r="F38" s="37">
        <f t="shared" ca="1" si="4"/>
        <v>0</v>
      </c>
      <c r="G38" s="36">
        <f t="shared" ca="1" si="5"/>
        <v>0</v>
      </c>
      <c r="H38">
        <f t="shared" ca="1" si="6"/>
        <v>0</v>
      </c>
      <c r="I38">
        <f t="shared" ca="1" si="7"/>
        <v>0</v>
      </c>
      <c r="J38">
        <f t="shared" ca="1" si="8"/>
        <v>0</v>
      </c>
      <c r="K38" s="38">
        <f t="shared" ca="1" si="9"/>
        <v>0</v>
      </c>
      <c r="L38" s="39">
        <f t="shared" ref="L38:P38" ca="1" si="46">B38+G38</f>
        <v>0</v>
      </c>
      <c r="M38" s="19">
        <f t="shared" ca="1" si="46"/>
        <v>0</v>
      </c>
      <c r="N38" s="19">
        <f t="shared" ca="1" si="46"/>
        <v>0</v>
      </c>
      <c r="O38" s="19">
        <f t="shared" ca="1" si="46"/>
        <v>0</v>
      </c>
      <c r="P38" s="37">
        <f t="shared" ca="1" si="46"/>
        <v>0</v>
      </c>
    </row>
    <row r="39" spans="1:16" ht="13" x14ac:dyDescent="0.15">
      <c r="A39" s="1" t="s">
        <v>147</v>
      </c>
      <c r="B39" s="36">
        <f t="shared" ca="1" si="0"/>
        <v>0</v>
      </c>
      <c r="C39">
        <f t="shared" ca="1" si="1"/>
        <v>0</v>
      </c>
      <c r="D39">
        <f t="shared" ca="1" si="2"/>
        <v>0</v>
      </c>
      <c r="E39">
        <f t="shared" ca="1" si="3"/>
        <v>0</v>
      </c>
      <c r="F39" s="37">
        <f t="shared" ca="1" si="4"/>
        <v>0</v>
      </c>
      <c r="G39" s="36">
        <f t="shared" ca="1" si="5"/>
        <v>0</v>
      </c>
      <c r="H39">
        <f t="shared" ca="1" si="6"/>
        <v>0</v>
      </c>
      <c r="I39">
        <f t="shared" ca="1" si="7"/>
        <v>0</v>
      </c>
      <c r="J39">
        <f t="shared" ca="1" si="8"/>
        <v>0</v>
      </c>
      <c r="K39" s="38">
        <f t="shared" ca="1" si="9"/>
        <v>0</v>
      </c>
      <c r="L39" s="39">
        <f t="shared" ref="L39:P39" ca="1" si="47">B39+G39</f>
        <v>0</v>
      </c>
      <c r="M39" s="19">
        <f t="shared" ca="1" si="47"/>
        <v>0</v>
      </c>
      <c r="N39" s="19">
        <f t="shared" ca="1" si="47"/>
        <v>0</v>
      </c>
      <c r="O39" s="19">
        <f t="shared" ca="1" si="47"/>
        <v>0</v>
      </c>
      <c r="P39" s="37">
        <f t="shared" ca="1" si="47"/>
        <v>0</v>
      </c>
    </row>
    <row r="40" spans="1:16" ht="13" x14ac:dyDescent="0.15">
      <c r="A40" s="1" t="s">
        <v>148</v>
      </c>
      <c r="B40" s="36">
        <f t="shared" ca="1" si="0"/>
        <v>0</v>
      </c>
      <c r="C40">
        <f t="shared" ca="1" si="1"/>
        <v>0</v>
      </c>
      <c r="D40">
        <f t="shared" ca="1" si="2"/>
        <v>0</v>
      </c>
      <c r="E40">
        <f t="shared" ca="1" si="3"/>
        <v>0</v>
      </c>
      <c r="F40" s="37">
        <f t="shared" ca="1" si="4"/>
        <v>0</v>
      </c>
      <c r="G40" s="36">
        <f t="shared" ca="1" si="5"/>
        <v>0</v>
      </c>
      <c r="H40">
        <f t="shared" ca="1" si="6"/>
        <v>0</v>
      </c>
      <c r="I40">
        <f t="shared" ca="1" si="7"/>
        <v>0</v>
      </c>
      <c r="J40">
        <f t="shared" ca="1" si="8"/>
        <v>0</v>
      </c>
      <c r="K40" s="38">
        <f t="shared" ca="1" si="9"/>
        <v>0</v>
      </c>
      <c r="L40" s="39">
        <f t="shared" ref="L40:P40" ca="1" si="48">B40+G40</f>
        <v>0</v>
      </c>
      <c r="M40" s="19">
        <f t="shared" ca="1" si="48"/>
        <v>0</v>
      </c>
      <c r="N40" s="19">
        <f t="shared" ca="1" si="48"/>
        <v>0</v>
      </c>
      <c r="O40" s="19">
        <f t="shared" ca="1" si="48"/>
        <v>0</v>
      </c>
      <c r="P40" s="37">
        <f t="shared" ca="1" si="48"/>
        <v>0</v>
      </c>
    </row>
    <row r="41" spans="1:16" ht="13" x14ac:dyDescent="0.15">
      <c r="A41" s="1" t="s">
        <v>149</v>
      </c>
      <c r="B41" s="36">
        <f t="shared" ca="1" si="0"/>
        <v>0</v>
      </c>
      <c r="C41">
        <f t="shared" ca="1" si="1"/>
        <v>0</v>
      </c>
      <c r="D41">
        <f t="shared" ca="1" si="2"/>
        <v>0</v>
      </c>
      <c r="E41">
        <f t="shared" ca="1" si="3"/>
        <v>0</v>
      </c>
      <c r="F41" s="37">
        <f t="shared" ca="1" si="4"/>
        <v>0</v>
      </c>
      <c r="G41" s="36">
        <f t="shared" ca="1" si="5"/>
        <v>0</v>
      </c>
      <c r="H41">
        <f t="shared" ca="1" si="6"/>
        <v>0</v>
      </c>
      <c r="I41">
        <f t="shared" ca="1" si="7"/>
        <v>0</v>
      </c>
      <c r="J41">
        <f t="shared" ca="1" si="8"/>
        <v>0</v>
      </c>
      <c r="K41" s="38">
        <f t="shared" ca="1" si="9"/>
        <v>0</v>
      </c>
      <c r="L41" s="39">
        <f t="shared" ref="L41:P41" ca="1" si="49">B41+G41</f>
        <v>0</v>
      </c>
      <c r="M41" s="19">
        <f t="shared" ca="1" si="49"/>
        <v>0</v>
      </c>
      <c r="N41" s="19">
        <f t="shared" ca="1" si="49"/>
        <v>0</v>
      </c>
      <c r="O41" s="19">
        <f t="shared" ca="1" si="49"/>
        <v>0</v>
      </c>
      <c r="P41" s="37">
        <f t="shared" ca="1" si="49"/>
        <v>0</v>
      </c>
    </row>
    <row r="42" spans="1:16" ht="13" x14ac:dyDescent="0.15">
      <c r="A42" s="1" t="s">
        <v>150</v>
      </c>
      <c r="B42" s="36">
        <f t="shared" ca="1" si="0"/>
        <v>0</v>
      </c>
      <c r="C42">
        <f t="shared" ca="1" si="1"/>
        <v>0</v>
      </c>
      <c r="D42">
        <f t="shared" ca="1" si="2"/>
        <v>0</v>
      </c>
      <c r="E42">
        <f t="shared" ca="1" si="3"/>
        <v>0</v>
      </c>
      <c r="F42" s="37">
        <f t="shared" ca="1" si="4"/>
        <v>0</v>
      </c>
      <c r="G42" s="36">
        <f t="shared" ca="1" si="5"/>
        <v>0</v>
      </c>
      <c r="H42">
        <f t="shared" ca="1" si="6"/>
        <v>-70</v>
      </c>
      <c r="I42">
        <f t="shared" ca="1" si="7"/>
        <v>0</v>
      </c>
      <c r="J42">
        <f t="shared" ca="1" si="8"/>
        <v>0</v>
      </c>
      <c r="K42" s="38">
        <f t="shared" ca="1" si="9"/>
        <v>-70</v>
      </c>
      <c r="L42" s="39">
        <f t="shared" ref="L42:P42" ca="1" si="50">B42+G42</f>
        <v>0</v>
      </c>
      <c r="M42" s="19">
        <f t="shared" ca="1" si="50"/>
        <v>-70</v>
      </c>
      <c r="N42" s="19">
        <f t="shared" ca="1" si="50"/>
        <v>0</v>
      </c>
      <c r="O42" s="19">
        <f t="shared" ca="1" si="50"/>
        <v>0</v>
      </c>
      <c r="P42" s="37">
        <f t="shared" ca="1" si="50"/>
        <v>-70</v>
      </c>
    </row>
    <row r="43" spans="1:16" ht="13" x14ac:dyDescent="0.15">
      <c r="A43" s="1" t="s">
        <v>151</v>
      </c>
      <c r="B43" s="36">
        <f t="shared" ca="1" si="0"/>
        <v>0</v>
      </c>
      <c r="C43">
        <f t="shared" ca="1" si="1"/>
        <v>0</v>
      </c>
      <c r="D43">
        <f t="shared" ca="1" si="2"/>
        <v>0</v>
      </c>
      <c r="E43">
        <f t="shared" ca="1" si="3"/>
        <v>0</v>
      </c>
      <c r="F43" s="37">
        <f t="shared" ca="1" si="4"/>
        <v>0</v>
      </c>
      <c r="G43" s="36">
        <f t="shared" ca="1" si="5"/>
        <v>0</v>
      </c>
      <c r="H43">
        <f t="shared" ca="1" si="6"/>
        <v>0</v>
      </c>
      <c r="I43">
        <f t="shared" ca="1" si="7"/>
        <v>0</v>
      </c>
      <c r="J43">
        <f t="shared" ca="1" si="8"/>
        <v>0</v>
      </c>
      <c r="K43" s="38">
        <f t="shared" ca="1" si="9"/>
        <v>0</v>
      </c>
      <c r="L43" s="39">
        <f t="shared" ref="L43:P43" ca="1" si="51">B43+G43</f>
        <v>0</v>
      </c>
      <c r="M43" s="19">
        <f t="shared" ca="1" si="51"/>
        <v>0</v>
      </c>
      <c r="N43" s="19">
        <f t="shared" ca="1" si="51"/>
        <v>0</v>
      </c>
      <c r="O43" s="19">
        <f t="shared" ca="1" si="51"/>
        <v>0</v>
      </c>
      <c r="P43" s="37">
        <f t="shared" ca="1" si="51"/>
        <v>0</v>
      </c>
    </row>
    <row r="44" spans="1:16" ht="13" x14ac:dyDescent="0.15">
      <c r="A44" s="1" t="s">
        <v>152</v>
      </c>
      <c r="B44" s="36">
        <f t="shared" ca="1" si="0"/>
        <v>0</v>
      </c>
      <c r="C44">
        <f t="shared" ca="1" si="1"/>
        <v>0</v>
      </c>
      <c r="D44">
        <f t="shared" ca="1" si="2"/>
        <v>0</v>
      </c>
      <c r="E44">
        <f t="shared" ca="1" si="3"/>
        <v>0</v>
      </c>
      <c r="F44" s="37">
        <f t="shared" ca="1" si="4"/>
        <v>0</v>
      </c>
      <c r="G44" s="36">
        <f t="shared" ca="1" si="5"/>
        <v>0</v>
      </c>
      <c r="H44">
        <f t="shared" ca="1" si="6"/>
        <v>0</v>
      </c>
      <c r="I44">
        <f t="shared" ca="1" si="7"/>
        <v>0</v>
      </c>
      <c r="J44">
        <f t="shared" ca="1" si="8"/>
        <v>0</v>
      </c>
      <c r="K44" s="38">
        <f t="shared" ca="1" si="9"/>
        <v>0</v>
      </c>
      <c r="L44" s="39">
        <f t="shared" ref="L44:P44" ca="1" si="52">B44+G44</f>
        <v>0</v>
      </c>
      <c r="M44" s="19">
        <f t="shared" ca="1" si="52"/>
        <v>0</v>
      </c>
      <c r="N44" s="19">
        <f t="shared" ca="1" si="52"/>
        <v>0</v>
      </c>
      <c r="O44" s="19">
        <f t="shared" ca="1" si="52"/>
        <v>0</v>
      </c>
      <c r="P44" s="37">
        <f t="shared" ca="1" si="52"/>
        <v>0</v>
      </c>
    </row>
    <row r="45" spans="1:16" ht="13" x14ac:dyDescent="0.15">
      <c r="A45" s="1" t="s">
        <v>153</v>
      </c>
      <c r="B45" s="36">
        <f t="shared" ca="1" si="0"/>
        <v>0</v>
      </c>
      <c r="C45">
        <f t="shared" ca="1" si="1"/>
        <v>0</v>
      </c>
      <c r="D45">
        <f t="shared" ca="1" si="2"/>
        <v>0</v>
      </c>
      <c r="E45">
        <f t="shared" ca="1" si="3"/>
        <v>0</v>
      </c>
      <c r="F45" s="37">
        <f t="shared" ca="1" si="4"/>
        <v>0</v>
      </c>
      <c r="G45" s="36">
        <f t="shared" ca="1" si="5"/>
        <v>0</v>
      </c>
      <c r="H45">
        <f t="shared" ca="1" si="6"/>
        <v>0</v>
      </c>
      <c r="I45">
        <f t="shared" ca="1" si="7"/>
        <v>0</v>
      </c>
      <c r="J45">
        <f t="shared" ca="1" si="8"/>
        <v>0</v>
      </c>
      <c r="K45" s="38">
        <f t="shared" ca="1" si="9"/>
        <v>0</v>
      </c>
      <c r="L45" s="39">
        <f t="shared" ref="L45:P45" ca="1" si="53">B45+G45</f>
        <v>0</v>
      </c>
      <c r="M45" s="19">
        <f t="shared" ca="1" si="53"/>
        <v>0</v>
      </c>
      <c r="N45" s="19">
        <f t="shared" ca="1" si="53"/>
        <v>0</v>
      </c>
      <c r="O45" s="19">
        <f t="shared" ca="1" si="53"/>
        <v>0</v>
      </c>
      <c r="P45" s="37">
        <f t="shared" ca="1" si="53"/>
        <v>0</v>
      </c>
    </row>
    <row r="46" spans="1:16" ht="13" x14ac:dyDescent="0.15">
      <c r="A46" s="1" t="s">
        <v>154</v>
      </c>
      <c r="B46" s="36">
        <f t="shared" ca="1" si="0"/>
        <v>0</v>
      </c>
      <c r="C46">
        <f t="shared" ca="1" si="1"/>
        <v>0</v>
      </c>
      <c r="D46">
        <f t="shared" ca="1" si="2"/>
        <v>0</v>
      </c>
      <c r="E46">
        <f t="shared" ca="1" si="3"/>
        <v>0</v>
      </c>
      <c r="F46" s="37">
        <f t="shared" ca="1" si="4"/>
        <v>0</v>
      </c>
      <c r="G46" s="36">
        <f t="shared" ca="1" si="5"/>
        <v>0</v>
      </c>
      <c r="H46">
        <f t="shared" ca="1" si="6"/>
        <v>-130</v>
      </c>
      <c r="I46">
        <f t="shared" ca="1" si="7"/>
        <v>0</v>
      </c>
      <c r="J46">
        <f t="shared" ca="1" si="8"/>
        <v>0</v>
      </c>
      <c r="K46" s="38">
        <f t="shared" ca="1" si="9"/>
        <v>-130</v>
      </c>
      <c r="L46" s="39">
        <f t="shared" ref="L46:P46" ca="1" si="54">B46+G46</f>
        <v>0</v>
      </c>
      <c r="M46" s="19">
        <f t="shared" ca="1" si="54"/>
        <v>-130</v>
      </c>
      <c r="N46" s="19">
        <f t="shared" ca="1" si="54"/>
        <v>0</v>
      </c>
      <c r="O46" s="19">
        <f t="shared" ca="1" si="54"/>
        <v>0</v>
      </c>
      <c r="P46" s="37">
        <f t="shared" ca="1" si="54"/>
        <v>-130</v>
      </c>
    </row>
    <row r="47" spans="1:16" ht="13" x14ac:dyDescent="0.15">
      <c r="A47" s="1" t="s">
        <v>155</v>
      </c>
      <c r="B47" s="36">
        <f t="shared" ca="1" si="0"/>
        <v>0</v>
      </c>
      <c r="C47">
        <f t="shared" ca="1" si="1"/>
        <v>30</v>
      </c>
      <c r="D47">
        <f t="shared" ca="1" si="2"/>
        <v>0</v>
      </c>
      <c r="E47">
        <f t="shared" ca="1" si="3"/>
        <v>0</v>
      </c>
      <c r="F47" s="37">
        <f t="shared" ca="1" si="4"/>
        <v>30</v>
      </c>
      <c r="G47" s="36">
        <f t="shared" ca="1" si="5"/>
        <v>0</v>
      </c>
      <c r="H47">
        <f t="shared" ca="1" si="6"/>
        <v>-225</v>
      </c>
      <c r="I47">
        <f t="shared" ca="1" si="7"/>
        <v>0</v>
      </c>
      <c r="J47">
        <f t="shared" ca="1" si="8"/>
        <v>0</v>
      </c>
      <c r="K47" s="38">
        <f t="shared" ca="1" si="9"/>
        <v>-225</v>
      </c>
      <c r="L47" s="39">
        <f t="shared" ref="L47:P47" ca="1" si="55">B47+G47</f>
        <v>0</v>
      </c>
      <c r="M47" s="19">
        <f t="shared" ca="1" si="55"/>
        <v>-195</v>
      </c>
      <c r="N47" s="19">
        <f t="shared" ca="1" si="55"/>
        <v>0</v>
      </c>
      <c r="O47" s="19">
        <f t="shared" ca="1" si="55"/>
        <v>0</v>
      </c>
      <c r="P47" s="37">
        <f t="shared" ca="1" si="55"/>
        <v>-195</v>
      </c>
    </row>
    <row r="48" spans="1:16" ht="13" x14ac:dyDescent="0.15">
      <c r="A48" s="1" t="s">
        <v>156</v>
      </c>
      <c r="B48" s="36">
        <f t="shared" ca="1" si="0"/>
        <v>2</v>
      </c>
      <c r="C48">
        <f t="shared" ca="1" si="1"/>
        <v>46</v>
      </c>
      <c r="D48">
        <f t="shared" ca="1" si="2"/>
        <v>4</v>
      </c>
      <c r="E48">
        <f t="shared" ca="1" si="3"/>
        <v>7</v>
      </c>
      <c r="F48" s="37">
        <f t="shared" ca="1" si="4"/>
        <v>66.47</v>
      </c>
      <c r="G48" s="36">
        <f t="shared" ca="1" si="5"/>
        <v>0</v>
      </c>
      <c r="H48">
        <f t="shared" ca="1" si="6"/>
        <v>0</v>
      </c>
      <c r="I48">
        <f t="shared" ca="1" si="7"/>
        <v>0</v>
      </c>
      <c r="J48">
        <f t="shared" ca="1" si="8"/>
        <v>0</v>
      </c>
      <c r="K48" s="38">
        <f t="shared" ca="1" si="9"/>
        <v>0</v>
      </c>
      <c r="L48" s="39">
        <f t="shared" ref="L48:P48" ca="1" si="56">B48+G48</f>
        <v>2</v>
      </c>
      <c r="M48" s="19">
        <f t="shared" ca="1" si="56"/>
        <v>46</v>
      </c>
      <c r="N48" s="19">
        <f t="shared" ca="1" si="56"/>
        <v>4</v>
      </c>
      <c r="O48" s="19">
        <f t="shared" ca="1" si="56"/>
        <v>7</v>
      </c>
      <c r="P48" s="37">
        <f t="shared" ca="1" si="56"/>
        <v>66.47</v>
      </c>
    </row>
    <row r="49" spans="1:16" ht="13" x14ac:dyDescent="0.15">
      <c r="A49" s="1" t="s">
        <v>157</v>
      </c>
      <c r="B49" s="36">
        <f t="shared" ca="1" si="0"/>
        <v>0</v>
      </c>
      <c r="C49">
        <f t="shared" ca="1" si="1"/>
        <v>0</v>
      </c>
      <c r="D49">
        <f t="shared" ca="1" si="2"/>
        <v>0</v>
      </c>
      <c r="E49">
        <f t="shared" ca="1" si="3"/>
        <v>0</v>
      </c>
      <c r="F49" s="37">
        <f t="shared" ca="1" si="4"/>
        <v>0</v>
      </c>
      <c r="G49" s="36">
        <f t="shared" ca="1" si="5"/>
        <v>0</v>
      </c>
      <c r="H49">
        <f t="shared" ca="1" si="6"/>
        <v>-60</v>
      </c>
      <c r="I49">
        <f t="shared" ca="1" si="7"/>
        <v>0</v>
      </c>
      <c r="J49">
        <f t="shared" ca="1" si="8"/>
        <v>0</v>
      </c>
      <c r="K49" s="38">
        <f t="shared" ca="1" si="9"/>
        <v>-60</v>
      </c>
      <c r="L49" s="39">
        <f t="shared" ref="L49:P49" ca="1" si="57">B49+G49</f>
        <v>0</v>
      </c>
      <c r="M49" s="19">
        <f t="shared" ca="1" si="57"/>
        <v>-60</v>
      </c>
      <c r="N49" s="19">
        <f t="shared" ca="1" si="57"/>
        <v>0</v>
      </c>
      <c r="O49" s="19">
        <f t="shared" ca="1" si="57"/>
        <v>0</v>
      </c>
      <c r="P49" s="37">
        <f t="shared" ca="1" si="57"/>
        <v>-60</v>
      </c>
    </row>
    <row r="50" spans="1:16" ht="13" x14ac:dyDescent="0.15">
      <c r="A50" s="1" t="s">
        <v>158</v>
      </c>
      <c r="B50" s="36">
        <f t="shared" ca="1" si="0"/>
        <v>0</v>
      </c>
      <c r="C50">
        <f t="shared" ca="1" si="1"/>
        <v>0</v>
      </c>
      <c r="D50">
        <f t="shared" ca="1" si="2"/>
        <v>0</v>
      </c>
      <c r="E50">
        <f t="shared" ca="1" si="3"/>
        <v>0</v>
      </c>
      <c r="F50" s="37">
        <f t="shared" ca="1" si="4"/>
        <v>0</v>
      </c>
      <c r="G50" s="36">
        <f t="shared" ca="1" si="5"/>
        <v>0</v>
      </c>
      <c r="H50">
        <f t="shared" ca="1" si="6"/>
        <v>0</v>
      </c>
      <c r="I50">
        <f t="shared" ca="1" si="7"/>
        <v>0</v>
      </c>
      <c r="J50">
        <f t="shared" ca="1" si="8"/>
        <v>0</v>
      </c>
      <c r="K50" s="38">
        <f t="shared" ca="1" si="9"/>
        <v>0</v>
      </c>
      <c r="L50" s="39">
        <f t="shared" ref="L50:P50" ca="1" si="58">B50+G50</f>
        <v>0</v>
      </c>
      <c r="M50" s="19">
        <f t="shared" ca="1" si="58"/>
        <v>0</v>
      </c>
      <c r="N50" s="19">
        <f t="shared" ca="1" si="58"/>
        <v>0</v>
      </c>
      <c r="O50" s="19">
        <f t="shared" ca="1" si="58"/>
        <v>0</v>
      </c>
      <c r="P50" s="37">
        <f t="shared" ca="1" si="58"/>
        <v>0</v>
      </c>
    </row>
    <row r="51" spans="1:16" ht="13" x14ac:dyDescent="0.15">
      <c r="A51" s="1" t="s">
        <v>159</v>
      </c>
      <c r="B51" s="36">
        <f t="shared" ca="1" si="0"/>
        <v>0</v>
      </c>
      <c r="C51">
        <f t="shared" ca="1" si="1"/>
        <v>0</v>
      </c>
      <c r="D51">
        <f t="shared" ca="1" si="2"/>
        <v>0</v>
      </c>
      <c r="E51">
        <f t="shared" ca="1" si="3"/>
        <v>0</v>
      </c>
      <c r="F51" s="37">
        <f t="shared" ca="1" si="4"/>
        <v>0</v>
      </c>
      <c r="G51" s="36">
        <f t="shared" ca="1" si="5"/>
        <v>0</v>
      </c>
      <c r="H51">
        <f t="shared" ca="1" si="6"/>
        <v>0</v>
      </c>
      <c r="I51">
        <f t="shared" ca="1" si="7"/>
        <v>0</v>
      </c>
      <c r="J51">
        <f t="shared" ca="1" si="8"/>
        <v>0</v>
      </c>
      <c r="K51" s="38">
        <f t="shared" ca="1" si="9"/>
        <v>0</v>
      </c>
      <c r="L51" s="39">
        <f t="shared" ref="L51:P51" ca="1" si="59">B51+G51</f>
        <v>0</v>
      </c>
      <c r="M51" s="19">
        <f t="shared" ca="1" si="59"/>
        <v>0</v>
      </c>
      <c r="N51" s="19">
        <f t="shared" ca="1" si="59"/>
        <v>0</v>
      </c>
      <c r="O51" s="19">
        <f t="shared" ca="1" si="59"/>
        <v>0</v>
      </c>
      <c r="P51" s="37">
        <f t="shared" ca="1" si="59"/>
        <v>0</v>
      </c>
    </row>
    <row r="52" spans="1:16" ht="13" x14ac:dyDescent="0.15">
      <c r="A52" s="1" t="s">
        <v>160</v>
      </c>
      <c r="B52" s="36">
        <f t="shared" ca="1" si="0"/>
        <v>0</v>
      </c>
      <c r="C52">
        <f t="shared" ca="1" si="1"/>
        <v>0</v>
      </c>
      <c r="D52">
        <f t="shared" ca="1" si="2"/>
        <v>0</v>
      </c>
      <c r="E52">
        <f t="shared" ca="1" si="3"/>
        <v>0</v>
      </c>
      <c r="F52" s="37">
        <f t="shared" ca="1" si="4"/>
        <v>0</v>
      </c>
      <c r="G52" s="36">
        <f t="shared" ca="1" si="5"/>
        <v>0</v>
      </c>
      <c r="H52">
        <f t="shared" ca="1" si="6"/>
        <v>0</v>
      </c>
      <c r="I52">
        <f t="shared" ca="1" si="7"/>
        <v>0</v>
      </c>
      <c r="J52">
        <f t="shared" ca="1" si="8"/>
        <v>0</v>
      </c>
      <c r="K52" s="38">
        <f t="shared" ca="1" si="9"/>
        <v>0</v>
      </c>
      <c r="L52" s="39">
        <f t="shared" ref="L52:P52" ca="1" si="60">B52+G52</f>
        <v>0</v>
      </c>
      <c r="M52" s="19">
        <f t="shared" ca="1" si="60"/>
        <v>0</v>
      </c>
      <c r="N52" s="19">
        <f t="shared" ca="1" si="60"/>
        <v>0</v>
      </c>
      <c r="O52" s="19">
        <f t="shared" ca="1" si="60"/>
        <v>0</v>
      </c>
      <c r="P52" s="37">
        <f t="shared" ca="1" si="60"/>
        <v>0</v>
      </c>
    </row>
    <row r="53" spans="1:16" ht="13" x14ac:dyDescent="0.15">
      <c r="A53" s="1" t="s">
        <v>161</v>
      </c>
      <c r="B53" s="36">
        <f t="shared" ca="1" si="0"/>
        <v>0</v>
      </c>
      <c r="C53">
        <f t="shared" ca="1" si="1"/>
        <v>0</v>
      </c>
      <c r="D53">
        <f t="shared" ca="1" si="2"/>
        <v>0</v>
      </c>
      <c r="E53">
        <f t="shared" ca="1" si="3"/>
        <v>0</v>
      </c>
      <c r="F53" s="37">
        <f t="shared" ca="1" si="4"/>
        <v>0</v>
      </c>
      <c r="G53" s="36">
        <f t="shared" ca="1" si="5"/>
        <v>0</v>
      </c>
      <c r="H53">
        <f t="shared" ca="1" si="6"/>
        <v>-1</v>
      </c>
      <c r="I53">
        <f t="shared" ca="1" si="7"/>
        <v>0</v>
      </c>
      <c r="J53">
        <f t="shared" ca="1" si="8"/>
        <v>0</v>
      </c>
      <c r="K53" s="38">
        <f t="shared" ca="1" si="9"/>
        <v>-1</v>
      </c>
      <c r="L53" s="39">
        <f t="shared" ref="L53:P53" ca="1" si="61">B53+G53</f>
        <v>0</v>
      </c>
      <c r="M53" s="19">
        <f t="shared" ca="1" si="61"/>
        <v>-1</v>
      </c>
      <c r="N53" s="19">
        <f t="shared" ca="1" si="61"/>
        <v>0</v>
      </c>
      <c r="O53" s="19">
        <f t="shared" ca="1" si="61"/>
        <v>0</v>
      </c>
      <c r="P53" s="37">
        <f t="shared" ca="1" si="61"/>
        <v>-1</v>
      </c>
    </row>
    <row r="54" spans="1:16" ht="13" x14ac:dyDescent="0.15">
      <c r="A54" s="1" t="s">
        <v>162</v>
      </c>
      <c r="B54" s="36">
        <f t="shared" ca="1" si="0"/>
        <v>0</v>
      </c>
      <c r="C54">
        <f t="shared" ca="1" si="1"/>
        <v>0</v>
      </c>
      <c r="D54">
        <f t="shared" ca="1" si="2"/>
        <v>0</v>
      </c>
      <c r="E54">
        <f t="shared" ca="1" si="3"/>
        <v>0</v>
      </c>
      <c r="F54" s="37">
        <f t="shared" ca="1" si="4"/>
        <v>0</v>
      </c>
      <c r="G54" s="36">
        <f t="shared" ca="1" si="5"/>
        <v>0</v>
      </c>
      <c r="H54">
        <f t="shared" ca="1" si="6"/>
        <v>-300</v>
      </c>
      <c r="I54">
        <f t="shared" ca="1" si="7"/>
        <v>0</v>
      </c>
      <c r="J54">
        <f t="shared" ca="1" si="8"/>
        <v>0</v>
      </c>
      <c r="K54" s="38">
        <f t="shared" ca="1" si="9"/>
        <v>-300</v>
      </c>
      <c r="L54" s="39">
        <f t="shared" ref="L54:P54" ca="1" si="62">B54+G54</f>
        <v>0</v>
      </c>
      <c r="M54" s="19">
        <f t="shared" ca="1" si="62"/>
        <v>-300</v>
      </c>
      <c r="N54" s="19">
        <f t="shared" ca="1" si="62"/>
        <v>0</v>
      </c>
      <c r="O54" s="19">
        <f t="shared" ca="1" si="62"/>
        <v>0</v>
      </c>
      <c r="P54" s="37">
        <f t="shared" ca="1" si="62"/>
        <v>-300</v>
      </c>
    </row>
    <row r="55" spans="1:16" ht="13" x14ac:dyDescent="0.15">
      <c r="A55" s="1" t="s">
        <v>163</v>
      </c>
      <c r="B55" s="36">
        <f t="shared" ca="1" si="0"/>
        <v>0</v>
      </c>
      <c r="C55">
        <f t="shared" ca="1" si="1"/>
        <v>0</v>
      </c>
      <c r="D55">
        <f t="shared" ca="1" si="2"/>
        <v>0</v>
      </c>
      <c r="E55">
        <f t="shared" ca="1" si="3"/>
        <v>0</v>
      </c>
      <c r="F55" s="37">
        <f t="shared" ca="1" si="4"/>
        <v>0</v>
      </c>
      <c r="G55" s="36">
        <f t="shared" ca="1" si="5"/>
        <v>0</v>
      </c>
      <c r="H55">
        <f t="shared" ca="1" si="6"/>
        <v>0</v>
      </c>
      <c r="I55">
        <f t="shared" ca="1" si="7"/>
        <v>-1</v>
      </c>
      <c r="J55">
        <f t="shared" ca="1" si="8"/>
        <v>0</v>
      </c>
      <c r="K55" s="38">
        <f t="shared" ca="1" si="9"/>
        <v>-0.1</v>
      </c>
      <c r="L55" s="39">
        <f t="shared" ref="L55:P55" ca="1" si="63">B55+G55</f>
        <v>0</v>
      </c>
      <c r="M55" s="19">
        <f t="shared" ca="1" si="63"/>
        <v>0</v>
      </c>
      <c r="N55" s="19">
        <f t="shared" ca="1" si="63"/>
        <v>-1</v>
      </c>
      <c r="O55" s="19">
        <f t="shared" ca="1" si="63"/>
        <v>0</v>
      </c>
      <c r="P55" s="37">
        <f t="shared" ca="1" si="63"/>
        <v>-0.1</v>
      </c>
    </row>
    <row r="56" spans="1:16" ht="13" x14ac:dyDescent="0.15">
      <c r="A56" s="1" t="s">
        <v>164</v>
      </c>
      <c r="B56" s="36">
        <f t="shared" ca="1" si="0"/>
        <v>0</v>
      </c>
      <c r="C56">
        <f t="shared" ca="1" si="1"/>
        <v>0</v>
      </c>
      <c r="D56">
        <f t="shared" ca="1" si="2"/>
        <v>0</v>
      </c>
      <c r="E56">
        <f t="shared" ca="1" si="3"/>
        <v>0</v>
      </c>
      <c r="F56" s="37">
        <f t="shared" ca="1" si="4"/>
        <v>0</v>
      </c>
      <c r="G56" s="36">
        <f t="shared" ca="1" si="5"/>
        <v>0</v>
      </c>
      <c r="H56">
        <f t="shared" ca="1" si="6"/>
        <v>0</v>
      </c>
      <c r="I56">
        <f t="shared" ca="1" si="7"/>
        <v>0</v>
      </c>
      <c r="J56">
        <f t="shared" ca="1" si="8"/>
        <v>0</v>
      </c>
      <c r="K56" s="38">
        <f t="shared" ca="1" si="9"/>
        <v>0</v>
      </c>
      <c r="L56" s="39">
        <f t="shared" ref="L56:P56" ca="1" si="64">B56+G56</f>
        <v>0</v>
      </c>
      <c r="M56" s="19">
        <f t="shared" ca="1" si="64"/>
        <v>0</v>
      </c>
      <c r="N56" s="19">
        <f t="shared" ca="1" si="64"/>
        <v>0</v>
      </c>
      <c r="O56" s="19">
        <f t="shared" ca="1" si="64"/>
        <v>0</v>
      </c>
      <c r="P56" s="37">
        <f t="shared" ca="1" si="64"/>
        <v>0</v>
      </c>
    </row>
    <row r="57" spans="1:16" ht="13" x14ac:dyDescent="0.15">
      <c r="A57" s="1" t="s">
        <v>165</v>
      </c>
      <c r="B57" s="36">
        <f t="shared" ca="1" si="0"/>
        <v>0</v>
      </c>
      <c r="C57">
        <f t="shared" ca="1" si="1"/>
        <v>0</v>
      </c>
      <c r="D57">
        <f t="shared" ca="1" si="2"/>
        <v>0</v>
      </c>
      <c r="E57">
        <f t="shared" ca="1" si="3"/>
        <v>0</v>
      </c>
      <c r="F57" s="37">
        <f t="shared" ca="1" si="4"/>
        <v>0</v>
      </c>
      <c r="G57" s="36">
        <f t="shared" ca="1" si="5"/>
        <v>0</v>
      </c>
      <c r="H57">
        <f t="shared" ca="1" si="6"/>
        <v>-10</v>
      </c>
      <c r="I57">
        <f t="shared" ca="1" si="7"/>
        <v>0</v>
      </c>
      <c r="J57">
        <f t="shared" ca="1" si="8"/>
        <v>0</v>
      </c>
      <c r="K57" s="38">
        <f t="shared" ca="1" si="9"/>
        <v>-10</v>
      </c>
      <c r="L57" s="39">
        <f t="shared" ref="L57:P57" ca="1" si="65">B57+G57</f>
        <v>0</v>
      </c>
      <c r="M57" s="19">
        <f t="shared" ca="1" si="65"/>
        <v>-10</v>
      </c>
      <c r="N57" s="19">
        <f t="shared" ca="1" si="65"/>
        <v>0</v>
      </c>
      <c r="O57" s="19">
        <f t="shared" ca="1" si="65"/>
        <v>0</v>
      </c>
      <c r="P57" s="37">
        <f t="shared" ca="1" si="65"/>
        <v>-10</v>
      </c>
    </row>
    <row r="58" spans="1:16" ht="13" x14ac:dyDescent="0.15">
      <c r="A58" s="1" t="s">
        <v>166</v>
      </c>
      <c r="B58" s="36">
        <f t="shared" ca="1" si="0"/>
        <v>0</v>
      </c>
      <c r="C58">
        <f t="shared" ca="1" si="1"/>
        <v>285</v>
      </c>
      <c r="D58">
        <f t="shared" ca="1" si="2"/>
        <v>0</v>
      </c>
      <c r="E58">
        <f t="shared" ca="1" si="3"/>
        <v>0</v>
      </c>
      <c r="F58" s="37">
        <f t="shared" ca="1" si="4"/>
        <v>285</v>
      </c>
      <c r="G58" s="36">
        <f t="shared" ca="1" si="5"/>
        <v>0</v>
      </c>
      <c r="H58">
        <f t="shared" ca="1" si="6"/>
        <v>0</v>
      </c>
      <c r="I58">
        <f t="shared" ca="1" si="7"/>
        <v>0</v>
      </c>
      <c r="J58">
        <f t="shared" ca="1" si="8"/>
        <v>0</v>
      </c>
      <c r="K58" s="38">
        <f t="shared" ca="1" si="9"/>
        <v>0</v>
      </c>
      <c r="L58" s="39">
        <f t="shared" ref="L58:P58" ca="1" si="66">B58+G58</f>
        <v>0</v>
      </c>
      <c r="M58" s="19">
        <f t="shared" ca="1" si="66"/>
        <v>285</v>
      </c>
      <c r="N58" s="19">
        <f t="shared" ca="1" si="66"/>
        <v>0</v>
      </c>
      <c r="O58" s="19">
        <f t="shared" ca="1" si="66"/>
        <v>0</v>
      </c>
      <c r="P58" s="37">
        <f t="shared" ca="1" si="66"/>
        <v>285</v>
      </c>
    </row>
    <row r="59" spans="1:16" ht="13" x14ac:dyDescent="0.15">
      <c r="A59" s="1" t="s">
        <v>167</v>
      </c>
      <c r="B59" s="36">
        <f t="shared" ca="1" si="0"/>
        <v>0</v>
      </c>
      <c r="C59">
        <f t="shared" ca="1" si="1"/>
        <v>0</v>
      </c>
      <c r="D59">
        <f t="shared" ca="1" si="2"/>
        <v>0</v>
      </c>
      <c r="E59">
        <f t="shared" ca="1" si="3"/>
        <v>0</v>
      </c>
      <c r="F59" s="37">
        <f t="shared" ca="1" si="4"/>
        <v>0</v>
      </c>
      <c r="G59" s="36">
        <f t="shared" ca="1" si="5"/>
        <v>0</v>
      </c>
      <c r="H59">
        <f t="shared" ca="1" si="6"/>
        <v>-151</v>
      </c>
      <c r="I59">
        <f t="shared" ca="1" si="7"/>
        <v>0</v>
      </c>
      <c r="J59">
        <f t="shared" ca="1" si="8"/>
        <v>0</v>
      </c>
      <c r="K59" s="38">
        <f t="shared" ca="1" si="9"/>
        <v>-151</v>
      </c>
      <c r="L59" s="39">
        <f t="shared" ref="L59:P59" ca="1" si="67">B59+G59</f>
        <v>0</v>
      </c>
      <c r="M59" s="19">
        <f t="shared" ca="1" si="67"/>
        <v>-151</v>
      </c>
      <c r="N59" s="19">
        <f t="shared" ca="1" si="67"/>
        <v>0</v>
      </c>
      <c r="O59" s="19">
        <f t="shared" ca="1" si="67"/>
        <v>0</v>
      </c>
      <c r="P59" s="37">
        <f t="shared" ca="1" si="67"/>
        <v>-151</v>
      </c>
    </row>
    <row r="60" spans="1:16" ht="13" x14ac:dyDescent="0.15">
      <c r="A60" s="1" t="s">
        <v>168</v>
      </c>
      <c r="B60" s="36">
        <f t="shared" ca="1" si="0"/>
        <v>0</v>
      </c>
      <c r="C60">
        <f t="shared" ca="1" si="1"/>
        <v>0</v>
      </c>
      <c r="D60">
        <f t="shared" ca="1" si="2"/>
        <v>0</v>
      </c>
      <c r="E60">
        <f t="shared" ca="1" si="3"/>
        <v>0</v>
      </c>
      <c r="F60" s="37">
        <f t="shared" ca="1" si="4"/>
        <v>0</v>
      </c>
      <c r="G60" s="36">
        <f t="shared" ca="1" si="5"/>
        <v>0</v>
      </c>
      <c r="H60">
        <f t="shared" ca="1" si="6"/>
        <v>0</v>
      </c>
      <c r="I60">
        <f t="shared" ca="1" si="7"/>
        <v>0</v>
      </c>
      <c r="J60">
        <f t="shared" ca="1" si="8"/>
        <v>0</v>
      </c>
      <c r="K60" s="38">
        <f t="shared" ca="1" si="9"/>
        <v>0</v>
      </c>
      <c r="L60" s="39">
        <f t="shared" ref="L60:P60" ca="1" si="68">B60+G60</f>
        <v>0</v>
      </c>
      <c r="M60" s="19">
        <f t="shared" ca="1" si="68"/>
        <v>0</v>
      </c>
      <c r="N60" s="19">
        <f t="shared" ca="1" si="68"/>
        <v>0</v>
      </c>
      <c r="O60" s="19">
        <f t="shared" ca="1" si="68"/>
        <v>0</v>
      </c>
      <c r="P60" s="37">
        <f t="shared" ca="1" si="68"/>
        <v>0</v>
      </c>
    </row>
    <row r="61" spans="1:16" ht="13" x14ac:dyDescent="0.15">
      <c r="A61" s="1" t="s">
        <v>169</v>
      </c>
      <c r="B61" s="36">
        <f t="shared" ca="1" si="0"/>
        <v>0</v>
      </c>
      <c r="C61">
        <f t="shared" ca="1" si="1"/>
        <v>0</v>
      </c>
      <c r="D61">
        <f t="shared" ca="1" si="2"/>
        <v>0</v>
      </c>
      <c r="E61">
        <f t="shared" ca="1" si="3"/>
        <v>0</v>
      </c>
      <c r="F61" s="37">
        <f t="shared" ca="1" si="4"/>
        <v>0</v>
      </c>
      <c r="G61" s="36">
        <f t="shared" ca="1" si="5"/>
        <v>0</v>
      </c>
      <c r="H61">
        <f t="shared" ca="1" si="6"/>
        <v>0</v>
      </c>
      <c r="I61">
        <f t="shared" ca="1" si="7"/>
        <v>0</v>
      </c>
      <c r="J61">
        <f t="shared" ca="1" si="8"/>
        <v>0</v>
      </c>
      <c r="K61" s="38">
        <f t="shared" ca="1" si="9"/>
        <v>0</v>
      </c>
      <c r="L61" s="39">
        <f t="shared" ref="L61:P61" ca="1" si="69">B61+G61</f>
        <v>0</v>
      </c>
      <c r="M61" s="19">
        <f t="shared" ca="1" si="69"/>
        <v>0</v>
      </c>
      <c r="N61" s="19">
        <f t="shared" ca="1" si="69"/>
        <v>0</v>
      </c>
      <c r="O61" s="19">
        <f t="shared" ca="1" si="69"/>
        <v>0</v>
      </c>
      <c r="P61" s="37">
        <f t="shared" ca="1" si="69"/>
        <v>0</v>
      </c>
    </row>
    <row r="62" spans="1:16" ht="13" x14ac:dyDescent="0.15">
      <c r="A62" s="1" t="s">
        <v>170</v>
      </c>
      <c r="B62" s="36">
        <f t="shared" ca="1" si="0"/>
        <v>0</v>
      </c>
      <c r="C62">
        <f t="shared" ca="1" si="1"/>
        <v>0</v>
      </c>
      <c r="D62">
        <f t="shared" ca="1" si="2"/>
        <v>0</v>
      </c>
      <c r="E62">
        <f t="shared" ca="1" si="3"/>
        <v>0</v>
      </c>
      <c r="F62" s="37">
        <f t="shared" ca="1" si="4"/>
        <v>0</v>
      </c>
      <c r="G62" s="36">
        <f t="shared" ca="1" si="5"/>
        <v>0</v>
      </c>
      <c r="H62">
        <f t="shared" ca="1" si="6"/>
        <v>0</v>
      </c>
      <c r="I62">
        <f t="shared" ca="1" si="7"/>
        <v>-1</v>
      </c>
      <c r="J62">
        <f t="shared" ca="1" si="8"/>
        <v>0</v>
      </c>
      <c r="K62" s="38">
        <f t="shared" ca="1" si="9"/>
        <v>-0.1</v>
      </c>
      <c r="L62" s="39">
        <f t="shared" ref="L62:P62" ca="1" si="70">B62+G62</f>
        <v>0</v>
      </c>
      <c r="M62" s="19">
        <f t="shared" ca="1" si="70"/>
        <v>0</v>
      </c>
      <c r="N62" s="19">
        <f t="shared" ca="1" si="70"/>
        <v>-1</v>
      </c>
      <c r="O62" s="19">
        <f t="shared" ca="1" si="70"/>
        <v>0</v>
      </c>
      <c r="P62" s="37">
        <f t="shared" ca="1" si="70"/>
        <v>-0.1</v>
      </c>
    </row>
    <row r="63" spans="1:16" ht="13" x14ac:dyDescent="0.15">
      <c r="A63" s="1" t="s">
        <v>171</v>
      </c>
      <c r="B63" s="36">
        <f t="shared" ca="1" si="0"/>
        <v>0</v>
      </c>
      <c r="C63">
        <f t="shared" ca="1" si="1"/>
        <v>0</v>
      </c>
      <c r="D63">
        <f t="shared" ca="1" si="2"/>
        <v>0</v>
      </c>
      <c r="E63">
        <f t="shared" ca="1" si="3"/>
        <v>0</v>
      </c>
      <c r="F63" s="37">
        <f t="shared" ca="1" si="4"/>
        <v>0</v>
      </c>
      <c r="G63" s="36">
        <f t="shared" ca="1" si="5"/>
        <v>0</v>
      </c>
      <c r="H63">
        <f t="shared" ca="1" si="6"/>
        <v>-566</v>
      </c>
      <c r="I63">
        <f t="shared" ca="1" si="7"/>
        <v>0</v>
      </c>
      <c r="J63">
        <f t="shared" ca="1" si="8"/>
        <v>0</v>
      </c>
      <c r="K63" s="38">
        <f t="shared" ca="1" si="9"/>
        <v>-566</v>
      </c>
      <c r="L63" s="39">
        <f t="shared" ref="L63:P63" ca="1" si="71">B63+G63</f>
        <v>0</v>
      </c>
      <c r="M63" s="19">
        <f t="shared" ca="1" si="71"/>
        <v>-566</v>
      </c>
      <c r="N63" s="19">
        <f t="shared" ca="1" si="71"/>
        <v>0</v>
      </c>
      <c r="O63" s="19">
        <f t="shared" ca="1" si="71"/>
        <v>0</v>
      </c>
      <c r="P63" s="37">
        <f t="shared" ca="1" si="71"/>
        <v>-566</v>
      </c>
    </row>
    <row r="64" spans="1:16" ht="13" x14ac:dyDescent="0.15">
      <c r="A64" s="1" t="s">
        <v>172</v>
      </c>
      <c r="B64" s="36">
        <f t="shared" ca="1" si="0"/>
        <v>0</v>
      </c>
      <c r="C64">
        <f t="shared" ca="1" si="1"/>
        <v>2214</v>
      </c>
      <c r="D64">
        <f t="shared" ca="1" si="2"/>
        <v>0</v>
      </c>
      <c r="E64">
        <f t="shared" ca="1" si="3"/>
        <v>0</v>
      </c>
      <c r="F64" s="37">
        <f t="shared" ca="1" si="4"/>
        <v>2214</v>
      </c>
      <c r="G64" s="36">
        <f t="shared" ca="1" si="5"/>
        <v>0</v>
      </c>
      <c r="H64">
        <f t="shared" ca="1" si="6"/>
        <v>0</v>
      </c>
      <c r="I64">
        <f t="shared" ca="1" si="7"/>
        <v>0</v>
      </c>
      <c r="J64">
        <f t="shared" ca="1" si="8"/>
        <v>0</v>
      </c>
      <c r="K64" s="38">
        <f t="shared" ca="1" si="9"/>
        <v>0</v>
      </c>
      <c r="L64" s="39">
        <f t="shared" ref="L64:P64" ca="1" si="72">B64+G64</f>
        <v>0</v>
      </c>
      <c r="M64" s="19">
        <f t="shared" ca="1" si="72"/>
        <v>2214</v>
      </c>
      <c r="N64" s="19">
        <f t="shared" ca="1" si="72"/>
        <v>0</v>
      </c>
      <c r="O64" s="19">
        <f t="shared" ca="1" si="72"/>
        <v>0</v>
      </c>
      <c r="P64" s="37">
        <f t="shared" ca="1" si="72"/>
        <v>2214</v>
      </c>
    </row>
    <row r="65" spans="1:16" ht="13" x14ac:dyDescent="0.15">
      <c r="A65" s="1" t="s">
        <v>173</v>
      </c>
      <c r="B65" s="36">
        <f t="shared" ca="1" si="0"/>
        <v>5</v>
      </c>
      <c r="C65">
        <f t="shared" ca="1" si="1"/>
        <v>0</v>
      </c>
      <c r="D65">
        <f t="shared" ca="1" si="2"/>
        <v>0</v>
      </c>
      <c r="E65">
        <f t="shared" ca="1" si="3"/>
        <v>0</v>
      </c>
      <c r="F65" s="37">
        <f t="shared" ca="1" si="4"/>
        <v>50</v>
      </c>
      <c r="G65" s="36">
        <f t="shared" ca="1" si="5"/>
        <v>0</v>
      </c>
      <c r="H65">
        <f t="shared" ca="1" si="6"/>
        <v>0</v>
      </c>
      <c r="I65">
        <f t="shared" ca="1" si="7"/>
        <v>0</v>
      </c>
      <c r="J65">
        <f t="shared" ca="1" si="8"/>
        <v>0</v>
      </c>
      <c r="K65" s="38">
        <f t="shared" ca="1" si="9"/>
        <v>0</v>
      </c>
      <c r="L65" s="39">
        <f t="shared" ref="L65:P65" ca="1" si="73">B65+G65</f>
        <v>5</v>
      </c>
      <c r="M65" s="19">
        <f t="shared" ca="1" si="73"/>
        <v>0</v>
      </c>
      <c r="N65" s="19">
        <f t="shared" ca="1" si="73"/>
        <v>0</v>
      </c>
      <c r="O65" s="19">
        <f t="shared" ca="1" si="73"/>
        <v>0</v>
      </c>
      <c r="P65" s="37">
        <f t="shared" ca="1" si="73"/>
        <v>50</v>
      </c>
    </row>
    <row r="66" spans="1:16" ht="13" x14ac:dyDescent="0.15">
      <c r="A66" s="1" t="s">
        <v>174</v>
      </c>
      <c r="B66" s="36">
        <f t="shared" ca="1" si="0"/>
        <v>0</v>
      </c>
      <c r="C66">
        <f t="shared" ca="1" si="1"/>
        <v>0</v>
      </c>
      <c r="D66">
        <f t="shared" ca="1" si="2"/>
        <v>0</v>
      </c>
      <c r="E66">
        <f t="shared" ca="1" si="3"/>
        <v>0</v>
      </c>
      <c r="F66" s="37">
        <f t="shared" ca="1" si="4"/>
        <v>0</v>
      </c>
      <c r="G66" s="36">
        <f t="shared" ca="1" si="5"/>
        <v>0</v>
      </c>
      <c r="H66">
        <f t="shared" ca="1" si="6"/>
        <v>0</v>
      </c>
      <c r="I66">
        <f t="shared" ca="1" si="7"/>
        <v>0</v>
      </c>
      <c r="J66">
        <f t="shared" ca="1" si="8"/>
        <v>0</v>
      </c>
      <c r="K66" s="38">
        <f t="shared" ca="1" si="9"/>
        <v>0</v>
      </c>
      <c r="L66" s="39">
        <f t="shared" ref="L66:P66" ca="1" si="74">B66+G66</f>
        <v>0</v>
      </c>
      <c r="M66" s="19">
        <f t="shared" ca="1" si="74"/>
        <v>0</v>
      </c>
      <c r="N66" s="19">
        <f t="shared" ca="1" si="74"/>
        <v>0</v>
      </c>
      <c r="O66" s="19">
        <f t="shared" ca="1" si="74"/>
        <v>0</v>
      </c>
      <c r="P66" s="37">
        <f t="shared" ca="1" si="74"/>
        <v>0</v>
      </c>
    </row>
    <row r="67" spans="1:16" ht="13" x14ac:dyDescent="0.15">
      <c r="A67" s="1" t="s">
        <v>175</v>
      </c>
      <c r="B67" s="36">
        <f t="shared" ca="1" si="0"/>
        <v>0</v>
      </c>
      <c r="C67">
        <f t="shared" ca="1" si="1"/>
        <v>35</v>
      </c>
      <c r="D67">
        <f t="shared" ca="1" si="2"/>
        <v>0</v>
      </c>
      <c r="E67">
        <f t="shared" ca="1" si="3"/>
        <v>0</v>
      </c>
      <c r="F67" s="37">
        <f t="shared" ca="1" si="4"/>
        <v>35</v>
      </c>
      <c r="G67" s="36">
        <f t="shared" ca="1" si="5"/>
        <v>0</v>
      </c>
      <c r="H67">
        <f t="shared" ca="1" si="6"/>
        <v>-31</v>
      </c>
      <c r="I67">
        <f t="shared" ca="1" si="7"/>
        <v>-2</v>
      </c>
      <c r="J67">
        <f t="shared" ca="1" si="8"/>
        <v>0</v>
      </c>
      <c r="K67" s="38">
        <f t="shared" ca="1" si="9"/>
        <v>-31.2</v>
      </c>
      <c r="L67" s="39">
        <f t="shared" ref="L67:P67" ca="1" si="75">B67+G67</f>
        <v>0</v>
      </c>
      <c r="M67" s="19">
        <f t="shared" ca="1" si="75"/>
        <v>4</v>
      </c>
      <c r="N67" s="19">
        <f t="shared" ca="1" si="75"/>
        <v>-2</v>
      </c>
      <c r="O67" s="19">
        <f t="shared" ca="1" si="75"/>
        <v>0</v>
      </c>
      <c r="P67" s="37">
        <f t="shared" ca="1" si="75"/>
        <v>3.8000000000000007</v>
      </c>
    </row>
    <row r="68" spans="1:16" ht="13" x14ac:dyDescent="0.15">
      <c r="A68" s="1" t="s">
        <v>176</v>
      </c>
      <c r="B68" s="36">
        <f t="shared" ca="1" si="0"/>
        <v>0</v>
      </c>
      <c r="C68">
        <f t="shared" ca="1" si="1"/>
        <v>0</v>
      </c>
      <c r="D68">
        <f t="shared" ca="1" si="2"/>
        <v>0</v>
      </c>
      <c r="E68">
        <f t="shared" ca="1" si="3"/>
        <v>0</v>
      </c>
      <c r="F68" s="37">
        <f t="shared" ca="1" si="4"/>
        <v>0</v>
      </c>
      <c r="G68" s="36">
        <f t="shared" ca="1" si="5"/>
        <v>0</v>
      </c>
      <c r="H68">
        <f t="shared" ca="1" si="6"/>
        <v>0</v>
      </c>
      <c r="I68">
        <f t="shared" ca="1" si="7"/>
        <v>0</v>
      </c>
      <c r="J68">
        <f t="shared" ca="1" si="8"/>
        <v>0</v>
      </c>
      <c r="K68" s="38">
        <f t="shared" ca="1" si="9"/>
        <v>0</v>
      </c>
      <c r="L68" s="39">
        <f t="shared" ref="L68:P68" ca="1" si="76">B68+G68</f>
        <v>0</v>
      </c>
      <c r="M68" s="19">
        <f t="shared" ca="1" si="76"/>
        <v>0</v>
      </c>
      <c r="N68" s="19">
        <f t="shared" ca="1" si="76"/>
        <v>0</v>
      </c>
      <c r="O68" s="19">
        <f t="shared" ca="1" si="76"/>
        <v>0</v>
      </c>
      <c r="P68" s="37">
        <f t="shared" ca="1" si="76"/>
        <v>0</v>
      </c>
    </row>
    <row r="69" spans="1:16" ht="13" x14ac:dyDescent="0.15">
      <c r="A69" s="1" t="s">
        <v>177</v>
      </c>
      <c r="B69" s="36">
        <f t="shared" ca="1" si="0"/>
        <v>0</v>
      </c>
      <c r="C69">
        <f t="shared" ca="1" si="1"/>
        <v>0</v>
      </c>
      <c r="D69">
        <f t="shared" ca="1" si="2"/>
        <v>0</v>
      </c>
      <c r="E69">
        <f t="shared" ca="1" si="3"/>
        <v>0</v>
      </c>
      <c r="F69" s="37">
        <f t="shared" ca="1" si="4"/>
        <v>0</v>
      </c>
      <c r="G69" s="36">
        <f t="shared" ca="1" si="5"/>
        <v>0</v>
      </c>
      <c r="H69">
        <f t="shared" ca="1" si="6"/>
        <v>0</v>
      </c>
      <c r="I69">
        <f t="shared" ca="1" si="7"/>
        <v>0</v>
      </c>
      <c r="J69">
        <f t="shared" ca="1" si="8"/>
        <v>0</v>
      </c>
      <c r="K69" s="38">
        <f t="shared" ca="1" si="9"/>
        <v>0</v>
      </c>
      <c r="L69" s="39">
        <f t="shared" ref="L69:P69" ca="1" si="77">B69+G69</f>
        <v>0</v>
      </c>
      <c r="M69" s="19">
        <f t="shared" ca="1" si="77"/>
        <v>0</v>
      </c>
      <c r="N69" s="19">
        <f t="shared" ca="1" si="77"/>
        <v>0</v>
      </c>
      <c r="O69" s="19">
        <f t="shared" ca="1" si="77"/>
        <v>0</v>
      </c>
      <c r="P69" s="37">
        <f t="shared" ca="1" si="77"/>
        <v>0</v>
      </c>
    </row>
    <row r="70" spans="1:16" ht="13" x14ac:dyDescent="0.15">
      <c r="A70" s="1" t="s">
        <v>178</v>
      </c>
      <c r="B70" s="36">
        <f t="shared" ca="1" si="0"/>
        <v>0</v>
      </c>
      <c r="C70">
        <f t="shared" ca="1" si="1"/>
        <v>0</v>
      </c>
      <c r="D70">
        <f t="shared" ca="1" si="2"/>
        <v>0</v>
      </c>
      <c r="E70">
        <f t="shared" ca="1" si="3"/>
        <v>0</v>
      </c>
      <c r="F70" s="37">
        <f t="shared" ca="1" si="4"/>
        <v>0</v>
      </c>
      <c r="G70" s="36">
        <f t="shared" ca="1" si="5"/>
        <v>0</v>
      </c>
      <c r="H70">
        <f t="shared" ca="1" si="6"/>
        <v>0</v>
      </c>
      <c r="I70">
        <f t="shared" ca="1" si="7"/>
        <v>0</v>
      </c>
      <c r="J70">
        <f t="shared" ca="1" si="8"/>
        <v>0</v>
      </c>
      <c r="K70" s="38">
        <f t="shared" ca="1" si="9"/>
        <v>0</v>
      </c>
      <c r="L70" s="39">
        <f t="shared" ref="L70:P70" ca="1" si="78">B70+G70</f>
        <v>0</v>
      </c>
      <c r="M70" s="19">
        <f t="shared" ca="1" si="78"/>
        <v>0</v>
      </c>
      <c r="N70" s="19">
        <f t="shared" ca="1" si="78"/>
        <v>0</v>
      </c>
      <c r="O70" s="19">
        <f t="shared" ca="1" si="78"/>
        <v>0</v>
      </c>
      <c r="P70" s="37">
        <f t="shared" ca="1" si="78"/>
        <v>0</v>
      </c>
    </row>
    <row r="71" spans="1:16" ht="13" x14ac:dyDescent="0.15">
      <c r="A71" s="1" t="s">
        <v>179</v>
      </c>
      <c r="B71" s="36">
        <f t="shared" ca="1" si="0"/>
        <v>0</v>
      </c>
      <c r="C71">
        <f t="shared" ca="1" si="1"/>
        <v>0</v>
      </c>
      <c r="D71">
        <f t="shared" ca="1" si="2"/>
        <v>0</v>
      </c>
      <c r="E71">
        <f t="shared" ca="1" si="3"/>
        <v>0</v>
      </c>
      <c r="F71" s="37">
        <f t="shared" ca="1" si="4"/>
        <v>0</v>
      </c>
      <c r="G71" s="36">
        <f t="shared" ca="1" si="5"/>
        <v>0</v>
      </c>
      <c r="H71">
        <f t="shared" ca="1" si="6"/>
        <v>0</v>
      </c>
      <c r="I71">
        <f t="shared" ca="1" si="7"/>
        <v>0</v>
      </c>
      <c r="J71">
        <f t="shared" ca="1" si="8"/>
        <v>0</v>
      </c>
      <c r="K71" s="38">
        <f t="shared" ca="1" si="9"/>
        <v>0</v>
      </c>
      <c r="L71" s="39">
        <f t="shared" ref="L71:P71" ca="1" si="79">B71+G71</f>
        <v>0</v>
      </c>
      <c r="M71" s="19">
        <f t="shared" ca="1" si="79"/>
        <v>0</v>
      </c>
      <c r="N71" s="19">
        <f t="shared" ca="1" si="79"/>
        <v>0</v>
      </c>
      <c r="O71" s="19">
        <f t="shared" ca="1" si="79"/>
        <v>0</v>
      </c>
      <c r="P71" s="37">
        <f t="shared" ca="1" si="79"/>
        <v>0</v>
      </c>
    </row>
    <row r="72" spans="1:16" ht="13" x14ac:dyDescent="0.15">
      <c r="A72" s="1" t="s">
        <v>180</v>
      </c>
      <c r="B72" s="36">
        <f t="shared" ca="1" si="0"/>
        <v>0</v>
      </c>
      <c r="C72">
        <f t="shared" ca="1" si="1"/>
        <v>0</v>
      </c>
      <c r="D72">
        <f t="shared" ca="1" si="2"/>
        <v>0</v>
      </c>
      <c r="E72">
        <f t="shared" ca="1" si="3"/>
        <v>0</v>
      </c>
      <c r="F72" s="37">
        <f t="shared" ca="1" si="4"/>
        <v>0</v>
      </c>
      <c r="G72" s="36">
        <f t="shared" ca="1" si="5"/>
        <v>0</v>
      </c>
      <c r="H72">
        <f t="shared" ca="1" si="6"/>
        <v>0</v>
      </c>
      <c r="I72">
        <f t="shared" ca="1" si="7"/>
        <v>0</v>
      </c>
      <c r="J72">
        <f t="shared" ca="1" si="8"/>
        <v>0</v>
      </c>
      <c r="K72" s="38">
        <f t="shared" ca="1" si="9"/>
        <v>0</v>
      </c>
      <c r="L72" s="39">
        <f t="shared" ref="L72:P72" ca="1" si="80">B72+G72</f>
        <v>0</v>
      </c>
      <c r="M72" s="19">
        <f t="shared" ca="1" si="80"/>
        <v>0</v>
      </c>
      <c r="N72" s="19">
        <f t="shared" ca="1" si="80"/>
        <v>0</v>
      </c>
      <c r="O72" s="19">
        <f t="shared" ca="1" si="80"/>
        <v>0</v>
      </c>
      <c r="P72" s="37">
        <f t="shared" ca="1" si="80"/>
        <v>0</v>
      </c>
    </row>
    <row r="73" spans="1:16" ht="13" x14ac:dyDescent="0.15">
      <c r="A73" s="1" t="s">
        <v>181</v>
      </c>
      <c r="B73" s="36">
        <f t="shared" ca="1" si="0"/>
        <v>0</v>
      </c>
      <c r="C73">
        <f t="shared" ca="1" si="1"/>
        <v>0</v>
      </c>
      <c r="D73">
        <f t="shared" ca="1" si="2"/>
        <v>0</v>
      </c>
      <c r="E73">
        <f t="shared" ca="1" si="3"/>
        <v>0</v>
      </c>
      <c r="F73" s="37">
        <f t="shared" ca="1" si="4"/>
        <v>0</v>
      </c>
      <c r="G73" s="36">
        <f t="shared" ca="1" si="5"/>
        <v>0</v>
      </c>
      <c r="H73">
        <f t="shared" ca="1" si="6"/>
        <v>0</v>
      </c>
      <c r="I73">
        <f t="shared" ca="1" si="7"/>
        <v>0</v>
      </c>
      <c r="J73">
        <f t="shared" ca="1" si="8"/>
        <v>0</v>
      </c>
      <c r="K73" s="38">
        <f t="shared" ca="1" si="9"/>
        <v>0</v>
      </c>
      <c r="L73" s="39">
        <f t="shared" ref="L73:P73" ca="1" si="81">B73+G73</f>
        <v>0</v>
      </c>
      <c r="M73" s="19">
        <f t="shared" ca="1" si="81"/>
        <v>0</v>
      </c>
      <c r="N73" s="19">
        <f t="shared" ca="1" si="81"/>
        <v>0</v>
      </c>
      <c r="O73" s="19">
        <f t="shared" ca="1" si="81"/>
        <v>0</v>
      </c>
      <c r="P73" s="37">
        <f t="shared" ca="1" si="81"/>
        <v>0</v>
      </c>
    </row>
    <row r="74" spans="1:16" ht="13" x14ac:dyDescent="0.15">
      <c r="A74" s="1" t="s">
        <v>182</v>
      </c>
      <c r="B74" s="36">
        <f t="shared" ca="1" si="0"/>
        <v>0</v>
      </c>
      <c r="C74">
        <f t="shared" ca="1" si="1"/>
        <v>0</v>
      </c>
      <c r="D74">
        <f t="shared" ca="1" si="2"/>
        <v>0</v>
      </c>
      <c r="E74">
        <f t="shared" ca="1" si="3"/>
        <v>0</v>
      </c>
      <c r="F74" s="37">
        <f t="shared" ca="1" si="4"/>
        <v>0</v>
      </c>
      <c r="G74" s="36">
        <f t="shared" ca="1" si="5"/>
        <v>0</v>
      </c>
      <c r="H74">
        <f t="shared" ca="1" si="6"/>
        <v>0</v>
      </c>
      <c r="I74">
        <f t="shared" ca="1" si="7"/>
        <v>0</v>
      </c>
      <c r="J74">
        <f t="shared" ca="1" si="8"/>
        <v>0</v>
      </c>
      <c r="K74" s="38">
        <f t="shared" ca="1" si="9"/>
        <v>0</v>
      </c>
      <c r="L74" s="39">
        <f t="shared" ref="L74:P74" ca="1" si="82">B74+G74</f>
        <v>0</v>
      </c>
      <c r="M74" s="19">
        <f t="shared" ca="1" si="82"/>
        <v>0</v>
      </c>
      <c r="N74" s="19">
        <f t="shared" ca="1" si="82"/>
        <v>0</v>
      </c>
      <c r="O74" s="19">
        <f t="shared" ca="1" si="82"/>
        <v>0</v>
      </c>
      <c r="P74" s="37">
        <f t="shared" ca="1" si="82"/>
        <v>0</v>
      </c>
    </row>
    <row r="75" spans="1:16" ht="13" x14ac:dyDescent="0.15">
      <c r="A75" s="1" t="s">
        <v>183</v>
      </c>
      <c r="B75" s="36">
        <f t="shared" ca="1" si="0"/>
        <v>0</v>
      </c>
      <c r="C75">
        <f t="shared" ca="1" si="1"/>
        <v>0</v>
      </c>
      <c r="D75">
        <f t="shared" ca="1" si="2"/>
        <v>0</v>
      </c>
      <c r="E75">
        <f t="shared" ca="1" si="3"/>
        <v>0</v>
      </c>
      <c r="F75" s="37">
        <f t="shared" ca="1" si="4"/>
        <v>0</v>
      </c>
      <c r="G75" s="36">
        <f t="shared" ca="1" si="5"/>
        <v>0</v>
      </c>
      <c r="H75">
        <f t="shared" ca="1" si="6"/>
        <v>-850</v>
      </c>
      <c r="I75">
        <f t="shared" ca="1" si="7"/>
        <v>0</v>
      </c>
      <c r="J75">
        <f t="shared" ca="1" si="8"/>
        <v>0</v>
      </c>
      <c r="K75" s="38">
        <f t="shared" ca="1" si="9"/>
        <v>-850</v>
      </c>
      <c r="L75" s="39">
        <f t="shared" ref="L75:P75" ca="1" si="83">B75+G75</f>
        <v>0</v>
      </c>
      <c r="M75" s="19">
        <f t="shared" ca="1" si="83"/>
        <v>-850</v>
      </c>
      <c r="N75" s="19">
        <f t="shared" ca="1" si="83"/>
        <v>0</v>
      </c>
      <c r="O75" s="19">
        <f t="shared" ca="1" si="83"/>
        <v>0</v>
      </c>
      <c r="P75" s="37">
        <f t="shared" ca="1" si="83"/>
        <v>-850</v>
      </c>
    </row>
    <row r="76" spans="1:16" ht="13" x14ac:dyDescent="0.15">
      <c r="A76" s="1" t="s">
        <v>184</v>
      </c>
      <c r="B76" s="36">
        <f t="shared" ca="1" si="0"/>
        <v>0</v>
      </c>
      <c r="C76">
        <f t="shared" ca="1" si="1"/>
        <v>0</v>
      </c>
      <c r="D76">
        <f t="shared" ca="1" si="2"/>
        <v>0</v>
      </c>
      <c r="E76">
        <f t="shared" ca="1" si="3"/>
        <v>0</v>
      </c>
      <c r="F76" s="37">
        <f t="shared" ca="1" si="4"/>
        <v>0</v>
      </c>
      <c r="G76" s="36">
        <f t="shared" ca="1" si="5"/>
        <v>0</v>
      </c>
      <c r="H76">
        <f t="shared" ca="1" si="6"/>
        <v>0</v>
      </c>
      <c r="I76">
        <f t="shared" ca="1" si="7"/>
        <v>0</v>
      </c>
      <c r="J76">
        <f t="shared" ca="1" si="8"/>
        <v>0</v>
      </c>
      <c r="K76" s="38">
        <f t="shared" ca="1" si="9"/>
        <v>0</v>
      </c>
      <c r="L76" s="39">
        <f t="shared" ref="L76:P76" ca="1" si="84">B76+G76</f>
        <v>0</v>
      </c>
      <c r="M76" s="19">
        <f t="shared" ca="1" si="84"/>
        <v>0</v>
      </c>
      <c r="N76" s="19">
        <f t="shared" ca="1" si="84"/>
        <v>0</v>
      </c>
      <c r="O76" s="19">
        <f t="shared" ca="1" si="84"/>
        <v>0</v>
      </c>
      <c r="P76" s="37">
        <f t="shared" ca="1" si="84"/>
        <v>0</v>
      </c>
    </row>
    <row r="77" spans="1:16" ht="13" x14ac:dyDescent="0.15">
      <c r="A77" s="1" t="s">
        <v>185</v>
      </c>
      <c r="B77" s="36">
        <f t="shared" ca="1" si="0"/>
        <v>0</v>
      </c>
      <c r="C77">
        <f t="shared" ca="1" si="1"/>
        <v>0</v>
      </c>
      <c r="D77">
        <f t="shared" ca="1" si="2"/>
        <v>0</v>
      </c>
      <c r="E77">
        <f t="shared" ca="1" si="3"/>
        <v>0</v>
      </c>
      <c r="F77" s="37">
        <f t="shared" ca="1" si="4"/>
        <v>0</v>
      </c>
      <c r="G77" s="36">
        <f t="shared" ca="1" si="5"/>
        <v>0</v>
      </c>
      <c r="H77">
        <f t="shared" ca="1" si="6"/>
        <v>0</v>
      </c>
      <c r="I77">
        <f t="shared" ca="1" si="7"/>
        <v>0</v>
      </c>
      <c r="J77">
        <f t="shared" ca="1" si="8"/>
        <v>0</v>
      </c>
      <c r="K77" s="38">
        <f t="shared" ca="1" si="9"/>
        <v>0</v>
      </c>
      <c r="L77" s="39">
        <f t="shared" ref="L77:P77" ca="1" si="85">B77+G77</f>
        <v>0</v>
      </c>
      <c r="M77" s="19">
        <f t="shared" ca="1" si="85"/>
        <v>0</v>
      </c>
      <c r="N77" s="19">
        <f t="shared" ca="1" si="85"/>
        <v>0</v>
      </c>
      <c r="O77" s="19">
        <f t="shared" ca="1" si="85"/>
        <v>0</v>
      </c>
      <c r="P77" s="37">
        <f t="shared" ca="1" si="85"/>
        <v>0</v>
      </c>
    </row>
    <row r="78" spans="1:16" ht="13" x14ac:dyDescent="0.15">
      <c r="A78" s="1" t="s">
        <v>186</v>
      </c>
      <c r="B78" s="36">
        <f t="shared" ca="1" si="0"/>
        <v>0</v>
      </c>
      <c r="C78">
        <f t="shared" ca="1" si="1"/>
        <v>0</v>
      </c>
      <c r="D78">
        <f t="shared" ca="1" si="2"/>
        <v>0</v>
      </c>
      <c r="E78">
        <f t="shared" ca="1" si="3"/>
        <v>0</v>
      </c>
      <c r="F78" s="37">
        <f t="shared" ca="1" si="4"/>
        <v>0</v>
      </c>
      <c r="G78" s="36">
        <f t="shared" ca="1" si="5"/>
        <v>0</v>
      </c>
      <c r="H78">
        <f t="shared" ca="1" si="6"/>
        <v>0</v>
      </c>
      <c r="I78">
        <f t="shared" ca="1" si="7"/>
        <v>0</v>
      </c>
      <c r="J78">
        <f t="shared" ca="1" si="8"/>
        <v>0</v>
      </c>
      <c r="K78" s="38">
        <f t="shared" ca="1" si="9"/>
        <v>0</v>
      </c>
      <c r="L78" s="39">
        <f t="shared" ref="L78:P78" ca="1" si="86">B78+G78</f>
        <v>0</v>
      </c>
      <c r="M78" s="19">
        <f t="shared" ca="1" si="86"/>
        <v>0</v>
      </c>
      <c r="N78" s="19">
        <f t="shared" ca="1" si="86"/>
        <v>0</v>
      </c>
      <c r="O78" s="19">
        <f t="shared" ca="1" si="86"/>
        <v>0</v>
      </c>
      <c r="P78" s="37">
        <f t="shared" ca="1" si="86"/>
        <v>0</v>
      </c>
    </row>
    <row r="79" spans="1:16" ht="13" x14ac:dyDescent="0.15">
      <c r="A79" s="1" t="s">
        <v>187</v>
      </c>
      <c r="B79" s="36">
        <f t="shared" ca="1" si="0"/>
        <v>0</v>
      </c>
      <c r="C79">
        <f t="shared" ca="1" si="1"/>
        <v>0</v>
      </c>
      <c r="D79">
        <f t="shared" ca="1" si="2"/>
        <v>0</v>
      </c>
      <c r="E79">
        <f t="shared" ca="1" si="3"/>
        <v>0</v>
      </c>
      <c r="F79" s="37">
        <f t="shared" ca="1" si="4"/>
        <v>0</v>
      </c>
      <c r="G79" s="36">
        <f t="shared" ca="1" si="5"/>
        <v>0</v>
      </c>
      <c r="H79">
        <f t="shared" ca="1" si="6"/>
        <v>-75</v>
      </c>
      <c r="I79">
        <f t="shared" ca="1" si="7"/>
        <v>0</v>
      </c>
      <c r="J79">
        <f t="shared" ca="1" si="8"/>
        <v>0</v>
      </c>
      <c r="K79" s="38">
        <f t="shared" ca="1" si="9"/>
        <v>-75</v>
      </c>
      <c r="L79" s="39">
        <f t="shared" ref="L79:P79" ca="1" si="87">B79+G79</f>
        <v>0</v>
      </c>
      <c r="M79" s="19">
        <f t="shared" ca="1" si="87"/>
        <v>-75</v>
      </c>
      <c r="N79" s="19">
        <f t="shared" ca="1" si="87"/>
        <v>0</v>
      </c>
      <c r="O79" s="19">
        <f t="shared" ca="1" si="87"/>
        <v>0</v>
      </c>
      <c r="P79" s="37">
        <f t="shared" ca="1" si="87"/>
        <v>-75</v>
      </c>
    </row>
    <row r="80" spans="1:16" ht="13" x14ac:dyDescent="0.15">
      <c r="A80" s="1" t="s">
        <v>188</v>
      </c>
      <c r="B80" s="36">
        <f t="shared" ca="1" si="0"/>
        <v>0</v>
      </c>
      <c r="C80">
        <f t="shared" ca="1" si="1"/>
        <v>0</v>
      </c>
      <c r="D80">
        <f t="shared" ca="1" si="2"/>
        <v>0</v>
      </c>
      <c r="E80">
        <f t="shared" ca="1" si="3"/>
        <v>0</v>
      </c>
      <c r="F80" s="37">
        <f t="shared" ca="1" si="4"/>
        <v>0</v>
      </c>
      <c r="G80" s="36">
        <f t="shared" ca="1" si="5"/>
        <v>0</v>
      </c>
      <c r="H80">
        <f t="shared" ca="1" si="6"/>
        <v>0</v>
      </c>
      <c r="I80">
        <f t="shared" ca="1" si="7"/>
        <v>0</v>
      </c>
      <c r="J80">
        <f t="shared" ca="1" si="8"/>
        <v>0</v>
      </c>
      <c r="K80" s="38">
        <f t="shared" ca="1" si="9"/>
        <v>0</v>
      </c>
      <c r="L80" s="39">
        <f t="shared" ref="L80:P80" ca="1" si="88">B80+G80</f>
        <v>0</v>
      </c>
      <c r="M80" s="19">
        <f t="shared" ca="1" si="88"/>
        <v>0</v>
      </c>
      <c r="N80" s="19">
        <f t="shared" ca="1" si="88"/>
        <v>0</v>
      </c>
      <c r="O80" s="19">
        <f t="shared" ca="1" si="88"/>
        <v>0</v>
      </c>
      <c r="P80" s="37">
        <f t="shared" ca="1" si="88"/>
        <v>0</v>
      </c>
    </row>
    <row r="81" spans="1:16" ht="13" x14ac:dyDescent="0.15">
      <c r="A81" s="1" t="s">
        <v>189</v>
      </c>
      <c r="B81" s="36">
        <f t="shared" ca="1" si="0"/>
        <v>0</v>
      </c>
      <c r="C81">
        <f t="shared" ca="1" si="1"/>
        <v>0</v>
      </c>
      <c r="D81">
        <f t="shared" ca="1" si="2"/>
        <v>0</v>
      </c>
      <c r="E81">
        <f t="shared" ca="1" si="3"/>
        <v>0</v>
      </c>
      <c r="F81" s="37">
        <f t="shared" ca="1" si="4"/>
        <v>0</v>
      </c>
      <c r="G81" s="36">
        <f t="shared" ca="1" si="5"/>
        <v>0</v>
      </c>
      <c r="H81">
        <f t="shared" ca="1" si="6"/>
        <v>0</v>
      </c>
      <c r="I81">
        <f t="shared" ca="1" si="7"/>
        <v>0</v>
      </c>
      <c r="J81">
        <f t="shared" ca="1" si="8"/>
        <v>0</v>
      </c>
      <c r="K81" s="38">
        <f t="shared" ca="1" si="9"/>
        <v>0</v>
      </c>
      <c r="L81" s="39">
        <f t="shared" ref="L81:P81" ca="1" si="89">B81+G81</f>
        <v>0</v>
      </c>
      <c r="M81" s="19">
        <f t="shared" ca="1" si="89"/>
        <v>0</v>
      </c>
      <c r="N81" s="19">
        <f t="shared" ca="1" si="89"/>
        <v>0</v>
      </c>
      <c r="O81" s="19">
        <f t="shared" ca="1" si="89"/>
        <v>0</v>
      </c>
      <c r="P81" s="37">
        <f t="shared" ca="1" si="89"/>
        <v>0</v>
      </c>
    </row>
    <row r="82" spans="1:16" ht="13" x14ac:dyDescent="0.15">
      <c r="A82" s="1" t="s">
        <v>190</v>
      </c>
      <c r="B82" s="36">
        <f t="shared" ca="1" si="0"/>
        <v>0</v>
      </c>
      <c r="C82">
        <f t="shared" ca="1" si="1"/>
        <v>0</v>
      </c>
      <c r="D82">
        <f t="shared" ca="1" si="2"/>
        <v>0</v>
      </c>
      <c r="E82">
        <f t="shared" ca="1" si="3"/>
        <v>0</v>
      </c>
      <c r="F82" s="37">
        <f t="shared" ca="1" si="4"/>
        <v>0</v>
      </c>
      <c r="G82" s="36">
        <f t="shared" ca="1" si="5"/>
        <v>0</v>
      </c>
      <c r="H82">
        <f t="shared" ca="1" si="6"/>
        <v>0</v>
      </c>
      <c r="I82">
        <f t="shared" ca="1" si="7"/>
        <v>0</v>
      </c>
      <c r="J82">
        <f t="shared" ca="1" si="8"/>
        <v>0</v>
      </c>
      <c r="K82" s="38">
        <f t="shared" ca="1" si="9"/>
        <v>0</v>
      </c>
      <c r="L82" s="39">
        <f t="shared" ref="L82:P82" ca="1" si="90">B82+G82</f>
        <v>0</v>
      </c>
      <c r="M82" s="19">
        <f t="shared" ca="1" si="90"/>
        <v>0</v>
      </c>
      <c r="N82" s="19">
        <f t="shared" ca="1" si="90"/>
        <v>0</v>
      </c>
      <c r="O82" s="19">
        <f t="shared" ca="1" si="90"/>
        <v>0</v>
      </c>
      <c r="P82" s="37">
        <f t="shared" ca="1" si="90"/>
        <v>0</v>
      </c>
    </row>
    <row r="83" spans="1:16" ht="13" x14ac:dyDescent="0.15">
      <c r="A83" s="1" t="s">
        <v>191</v>
      </c>
      <c r="B83" s="36">
        <f t="shared" ca="1" si="0"/>
        <v>0</v>
      </c>
      <c r="C83">
        <f t="shared" ca="1" si="1"/>
        <v>0</v>
      </c>
      <c r="D83">
        <f t="shared" ca="1" si="2"/>
        <v>0</v>
      </c>
      <c r="E83">
        <f t="shared" ca="1" si="3"/>
        <v>0</v>
      </c>
      <c r="F83" s="37">
        <f t="shared" ca="1" si="4"/>
        <v>0</v>
      </c>
      <c r="G83" s="36">
        <f t="shared" ca="1" si="5"/>
        <v>0</v>
      </c>
      <c r="H83">
        <f t="shared" ca="1" si="6"/>
        <v>0</v>
      </c>
      <c r="I83">
        <f t="shared" ca="1" si="7"/>
        <v>0</v>
      </c>
      <c r="J83">
        <f t="shared" ca="1" si="8"/>
        <v>0</v>
      </c>
      <c r="K83" s="38">
        <f t="shared" ca="1" si="9"/>
        <v>0</v>
      </c>
      <c r="L83" s="39">
        <f t="shared" ref="L83:P83" ca="1" si="91">B83+G83</f>
        <v>0</v>
      </c>
      <c r="M83" s="19">
        <f t="shared" ca="1" si="91"/>
        <v>0</v>
      </c>
      <c r="N83" s="19">
        <f t="shared" ca="1" si="91"/>
        <v>0</v>
      </c>
      <c r="O83" s="19">
        <f t="shared" ca="1" si="91"/>
        <v>0</v>
      </c>
      <c r="P83" s="37">
        <f t="shared" ca="1" si="91"/>
        <v>0</v>
      </c>
    </row>
    <row r="84" spans="1:16" ht="13" x14ac:dyDescent="0.15">
      <c r="A84" s="1" t="s">
        <v>192</v>
      </c>
      <c r="B84" s="36">
        <f t="shared" ca="1" si="0"/>
        <v>0</v>
      </c>
      <c r="C84">
        <f t="shared" ca="1" si="1"/>
        <v>0</v>
      </c>
      <c r="D84">
        <f t="shared" ca="1" si="2"/>
        <v>0</v>
      </c>
      <c r="E84">
        <f t="shared" ca="1" si="3"/>
        <v>0</v>
      </c>
      <c r="F84" s="37">
        <f t="shared" ca="1" si="4"/>
        <v>0</v>
      </c>
      <c r="G84" s="36">
        <f t="shared" ca="1" si="5"/>
        <v>0</v>
      </c>
      <c r="H84">
        <f t="shared" ca="1" si="6"/>
        <v>0</v>
      </c>
      <c r="I84">
        <f t="shared" ca="1" si="7"/>
        <v>0</v>
      </c>
      <c r="J84">
        <f t="shared" ca="1" si="8"/>
        <v>0</v>
      </c>
      <c r="K84" s="38">
        <f t="shared" ca="1" si="9"/>
        <v>0</v>
      </c>
      <c r="L84" s="39">
        <f t="shared" ref="L84:P84" ca="1" si="92">B84+G84</f>
        <v>0</v>
      </c>
      <c r="M84" s="19">
        <f t="shared" ca="1" si="92"/>
        <v>0</v>
      </c>
      <c r="N84" s="19">
        <f t="shared" ca="1" si="92"/>
        <v>0</v>
      </c>
      <c r="O84" s="19">
        <f t="shared" ca="1" si="92"/>
        <v>0</v>
      </c>
      <c r="P84" s="37">
        <f t="shared" ca="1" si="92"/>
        <v>0</v>
      </c>
    </row>
    <row r="85" spans="1:16" ht="13" x14ac:dyDescent="0.15">
      <c r="A85" s="1" t="s">
        <v>193</v>
      </c>
      <c r="B85" s="36">
        <f t="shared" ca="1" si="0"/>
        <v>350</v>
      </c>
      <c r="C85">
        <f t="shared" ca="1" si="1"/>
        <v>218</v>
      </c>
      <c r="D85">
        <f t="shared" ca="1" si="2"/>
        <v>0</v>
      </c>
      <c r="E85">
        <f t="shared" ca="1" si="3"/>
        <v>0</v>
      </c>
      <c r="F85" s="37">
        <f t="shared" ca="1" si="4"/>
        <v>3718</v>
      </c>
      <c r="G85" s="36">
        <f t="shared" ca="1" si="5"/>
        <v>0</v>
      </c>
      <c r="H85">
        <f t="shared" ca="1" si="6"/>
        <v>-575</v>
      </c>
      <c r="I85">
        <f t="shared" ca="1" si="7"/>
        <v>0</v>
      </c>
      <c r="J85">
        <f t="shared" ca="1" si="8"/>
        <v>0</v>
      </c>
      <c r="K85" s="38">
        <f t="shared" ca="1" si="9"/>
        <v>-575</v>
      </c>
      <c r="L85" s="39">
        <f t="shared" ref="L85:P85" ca="1" si="93">B85+G85</f>
        <v>350</v>
      </c>
      <c r="M85" s="19">
        <f t="shared" ca="1" si="93"/>
        <v>-357</v>
      </c>
      <c r="N85" s="19">
        <f t="shared" ca="1" si="93"/>
        <v>0</v>
      </c>
      <c r="O85" s="19">
        <f t="shared" ca="1" si="93"/>
        <v>0</v>
      </c>
      <c r="P85" s="37">
        <f t="shared" ca="1" si="93"/>
        <v>3143</v>
      </c>
    </row>
    <row r="86" spans="1:16" ht="13" x14ac:dyDescent="0.15">
      <c r="A86" s="1" t="s">
        <v>194</v>
      </c>
      <c r="B86" s="36">
        <f t="shared" ca="1" si="0"/>
        <v>0</v>
      </c>
      <c r="C86">
        <f t="shared" ca="1" si="1"/>
        <v>0</v>
      </c>
      <c r="D86">
        <f t="shared" ca="1" si="2"/>
        <v>0</v>
      </c>
      <c r="E86">
        <f t="shared" ca="1" si="3"/>
        <v>0</v>
      </c>
      <c r="F86" s="37">
        <f t="shared" ca="1" si="4"/>
        <v>0</v>
      </c>
      <c r="G86" s="36">
        <f t="shared" ca="1" si="5"/>
        <v>0</v>
      </c>
      <c r="H86">
        <f t="shared" ca="1" si="6"/>
        <v>0</v>
      </c>
      <c r="I86">
        <f t="shared" ca="1" si="7"/>
        <v>0</v>
      </c>
      <c r="J86">
        <f t="shared" ca="1" si="8"/>
        <v>0</v>
      </c>
      <c r="K86" s="38">
        <f t="shared" ca="1" si="9"/>
        <v>0</v>
      </c>
      <c r="L86" s="39">
        <f t="shared" ref="L86:P86" ca="1" si="94">B86+G86</f>
        <v>0</v>
      </c>
      <c r="M86" s="19">
        <f t="shared" ca="1" si="94"/>
        <v>0</v>
      </c>
      <c r="N86" s="19">
        <f t="shared" ca="1" si="94"/>
        <v>0</v>
      </c>
      <c r="O86" s="19">
        <f t="shared" ca="1" si="94"/>
        <v>0</v>
      </c>
      <c r="P86" s="37">
        <f t="shared" ca="1" si="94"/>
        <v>0</v>
      </c>
    </row>
    <row r="87" spans="1:16" ht="13" x14ac:dyDescent="0.15">
      <c r="A87" s="1" t="s">
        <v>195</v>
      </c>
      <c r="B87" s="36">
        <f t="shared" ca="1" si="0"/>
        <v>0</v>
      </c>
      <c r="C87">
        <f t="shared" ca="1" si="1"/>
        <v>0</v>
      </c>
      <c r="D87">
        <f t="shared" ca="1" si="2"/>
        <v>0</v>
      </c>
      <c r="E87">
        <f t="shared" ca="1" si="3"/>
        <v>0</v>
      </c>
      <c r="F87" s="37">
        <f t="shared" ca="1" si="4"/>
        <v>0</v>
      </c>
      <c r="G87" s="36">
        <f t="shared" ca="1" si="5"/>
        <v>0</v>
      </c>
      <c r="H87">
        <f t="shared" ca="1" si="6"/>
        <v>0</v>
      </c>
      <c r="I87">
        <f t="shared" ca="1" si="7"/>
        <v>0</v>
      </c>
      <c r="J87">
        <f t="shared" ca="1" si="8"/>
        <v>0</v>
      </c>
      <c r="K87" s="38">
        <f t="shared" ca="1" si="9"/>
        <v>0</v>
      </c>
      <c r="L87" s="39">
        <f t="shared" ref="L87:P87" ca="1" si="95">B87+G87</f>
        <v>0</v>
      </c>
      <c r="M87" s="19">
        <f t="shared" ca="1" si="95"/>
        <v>0</v>
      </c>
      <c r="N87" s="19">
        <f t="shared" ca="1" si="95"/>
        <v>0</v>
      </c>
      <c r="O87" s="19">
        <f t="shared" ca="1" si="95"/>
        <v>0</v>
      </c>
      <c r="P87" s="37">
        <f t="shared" ca="1" si="95"/>
        <v>0</v>
      </c>
    </row>
    <row r="88" spans="1:16" ht="13" x14ac:dyDescent="0.15">
      <c r="A88" s="1" t="s">
        <v>196</v>
      </c>
      <c r="B88" s="36">
        <f t="shared" ca="1" si="0"/>
        <v>0</v>
      </c>
      <c r="C88">
        <f t="shared" ca="1" si="1"/>
        <v>0</v>
      </c>
      <c r="D88">
        <f t="shared" ca="1" si="2"/>
        <v>0</v>
      </c>
      <c r="E88">
        <f t="shared" ca="1" si="3"/>
        <v>0</v>
      </c>
      <c r="F88" s="37">
        <f t="shared" ca="1" si="4"/>
        <v>0</v>
      </c>
      <c r="G88" s="36">
        <f t="shared" ca="1" si="5"/>
        <v>0</v>
      </c>
      <c r="H88">
        <f t="shared" ca="1" si="6"/>
        <v>0</v>
      </c>
      <c r="I88">
        <f t="shared" ca="1" si="7"/>
        <v>0</v>
      </c>
      <c r="J88">
        <f t="shared" ca="1" si="8"/>
        <v>0</v>
      </c>
      <c r="K88" s="38">
        <f t="shared" ca="1" si="9"/>
        <v>0</v>
      </c>
      <c r="L88" s="39">
        <f t="shared" ref="L88:P88" ca="1" si="96">B88+G88</f>
        <v>0</v>
      </c>
      <c r="M88" s="19">
        <f t="shared" ca="1" si="96"/>
        <v>0</v>
      </c>
      <c r="N88" s="19">
        <f t="shared" ca="1" si="96"/>
        <v>0</v>
      </c>
      <c r="O88" s="19">
        <f t="shared" ca="1" si="96"/>
        <v>0</v>
      </c>
      <c r="P88" s="37">
        <f t="shared" ca="1" si="96"/>
        <v>0</v>
      </c>
    </row>
    <row r="89" spans="1:16" ht="13" x14ac:dyDescent="0.15">
      <c r="A89" s="1" t="s">
        <v>197</v>
      </c>
      <c r="B89" s="36">
        <f t="shared" ca="1" si="0"/>
        <v>0</v>
      </c>
      <c r="C89">
        <f t="shared" ca="1" si="1"/>
        <v>500</v>
      </c>
      <c r="D89">
        <f t="shared" ca="1" si="2"/>
        <v>0</v>
      </c>
      <c r="E89">
        <f t="shared" ca="1" si="3"/>
        <v>0</v>
      </c>
      <c r="F89" s="37">
        <f t="shared" ca="1" si="4"/>
        <v>500</v>
      </c>
      <c r="G89" s="36">
        <f t="shared" ca="1" si="5"/>
        <v>0</v>
      </c>
      <c r="H89">
        <f t="shared" ca="1" si="6"/>
        <v>-114</v>
      </c>
      <c r="I89">
        <f t="shared" ca="1" si="7"/>
        <v>-5</v>
      </c>
      <c r="J89">
        <f t="shared" ca="1" si="8"/>
        <v>0</v>
      </c>
      <c r="K89" s="38">
        <f t="shared" ca="1" si="9"/>
        <v>-114.5</v>
      </c>
      <c r="L89" s="39">
        <f t="shared" ref="L89:P89" ca="1" si="97">B89+G89</f>
        <v>0</v>
      </c>
      <c r="M89" s="19">
        <f t="shared" ca="1" si="97"/>
        <v>386</v>
      </c>
      <c r="N89" s="19">
        <f t="shared" ca="1" si="97"/>
        <v>-5</v>
      </c>
      <c r="O89" s="19">
        <f t="shared" ca="1" si="97"/>
        <v>0</v>
      </c>
      <c r="P89" s="37">
        <f t="shared" ca="1" si="97"/>
        <v>385.5</v>
      </c>
    </row>
    <row r="90" spans="1:16" ht="13" x14ac:dyDescent="0.15">
      <c r="A90" s="1" t="s">
        <v>198</v>
      </c>
      <c r="B90" s="36">
        <f t="shared" ca="1" si="0"/>
        <v>0</v>
      </c>
      <c r="C90">
        <f t="shared" ca="1" si="1"/>
        <v>0</v>
      </c>
      <c r="D90">
        <f t="shared" ca="1" si="2"/>
        <v>0</v>
      </c>
      <c r="E90">
        <f t="shared" ca="1" si="3"/>
        <v>0</v>
      </c>
      <c r="F90" s="37">
        <f t="shared" ca="1" si="4"/>
        <v>0</v>
      </c>
      <c r="G90" s="36">
        <f t="shared" ca="1" si="5"/>
        <v>0</v>
      </c>
      <c r="H90">
        <f t="shared" ca="1" si="6"/>
        <v>-201</v>
      </c>
      <c r="I90">
        <f t="shared" ca="1" si="7"/>
        <v>0</v>
      </c>
      <c r="J90">
        <f t="shared" ca="1" si="8"/>
        <v>0</v>
      </c>
      <c r="K90" s="38">
        <f t="shared" ca="1" si="9"/>
        <v>-201</v>
      </c>
      <c r="L90" s="39">
        <f t="shared" ref="L90:P90" ca="1" si="98">B90+G90</f>
        <v>0</v>
      </c>
      <c r="M90" s="19">
        <f t="shared" ca="1" si="98"/>
        <v>-201</v>
      </c>
      <c r="N90" s="19">
        <f t="shared" ca="1" si="98"/>
        <v>0</v>
      </c>
      <c r="O90" s="19">
        <f t="shared" ca="1" si="98"/>
        <v>0</v>
      </c>
      <c r="P90" s="37">
        <f t="shared" ca="1" si="98"/>
        <v>-201</v>
      </c>
    </row>
    <row r="91" spans="1:16" ht="13" x14ac:dyDescent="0.15">
      <c r="A91" s="1" t="s">
        <v>199</v>
      </c>
      <c r="B91" s="36">
        <f t="shared" ca="1" si="0"/>
        <v>0</v>
      </c>
      <c r="C91">
        <f t="shared" ca="1" si="1"/>
        <v>0</v>
      </c>
      <c r="D91">
        <f t="shared" ca="1" si="2"/>
        <v>0</v>
      </c>
      <c r="E91">
        <f t="shared" ca="1" si="3"/>
        <v>0</v>
      </c>
      <c r="F91" s="37">
        <f t="shared" ca="1" si="4"/>
        <v>0</v>
      </c>
      <c r="G91" s="36">
        <f t="shared" ca="1" si="5"/>
        <v>0</v>
      </c>
      <c r="H91">
        <f t="shared" ca="1" si="6"/>
        <v>-32</v>
      </c>
      <c r="I91">
        <f t="shared" ca="1" si="7"/>
        <v>0</v>
      </c>
      <c r="J91">
        <f t="shared" ca="1" si="8"/>
        <v>0</v>
      </c>
      <c r="K91" s="38">
        <f t="shared" ca="1" si="9"/>
        <v>-32</v>
      </c>
      <c r="L91" s="39">
        <f t="shared" ref="L91:P91" ca="1" si="99">B91+G91</f>
        <v>0</v>
      </c>
      <c r="M91" s="19">
        <f t="shared" ca="1" si="99"/>
        <v>-32</v>
      </c>
      <c r="N91" s="19">
        <f t="shared" ca="1" si="99"/>
        <v>0</v>
      </c>
      <c r="O91" s="19">
        <f t="shared" ca="1" si="99"/>
        <v>0</v>
      </c>
      <c r="P91" s="37">
        <f t="shared" ca="1" si="99"/>
        <v>-32</v>
      </c>
    </row>
    <row r="92" spans="1:16" ht="13" x14ac:dyDescent="0.15">
      <c r="A92" s="1" t="s">
        <v>200</v>
      </c>
      <c r="B92" s="36">
        <f t="shared" ca="1" si="0"/>
        <v>0</v>
      </c>
      <c r="C92">
        <f t="shared" ca="1" si="1"/>
        <v>0</v>
      </c>
      <c r="D92">
        <f t="shared" ca="1" si="2"/>
        <v>0</v>
      </c>
      <c r="E92">
        <f t="shared" ca="1" si="3"/>
        <v>0</v>
      </c>
      <c r="F92" s="37">
        <f t="shared" ca="1" si="4"/>
        <v>0</v>
      </c>
      <c r="G92" s="36">
        <f t="shared" ca="1" si="5"/>
        <v>0</v>
      </c>
      <c r="H92">
        <f t="shared" ca="1" si="6"/>
        <v>-130</v>
      </c>
      <c r="I92">
        <f t="shared" ca="1" si="7"/>
        <v>0</v>
      </c>
      <c r="J92">
        <f t="shared" ca="1" si="8"/>
        <v>0</v>
      </c>
      <c r="K92" s="38">
        <f t="shared" ca="1" si="9"/>
        <v>-130</v>
      </c>
      <c r="L92" s="39">
        <f t="shared" ref="L92:P92" ca="1" si="100">B92+G92</f>
        <v>0</v>
      </c>
      <c r="M92" s="19">
        <f t="shared" ca="1" si="100"/>
        <v>-130</v>
      </c>
      <c r="N92" s="19">
        <f t="shared" ca="1" si="100"/>
        <v>0</v>
      </c>
      <c r="O92" s="19">
        <f t="shared" ca="1" si="100"/>
        <v>0</v>
      </c>
      <c r="P92" s="37">
        <f t="shared" ca="1" si="100"/>
        <v>-130</v>
      </c>
    </row>
    <row r="93" spans="1:16" ht="13" x14ac:dyDescent="0.15">
      <c r="A93" s="1" t="s">
        <v>201</v>
      </c>
      <c r="B93" s="36">
        <f t="shared" ca="1" si="0"/>
        <v>0</v>
      </c>
      <c r="C93">
        <f t="shared" ca="1" si="1"/>
        <v>0</v>
      </c>
      <c r="D93">
        <f t="shared" ca="1" si="2"/>
        <v>0</v>
      </c>
      <c r="E93">
        <f t="shared" ca="1" si="3"/>
        <v>0</v>
      </c>
      <c r="F93" s="37">
        <f t="shared" ca="1" si="4"/>
        <v>0</v>
      </c>
      <c r="G93" s="36">
        <f t="shared" ca="1" si="5"/>
        <v>0</v>
      </c>
      <c r="H93">
        <f t="shared" ca="1" si="6"/>
        <v>0</v>
      </c>
      <c r="I93">
        <f t="shared" ca="1" si="7"/>
        <v>0</v>
      </c>
      <c r="J93">
        <f t="shared" ca="1" si="8"/>
        <v>0</v>
      </c>
      <c r="K93" s="38">
        <f t="shared" ca="1" si="9"/>
        <v>0</v>
      </c>
      <c r="L93" s="39">
        <f t="shared" ref="L93:P93" ca="1" si="101">B93+G93</f>
        <v>0</v>
      </c>
      <c r="M93" s="19">
        <f t="shared" ca="1" si="101"/>
        <v>0</v>
      </c>
      <c r="N93" s="19">
        <f t="shared" ca="1" si="101"/>
        <v>0</v>
      </c>
      <c r="O93" s="19">
        <f t="shared" ca="1" si="101"/>
        <v>0</v>
      </c>
      <c r="P93" s="37">
        <f t="shared" ca="1" si="101"/>
        <v>0</v>
      </c>
    </row>
    <row r="94" spans="1:16" ht="13" x14ac:dyDescent="0.15">
      <c r="A94" s="1" t="s">
        <v>202</v>
      </c>
      <c r="B94" s="36">
        <f t="shared" ca="1" si="0"/>
        <v>0</v>
      </c>
      <c r="C94">
        <f t="shared" ca="1" si="1"/>
        <v>0</v>
      </c>
      <c r="D94">
        <f t="shared" ca="1" si="2"/>
        <v>0</v>
      </c>
      <c r="E94">
        <f t="shared" ca="1" si="3"/>
        <v>0</v>
      </c>
      <c r="F94" s="37">
        <f t="shared" ca="1" si="4"/>
        <v>0</v>
      </c>
      <c r="G94" s="36">
        <f t="shared" ca="1" si="5"/>
        <v>0</v>
      </c>
      <c r="H94">
        <f t="shared" ca="1" si="6"/>
        <v>0</v>
      </c>
      <c r="I94">
        <f t="shared" ca="1" si="7"/>
        <v>0</v>
      </c>
      <c r="J94">
        <f t="shared" ca="1" si="8"/>
        <v>0</v>
      </c>
      <c r="K94" s="38">
        <f t="shared" ca="1" si="9"/>
        <v>0</v>
      </c>
      <c r="L94" s="39">
        <f t="shared" ref="L94:P94" ca="1" si="102">B94+G94</f>
        <v>0</v>
      </c>
      <c r="M94" s="19">
        <f t="shared" ca="1" si="102"/>
        <v>0</v>
      </c>
      <c r="N94" s="19">
        <f t="shared" ca="1" si="102"/>
        <v>0</v>
      </c>
      <c r="O94" s="19">
        <f t="shared" ca="1" si="102"/>
        <v>0</v>
      </c>
      <c r="P94" s="37">
        <f t="shared" ca="1" si="102"/>
        <v>0</v>
      </c>
    </row>
    <row r="95" spans="1:16" ht="13" x14ac:dyDescent="0.15">
      <c r="A95" s="1" t="s">
        <v>203</v>
      </c>
      <c r="B95" s="36">
        <f t="shared" ca="1" si="0"/>
        <v>0</v>
      </c>
      <c r="C95">
        <f t="shared" ca="1" si="1"/>
        <v>0</v>
      </c>
      <c r="D95">
        <f t="shared" ca="1" si="2"/>
        <v>0</v>
      </c>
      <c r="E95">
        <f t="shared" ca="1" si="3"/>
        <v>0</v>
      </c>
      <c r="F95" s="37">
        <f t="shared" ca="1" si="4"/>
        <v>0</v>
      </c>
      <c r="G95" s="36">
        <f t="shared" ca="1" si="5"/>
        <v>0</v>
      </c>
      <c r="H95">
        <f t="shared" ca="1" si="6"/>
        <v>0</v>
      </c>
      <c r="I95">
        <f t="shared" ca="1" si="7"/>
        <v>0</v>
      </c>
      <c r="J95">
        <f t="shared" ca="1" si="8"/>
        <v>0</v>
      </c>
      <c r="K95" s="38">
        <f t="shared" ca="1" si="9"/>
        <v>0</v>
      </c>
      <c r="L95" s="39">
        <f t="shared" ref="L95:P95" ca="1" si="103">B95+G95</f>
        <v>0</v>
      </c>
      <c r="M95" s="19">
        <f t="shared" ca="1" si="103"/>
        <v>0</v>
      </c>
      <c r="N95" s="19">
        <f t="shared" ca="1" si="103"/>
        <v>0</v>
      </c>
      <c r="O95" s="19">
        <f t="shared" ca="1" si="103"/>
        <v>0</v>
      </c>
      <c r="P95" s="37">
        <f t="shared" ca="1" si="103"/>
        <v>0</v>
      </c>
    </row>
    <row r="96" spans="1:16" ht="13" x14ac:dyDescent="0.15">
      <c r="A96" s="1" t="s">
        <v>204</v>
      </c>
      <c r="B96" s="36">
        <f t="shared" ca="1" si="0"/>
        <v>0</v>
      </c>
      <c r="C96">
        <f t="shared" ca="1" si="1"/>
        <v>0</v>
      </c>
      <c r="D96">
        <f t="shared" ca="1" si="2"/>
        <v>0</v>
      </c>
      <c r="E96">
        <f t="shared" ca="1" si="3"/>
        <v>0</v>
      </c>
      <c r="F96" s="37">
        <f t="shared" ca="1" si="4"/>
        <v>0</v>
      </c>
      <c r="G96" s="36">
        <f t="shared" ca="1" si="5"/>
        <v>0</v>
      </c>
      <c r="H96">
        <f t="shared" ca="1" si="6"/>
        <v>0</v>
      </c>
      <c r="I96">
        <f t="shared" ca="1" si="7"/>
        <v>0</v>
      </c>
      <c r="J96">
        <f t="shared" ca="1" si="8"/>
        <v>0</v>
      </c>
      <c r="K96" s="38">
        <f t="shared" ca="1" si="9"/>
        <v>0</v>
      </c>
      <c r="L96" s="39">
        <f t="shared" ref="L96:P96" ca="1" si="104">B96+G96</f>
        <v>0</v>
      </c>
      <c r="M96" s="19">
        <f t="shared" ca="1" si="104"/>
        <v>0</v>
      </c>
      <c r="N96" s="19">
        <f t="shared" ca="1" si="104"/>
        <v>0</v>
      </c>
      <c r="O96" s="19">
        <f t="shared" ca="1" si="104"/>
        <v>0</v>
      </c>
      <c r="P96" s="37">
        <f t="shared" ca="1" si="104"/>
        <v>0</v>
      </c>
    </row>
    <row r="97" spans="1:16" ht="13" x14ac:dyDescent="0.15">
      <c r="A97" s="1" t="s">
        <v>205</v>
      </c>
      <c r="B97" s="36">
        <f t="shared" ca="1" si="0"/>
        <v>0</v>
      </c>
      <c r="C97">
        <f t="shared" ca="1" si="1"/>
        <v>0</v>
      </c>
      <c r="D97">
        <f t="shared" ca="1" si="2"/>
        <v>0</v>
      </c>
      <c r="E97">
        <f t="shared" ca="1" si="3"/>
        <v>0</v>
      </c>
      <c r="F97" s="37">
        <f t="shared" ca="1" si="4"/>
        <v>0</v>
      </c>
      <c r="G97" s="36">
        <f t="shared" ca="1" si="5"/>
        <v>0</v>
      </c>
      <c r="H97">
        <f t="shared" ca="1" si="6"/>
        <v>0</v>
      </c>
      <c r="I97">
        <f t="shared" ca="1" si="7"/>
        <v>0</v>
      </c>
      <c r="J97">
        <f t="shared" ca="1" si="8"/>
        <v>0</v>
      </c>
      <c r="K97" s="38">
        <f t="shared" ca="1" si="9"/>
        <v>0</v>
      </c>
      <c r="L97" s="39">
        <f t="shared" ref="L97:P97" ca="1" si="105">B97+G97</f>
        <v>0</v>
      </c>
      <c r="M97" s="19">
        <f t="shared" ca="1" si="105"/>
        <v>0</v>
      </c>
      <c r="N97" s="19">
        <f t="shared" ca="1" si="105"/>
        <v>0</v>
      </c>
      <c r="O97" s="19">
        <f t="shared" ca="1" si="105"/>
        <v>0</v>
      </c>
      <c r="P97" s="37">
        <f t="shared" ca="1" si="105"/>
        <v>0</v>
      </c>
    </row>
    <row r="98" spans="1:16" ht="13" x14ac:dyDescent="0.15">
      <c r="A98" s="1" t="s">
        <v>206</v>
      </c>
      <c r="B98" s="36">
        <f t="shared" ca="1" si="0"/>
        <v>0</v>
      </c>
      <c r="C98">
        <f t="shared" ca="1" si="1"/>
        <v>0</v>
      </c>
      <c r="D98">
        <f t="shared" ca="1" si="2"/>
        <v>0</v>
      </c>
      <c r="E98">
        <f t="shared" ca="1" si="3"/>
        <v>0</v>
      </c>
      <c r="F98" s="37">
        <f t="shared" ca="1" si="4"/>
        <v>0</v>
      </c>
      <c r="G98" s="36">
        <f t="shared" ca="1" si="5"/>
        <v>0</v>
      </c>
      <c r="H98">
        <f t="shared" ca="1" si="6"/>
        <v>0</v>
      </c>
      <c r="I98">
        <f t="shared" ca="1" si="7"/>
        <v>0</v>
      </c>
      <c r="J98">
        <f t="shared" ca="1" si="8"/>
        <v>0</v>
      </c>
      <c r="K98" s="38">
        <f t="shared" ca="1" si="9"/>
        <v>0</v>
      </c>
      <c r="L98" s="39">
        <f t="shared" ref="L98:P98" ca="1" si="106">B98+G98</f>
        <v>0</v>
      </c>
      <c r="M98" s="19">
        <f t="shared" ca="1" si="106"/>
        <v>0</v>
      </c>
      <c r="N98" s="19">
        <f t="shared" ca="1" si="106"/>
        <v>0</v>
      </c>
      <c r="O98" s="19">
        <f t="shared" ca="1" si="106"/>
        <v>0</v>
      </c>
      <c r="P98" s="37">
        <f t="shared" ca="1" si="106"/>
        <v>0</v>
      </c>
    </row>
    <row r="99" spans="1:16" ht="13" x14ac:dyDescent="0.15">
      <c r="A99" s="1" t="s">
        <v>207</v>
      </c>
      <c r="B99" s="36">
        <f t="shared" ca="1" si="0"/>
        <v>0</v>
      </c>
      <c r="C99">
        <f t="shared" ca="1" si="1"/>
        <v>0</v>
      </c>
      <c r="D99">
        <f t="shared" ca="1" si="2"/>
        <v>0</v>
      </c>
      <c r="E99">
        <f t="shared" ca="1" si="3"/>
        <v>0</v>
      </c>
      <c r="F99" s="37">
        <f t="shared" ca="1" si="4"/>
        <v>0</v>
      </c>
      <c r="G99" s="36">
        <f t="shared" ca="1" si="5"/>
        <v>0</v>
      </c>
      <c r="H99">
        <f t="shared" ca="1" si="6"/>
        <v>0</v>
      </c>
      <c r="I99">
        <f t="shared" ca="1" si="7"/>
        <v>0</v>
      </c>
      <c r="J99">
        <f t="shared" ca="1" si="8"/>
        <v>0</v>
      </c>
      <c r="K99" s="38">
        <f t="shared" ca="1" si="9"/>
        <v>0</v>
      </c>
      <c r="L99" s="39">
        <f t="shared" ref="L99:P99" ca="1" si="107">B99+G99</f>
        <v>0</v>
      </c>
      <c r="M99" s="19">
        <f t="shared" ca="1" si="107"/>
        <v>0</v>
      </c>
      <c r="N99" s="19">
        <f t="shared" ca="1" si="107"/>
        <v>0</v>
      </c>
      <c r="O99" s="19">
        <f t="shared" ca="1" si="107"/>
        <v>0</v>
      </c>
      <c r="P99" s="37">
        <f t="shared" ca="1" si="107"/>
        <v>0</v>
      </c>
    </row>
    <row r="100" spans="1:16" ht="13" x14ac:dyDescent="0.15">
      <c r="A100" s="1" t="s">
        <v>208</v>
      </c>
      <c r="B100" s="36">
        <f t="shared" ca="1" si="0"/>
        <v>0</v>
      </c>
      <c r="C100">
        <f t="shared" ca="1" si="1"/>
        <v>0</v>
      </c>
      <c r="D100">
        <f t="shared" ca="1" si="2"/>
        <v>0</v>
      </c>
      <c r="E100">
        <f t="shared" ca="1" si="3"/>
        <v>0</v>
      </c>
      <c r="F100" s="37">
        <f t="shared" ca="1" si="4"/>
        <v>0</v>
      </c>
      <c r="G100" s="36">
        <f t="shared" ca="1" si="5"/>
        <v>0</v>
      </c>
      <c r="H100">
        <f t="shared" ca="1" si="6"/>
        <v>0</v>
      </c>
      <c r="I100">
        <f t="shared" ca="1" si="7"/>
        <v>0</v>
      </c>
      <c r="J100">
        <f t="shared" ca="1" si="8"/>
        <v>0</v>
      </c>
      <c r="K100" s="38">
        <f t="shared" ca="1" si="9"/>
        <v>0</v>
      </c>
      <c r="L100" s="39">
        <f t="shared" ref="L100:P100" ca="1" si="108">B100+G100</f>
        <v>0</v>
      </c>
      <c r="M100" s="19">
        <f t="shared" ca="1" si="108"/>
        <v>0</v>
      </c>
      <c r="N100" s="19">
        <f t="shared" ca="1" si="108"/>
        <v>0</v>
      </c>
      <c r="O100" s="19">
        <f t="shared" ca="1" si="108"/>
        <v>0</v>
      </c>
      <c r="P100" s="37">
        <f t="shared" ca="1" si="108"/>
        <v>0</v>
      </c>
    </row>
    <row r="101" spans="1:16" ht="13" x14ac:dyDescent="0.15">
      <c r="A101" s="1" t="s">
        <v>209</v>
      </c>
      <c r="B101" s="36">
        <f t="shared" ca="1" si="0"/>
        <v>0</v>
      </c>
      <c r="C101">
        <f t="shared" ca="1" si="1"/>
        <v>0</v>
      </c>
      <c r="D101">
        <f t="shared" ca="1" si="2"/>
        <v>0</v>
      </c>
      <c r="E101">
        <f t="shared" ca="1" si="3"/>
        <v>0</v>
      </c>
      <c r="F101" s="37">
        <f t="shared" ca="1" si="4"/>
        <v>0</v>
      </c>
      <c r="G101" s="36">
        <f t="shared" ca="1" si="5"/>
        <v>0</v>
      </c>
      <c r="H101">
        <f t="shared" ca="1" si="6"/>
        <v>0</v>
      </c>
      <c r="I101">
        <f t="shared" ca="1" si="7"/>
        <v>0</v>
      </c>
      <c r="J101">
        <f t="shared" ca="1" si="8"/>
        <v>0</v>
      </c>
      <c r="K101" s="38">
        <f t="shared" ca="1" si="9"/>
        <v>0</v>
      </c>
      <c r="L101" s="39">
        <f t="shared" ref="L101:P101" ca="1" si="109">B101+G101</f>
        <v>0</v>
      </c>
      <c r="M101" s="19">
        <f t="shared" ca="1" si="109"/>
        <v>0</v>
      </c>
      <c r="N101" s="19">
        <f t="shared" ca="1" si="109"/>
        <v>0</v>
      </c>
      <c r="O101" s="19">
        <f t="shared" ca="1" si="109"/>
        <v>0</v>
      </c>
      <c r="P101" s="37">
        <f t="shared" ca="1" si="109"/>
        <v>0</v>
      </c>
    </row>
    <row r="102" spans="1:16" ht="13" x14ac:dyDescent="0.15">
      <c r="A102" s="1" t="s">
        <v>210</v>
      </c>
      <c r="B102" s="36">
        <f t="shared" ca="1" si="0"/>
        <v>0</v>
      </c>
      <c r="C102">
        <f t="shared" ca="1" si="1"/>
        <v>0</v>
      </c>
      <c r="D102">
        <f t="shared" ca="1" si="2"/>
        <v>0</v>
      </c>
      <c r="E102">
        <f t="shared" ca="1" si="3"/>
        <v>0</v>
      </c>
      <c r="F102" s="37">
        <f t="shared" ca="1" si="4"/>
        <v>0</v>
      </c>
      <c r="G102" s="36">
        <f t="shared" ca="1" si="5"/>
        <v>0</v>
      </c>
      <c r="H102">
        <f t="shared" ca="1" si="6"/>
        <v>0</v>
      </c>
      <c r="I102">
        <f t="shared" ca="1" si="7"/>
        <v>0</v>
      </c>
      <c r="J102">
        <f t="shared" ca="1" si="8"/>
        <v>0</v>
      </c>
      <c r="K102" s="38">
        <f t="shared" ca="1" si="9"/>
        <v>0</v>
      </c>
      <c r="L102" s="39">
        <f t="shared" ref="L102:P102" ca="1" si="110">B102+G102</f>
        <v>0</v>
      </c>
      <c r="M102" s="19">
        <f t="shared" ca="1" si="110"/>
        <v>0</v>
      </c>
      <c r="N102" s="19">
        <f t="shared" ca="1" si="110"/>
        <v>0</v>
      </c>
      <c r="O102" s="19">
        <f t="shared" ca="1" si="110"/>
        <v>0</v>
      </c>
      <c r="P102" s="37">
        <f t="shared" ca="1" si="110"/>
        <v>0</v>
      </c>
    </row>
    <row r="103" spans="1:16" ht="13" x14ac:dyDescent="0.15">
      <c r="A103" s="1" t="s">
        <v>211</v>
      </c>
      <c r="B103" s="36">
        <f t="shared" ca="1" si="0"/>
        <v>0</v>
      </c>
      <c r="C103">
        <f t="shared" ca="1" si="1"/>
        <v>0</v>
      </c>
      <c r="D103">
        <f t="shared" ca="1" si="2"/>
        <v>0</v>
      </c>
      <c r="E103">
        <f t="shared" ca="1" si="3"/>
        <v>0</v>
      </c>
      <c r="F103" s="37">
        <f t="shared" ca="1" si="4"/>
        <v>0</v>
      </c>
      <c r="G103" s="36">
        <f t="shared" ca="1" si="5"/>
        <v>-5</v>
      </c>
      <c r="H103">
        <f t="shared" ca="1" si="6"/>
        <v>-10</v>
      </c>
      <c r="I103">
        <f t="shared" ca="1" si="7"/>
        <v>0</v>
      </c>
      <c r="J103">
        <f t="shared" ca="1" si="8"/>
        <v>0</v>
      </c>
      <c r="K103" s="38">
        <f t="shared" ca="1" si="9"/>
        <v>-60</v>
      </c>
      <c r="L103" s="39">
        <f t="shared" ref="L103:P103" ca="1" si="111">B103+G103</f>
        <v>-5</v>
      </c>
      <c r="M103" s="19">
        <f t="shared" ca="1" si="111"/>
        <v>-10</v>
      </c>
      <c r="N103" s="19">
        <f t="shared" ca="1" si="111"/>
        <v>0</v>
      </c>
      <c r="O103" s="19">
        <f t="shared" ca="1" si="111"/>
        <v>0</v>
      </c>
      <c r="P103" s="37">
        <f t="shared" ca="1" si="111"/>
        <v>-60</v>
      </c>
    </row>
    <row r="104" spans="1:16" ht="13" x14ac:dyDescent="0.15">
      <c r="A104" s="1" t="s">
        <v>212</v>
      </c>
      <c r="B104" s="36">
        <f t="shared" ca="1" si="0"/>
        <v>0</v>
      </c>
      <c r="C104">
        <f t="shared" ca="1" si="1"/>
        <v>0</v>
      </c>
      <c r="D104">
        <f t="shared" ca="1" si="2"/>
        <v>0</v>
      </c>
      <c r="E104">
        <f t="shared" ca="1" si="3"/>
        <v>0</v>
      </c>
      <c r="F104" s="37">
        <f t="shared" ca="1" si="4"/>
        <v>0</v>
      </c>
      <c r="G104" s="36">
        <f t="shared" ca="1" si="5"/>
        <v>0</v>
      </c>
      <c r="H104">
        <f t="shared" ca="1" si="6"/>
        <v>0</v>
      </c>
      <c r="I104">
        <f t="shared" ca="1" si="7"/>
        <v>0</v>
      </c>
      <c r="J104">
        <f t="shared" ca="1" si="8"/>
        <v>0</v>
      </c>
      <c r="K104" s="38">
        <f t="shared" ca="1" si="9"/>
        <v>0</v>
      </c>
      <c r="L104" s="39">
        <f t="shared" ref="L104:P104" ca="1" si="112">B104+G104</f>
        <v>0</v>
      </c>
      <c r="M104" s="19">
        <f t="shared" ca="1" si="112"/>
        <v>0</v>
      </c>
      <c r="N104" s="19">
        <f t="shared" ca="1" si="112"/>
        <v>0</v>
      </c>
      <c r="O104" s="19">
        <f t="shared" ca="1" si="112"/>
        <v>0</v>
      </c>
      <c r="P104" s="37">
        <f t="shared" ca="1" si="112"/>
        <v>0</v>
      </c>
    </row>
    <row r="105" spans="1:16" ht="13" x14ac:dyDescent="0.15">
      <c r="A105" s="1" t="s">
        <v>213</v>
      </c>
      <c r="B105" s="36">
        <f t="shared" ca="1" si="0"/>
        <v>0</v>
      </c>
      <c r="C105">
        <f t="shared" ca="1" si="1"/>
        <v>0</v>
      </c>
      <c r="D105">
        <f t="shared" ca="1" si="2"/>
        <v>0</v>
      </c>
      <c r="E105">
        <f t="shared" ca="1" si="3"/>
        <v>0</v>
      </c>
      <c r="F105" s="37">
        <f t="shared" ca="1" si="4"/>
        <v>0</v>
      </c>
      <c r="G105" s="36">
        <f t="shared" ca="1" si="5"/>
        <v>0</v>
      </c>
      <c r="H105">
        <f t="shared" ca="1" si="6"/>
        <v>0</v>
      </c>
      <c r="I105">
        <f t="shared" ca="1" si="7"/>
        <v>0</v>
      </c>
      <c r="J105">
        <f t="shared" ca="1" si="8"/>
        <v>0</v>
      </c>
      <c r="K105" s="38">
        <f t="shared" ca="1" si="9"/>
        <v>0</v>
      </c>
      <c r="L105" s="39">
        <f t="shared" ref="L105:P105" ca="1" si="113">B105+G105</f>
        <v>0</v>
      </c>
      <c r="M105" s="19">
        <f t="shared" ca="1" si="113"/>
        <v>0</v>
      </c>
      <c r="N105" s="19">
        <f t="shared" ca="1" si="113"/>
        <v>0</v>
      </c>
      <c r="O105" s="19">
        <f t="shared" ca="1" si="113"/>
        <v>0</v>
      </c>
      <c r="P105" s="37">
        <f t="shared" ca="1" si="113"/>
        <v>0</v>
      </c>
    </row>
    <row r="106" spans="1:16" ht="13" x14ac:dyDescent="0.15">
      <c r="A106" s="1" t="s">
        <v>214</v>
      </c>
      <c r="B106" s="36">
        <f t="shared" ca="1" si="0"/>
        <v>0</v>
      </c>
      <c r="C106">
        <f t="shared" ca="1" si="1"/>
        <v>0</v>
      </c>
      <c r="D106">
        <f t="shared" ca="1" si="2"/>
        <v>0</v>
      </c>
      <c r="E106">
        <f t="shared" ca="1" si="3"/>
        <v>0</v>
      </c>
      <c r="F106" s="37">
        <f t="shared" ca="1" si="4"/>
        <v>0</v>
      </c>
      <c r="G106" s="36">
        <f t="shared" ca="1" si="5"/>
        <v>0</v>
      </c>
      <c r="H106">
        <f t="shared" ca="1" si="6"/>
        <v>0</v>
      </c>
      <c r="I106">
        <f t="shared" ca="1" si="7"/>
        <v>0</v>
      </c>
      <c r="J106">
        <f t="shared" ca="1" si="8"/>
        <v>0</v>
      </c>
      <c r="K106" s="38">
        <f t="shared" ca="1" si="9"/>
        <v>0</v>
      </c>
      <c r="L106" s="39">
        <f t="shared" ref="L106:P106" ca="1" si="114">B106+G106</f>
        <v>0</v>
      </c>
      <c r="M106" s="19">
        <f t="shared" ca="1" si="114"/>
        <v>0</v>
      </c>
      <c r="N106" s="19">
        <f t="shared" ca="1" si="114"/>
        <v>0</v>
      </c>
      <c r="O106" s="19">
        <f t="shared" ca="1" si="114"/>
        <v>0</v>
      </c>
      <c r="P106" s="37">
        <f t="shared" ca="1" si="114"/>
        <v>0</v>
      </c>
    </row>
    <row r="107" spans="1:16" ht="13" x14ac:dyDescent="0.15">
      <c r="A107" s="1" t="s">
        <v>215</v>
      </c>
      <c r="B107" s="36">
        <f t="shared" ca="1" si="0"/>
        <v>163</v>
      </c>
      <c r="C107">
        <f t="shared" ca="1" si="1"/>
        <v>2518</v>
      </c>
      <c r="D107">
        <f t="shared" ca="1" si="2"/>
        <v>707</v>
      </c>
      <c r="E107">
        <f t="shared" ca="1" si="3"/>
        <v>81</v>
      </c>
      <c r="F107" s="37">
        <f t="shared" ca="1" si="4"/>
        <v>4219.51</v>
      </c>
      <c r="G107" s="36">
        <f t="shared" ca="1" si="5"/>
        <v>0</v>
      </c>
      <c r="H107">
        <f t="shared" ca="1" si="6"/>
        <v>0</v>
      </c>
      <c r="I107">
        <f t="shared" ca="1" si="7"/>
        <v>0</v>
      </c>
      <c r="J107">
        <f t="shared" ca="1" si="8"/>
        <v>0</v>
      </c>
      <c r="K107" s="38">
        <f t="shared" ca="1" si="9"/>
        <v>0</v>
      </c>
      <c r="L107" s="39">
        <f t="shared" ref="L107:P107" ca="1" si="115">B107+G107</f>
        <v>163</v>
      </c>
      <c r="M107" s="19">
        <f t="shared" ca="1" si="115"/>
        <v>2518</v>
      </c>
      <c r="N107" s="19">
        <f t="shared" ca="1" si="115"/>
        <v>707</v>
      </c>
      <c r="O107" s="19">
        <f t="shared" ca="1" si="115"/>
        <v>81</v>
      </c>
      <c r="P107" s="37">
        <f t="shared" ca="1" si="115"/>
        <v>4219.51</v>
      </c>
    </row>
    <row r="108" spans="1:16" ht="13" hidden="1" x14ac:dyDescent="0.15">
      <c r="A108" s="1"/>
      <c r="B108" s="40"/>
      <c r="C108" s="41"/>
      <c r="D108" s="41"/>
      <c r="E108" s="41"/>
      <c r="F108" s="41"/>
      <c r="G108" s="40"/>
      <c r="H108" s="41"/>
      <c r="I108" s="41"/>
      <c r="J108" s="41"/>
      <c r="K108" s="41"/>
      <c r="L108" s="40"/>
      <c r="M108" s="41"/>
      <c r="N108" s="41"/>
      <c r="O108" s="41"/>
      <c r="P108" s="42"/>
    </row>
    <row r="109" spans="1:16" ht="13" x14ac:dyDescent="0.15">
      <c r="A109" s="43" t="s">
        <v>216</v>
      </c>
      <c r="B109" s="44">
        <f t="shared" ref="B109:P109" ca="1" si="116">SUM(B2:B108)</f>
        <v>539</v>
      </c>
      <c r="C109" s="44">
        <f t="shared" ca="1" si="116"/>
        <v>6600</v>
      </c>
      <c r="D109" s="44">
        <f t="shared" ca="1" si="116"/>
        <v>755</v>
      </c>
      <c r="E109" s="44">
        <f t="shared" ca="1" si="116"/>
        <v>113</v>
      </c>
      <c r="F109" s="44">
        <f t="shared" ca="1" si="116"/>
        <v>12066.630000000001</v>
      </c>
      <c r="G109" s="44">
        <f t="shared" ca="1" si="116"/>
        <v>-15</v>
      </c>
      <c r="H109" s="44">
        <f t="shared" ca="1" si="116"/>
        <v>-4699</v>
      </c>
      <c r="I109" s="44">
        <f t="shared" ca="1" si="116"/>
        <v>-14</v>
      </c>
      <c r="J109" s="44">
        <f t="shared" ca="1" si="116"/>
        <v>-23</v>
      </c>
      <c r="K109" s="44">
        <f t="shared" ca="1" si="116"/>
        <v>-4850.6299999999992</v>
      </c>
      <c r="L109" s="44">
        <f t="shared" ca="1" si="116"/>
        <v>524</v>
      </c>
      <c r="M109" s="44">
        <f t="shared" ca="1" si="116"/>
        <v>1901</v>
      </c>
      <c r="N109" s="44">
        <f t="shared" ca="1" si="116"/>
        <v>741</v>
      </c>
      <c r="O109" s="44">
        <f t="shared" ca="1" si="116"/>
        <v>90</v>
      </c>
      <c r="P109" s="45">
        <f t="shared" ca="1" si="116"/>
        <v>7216</v>
      </c>
    </row>
  </sheetData>
  <conditionalFormatting sqref="A1:P109">
    <cfRule type="cellIs" dxfId="15" priority="1" operator="greaterThan">
      <formula>0</formula>
    </cfRule>
  </conditionalFormatting>
  <conditionalFormatting sqref="A1:P109">
    <cfRule type="cellIs" dxfId="14" priority="2" operator="lessThan">
      <formula>0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9.83203125" customWidth="1"/>
    <col min="4" max="4" width="15.5" customWidth="1"/>
    <col min="5" max="5" width="13.83203125" customWidth="1"/>
    <col min="6" max="6" width="13.5" customWidth="1"/>
    <col min="7" max="7" width="17.33203125" customWidth="1"/>
    <col min="8" max="8" width="9.33203125" customWidth="1"/>
    <col min="9" max="11" width="7.6640625" customWidth="1"/>
    <col min="12" max="12" width="32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2.3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147</v>
      </c>
      <c r="B2" s="85">
        <v>1.4999999999999999E-2</v>
      </c>
      <c r="C2" s="19" t="s">
        <v>247</v>
      </c>
      <c r="D2" s="19" t="s">
        <v>1076</v>
      </c>
      <c r="E2" s="19" t="s">
        <v>229</v>
      </c>
      <c r="F2" s="19" t="s">
        <v>266</v>
      </c>
      <c r="G2" s="59" t="s">
        <v>1077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147</v>
      </c>
      <c r="B3" s="85">
        <v>1.6840277777777777E-2</v>
      </c>
      <c r="C3" s="19" t="s">
        <v>247</v>
      </c>
      <c r="D3" s="19" t="s">
        <v>1076</v>
      </c>
      <c r="E3" s="19" t="s">
        <v>229</v>
      </c>
      <c r="F3" s="19" t="s">
        <v>266</v>
      </c>
      <c r="G3" s="59" t="s">
        <v>1078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147</v>
      </c>
      <c r="B4" s="85">
        <v>1.6840277777777777E-2</v>
      </c>
      <c r="C4" s="19" t="s">
        <v>247</v>
      </c>
      <c r="D4" s="19" t="s">
        <v>1076</v>
      </c>
      <c r="E4" s="19" t="s">
        <v>229</v>
      </c>
      <c r="F4" s="19" t="s">
        <v>266</v>
      </c>
      <c r="G4" s="59" t="s">
        <v>1079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147</v>
      </c>
      <c r="B5" s="85">
        <v>3.2233796296296295E-2</v>
      </c>
      <c r="C5" s="19" t="s">
        <v>247</v>
      </c>
      <c r="D5" s="19" t="s">
        <v>1076</v>
      </c>
      <c r="E5" s="19" t="s">
        <v>229</v>
      </c>
      <c r="F5" s="19" t="s">
        <v>691</v>
      </c>
      <c r="G5" s="59" t="s">
        <v>1080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147</v>
      </c>
      <c r="B6" s="19" t="s">
        <v>1081</v>
      </c>
      <c r="C6" s="19" t="s">
        <v>1082</v>
      </c>
      <c r="D6" s="19" t="s">
        <v>1083</v>
      </c>
      <c r="E6" s="19" t="s">
        <v>223</v>
      </c>
      <c r="F6" s="19" t="s">
        <v>266</v>
      </c>
      <c r="G6" s="59" t="s">
        <v>1084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147</v>
      </c>
      <c r="B7" s="85">
        <v>7.9837962962962958E-2</v>
      </c>
      <c r="C7" s="19" t="s">
        <v>221</v>
      </c>
      <c r="D7" s="19" t="s">
        <v>247</v>
      </c>
      <c r="E7" s="19" t="s">
        <v>247</v>
      </c>
      <c r="F7" s="19" t="s">
        <v>297</v>
      </c>
      <c r="G7" s="59" t="s">
        <v>247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317</v>
      </c>
      <c r="M7" s="62" t="s">
        <v>247</v>
      </c>
      <c r="N7" s="62" t="s">
        <v>247</v>
      </c>
      <c r="O7" s="62" t="s">
        <v>247</v>
      </c>
      <c r="P7" s="62" t="s">
        <v>247</v>
      </c>
      <c r="Q7" s="19" t="s">
        <v>441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7.5" customWidth="1"/>
    <col min="4" max="4" width="18.5" customWidth="1"/>
    <col min="6" max="6" width="13.5" customWidth="1"/>
    <col min="7" max="7" width="46.33203125" customWidth="1"/>
    <col min="8" max="8" width="9.33203125" customWidth="1"/>
    <col min="9" max="11" width="7.6640625" customWidth="1"/>
    <col min="12" max="12" width="16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37.8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148</v>
      </c>
      <c r="B2" s="85">
        <v>4.3171296296296298E-2</v>
      </c>
      <c r="C2" s="19" t="s">
        <v>1085</v>
      </c>
      <c r="D2" s="19" t="s">
        <v>247</v>
      </c>
      <c r="E2" s="19" t="s">
        <v>268</v>
      </c>
      <c r="F2" s="19" t="s">
        <v>266</v>
      </c>
      <c r="G2" s="59" t="s">
        <v>1086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  <c r="Q2" s="19" t="s">
        <v>1087</v>
      </c>
    </row>
    <row r="3" spans="1:17" ht="15.75" customHeight="1" x14ac:dyDescent="0.15">
      <c r="A3" s="19" t="s">
        <v>148</v>
      </c>
      <c r="B3" s="85">
        <v>5.5486111111111111E-2</v>
      </c>
      <c r="C3" s="19" t="s">
        <v>229</v>
      </c>
      <c r="D3" s="19" t="s">
        <v>247</v>
      </c>
      <c r="E3" s="19" t="s">
        <v>1088</v>
      </c>
      <c r="F3" s="19" t="s">
        <v>1089</v>
      </c>
      <c r="G3" s="59" t="s">
        <v>1079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  <c r="Q3" s="19" t="s">
        <v>1090</v>
      </c>
    </row>
    <row r="4" spans="1:17" ht="15.75" customHeight="1" x14ac:dyDescent="0.15">
      <c r="A4" s="19" t="s">
        <v>148</v>
      </c>
      <c r="B4" s="85">
        <v>5.9618055555555556E-2</v>
      </c>
      <c r="C4" s="19" t="s">
        <v>247</v>
      </c>
      <c r="D4" s="19" t="s">
        <v>1091</v>
      </c>
      <c r="E4" s="19" t="s">
        <v>229</v>
      </c>
      <c r="F4" s="19" t="s">
        <v>266</v>
      </c>
      <c r="G4" s="59" t="s">
        <v>1092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  <c r="Q4" s="19"/>
    </row>
    <row r="5" spans="1:17" ht="15.75" customHeight="1" x14ac:dyDescent="0.15">
      <c r="A5" s="19" t="s">
        <v>148</v>
      </c>
      <c r="B5" s="85">
        <v>5.9884259259259262E-2</v>
      </c>
      <c r="C5" s="19" t="s">
        <v>229</v>
      </c>
      <c r="D5" s="19" t="s">
        <v>247</v>
      </c>
      <c r="E5" s="19" t="s">
        <v>247</v>
      </c>
      <c r="F5" s="19" t="s">
        <v>1093</v>
      </c>
      <c r="G5" s="59" t="s">
        <v>247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1092</v>
      </c>
      <c r="M5" s="62" t="s">
        <v>247</v>
      </c>
      <c r="N5" s="62" t="s">
        <v>247</v>
      </c>
      <c r="O5" s="62" t="s">
        <v>247</v>
      </c>
      <c r="P5" s="62" t="s">
        <v>247</v>
      </c>
      <c r="Q5" s="19"/>
    </row>
    <row r="6" spans="1:17" ht="15.75" customHeight="1" x14ac:dyDescent="0.15">
      <c r="A6" s="19" t="s">
        <v>148</v>
      </c>
      <c r="B6" s="85">
        <v>7.1226851851851847E-2</v>
      </c>
      <c r="C6" s="19" t="s">
        <v>247</v>
      </c>
      <c r="D6" s="19" t="s">
        <v>1091</v>
      </c>
      <c r="E6" s="19" t="s">
        <v>223</v>
      </c>
      <c r="F6" s="19" t="s">
        <v>266</v>
      </c>
      <c r="G6" s="59" t="s">
        <v>1092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  <c r="Q6" s="19"/>
    </row>
    <row r="7" spans="1:17" ht="15.75" customHeight="1" x14ac:dyDescent="0.15">
      <c r="A7" s="19" t="s">
        <v>148</v>
      </c>
      <c r="B7" s="85">
        <v>7.1238425925925927E-2</v>
      </c>
      <c r="C7" s="19" t="s">
        <v>223</v>
      </c>
      <c r="D7" s="19" t="s">
        <v>247</v>
      </c>
      <c r="E7" s="19" t="s">
        <v>221</v>
      </c>
      <c r="F7" s="19" t="s">
        <v>1093</v>
      </c>
      <c r="G7" s="59" t="s">
        <v>1092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1092</v>
      </c>
      <c r="M7" s="62" t="s">
        <v>247</v>
      </c>
      <c r="N7" s="62" t="s">
        <v>247</v>
      </c>
      <c r="O7" s="62" t="s">
        <v>247</v>
      </c>
      <c r="P7" s="62" t="s">
        <v>247</v>
      </c>
      <c r="Q7" s="19"/>
    </row>
    <row r="8" spans="1:17" ht="15.75" customHeight="1" x14ac:dyDescent="0.15">
      <c r="A8" s="19" t="s">
        <v>148</v>
      </c>
      <c r="B8" s="85">
        <v>9.8958333333333329E-2</v>
      </c>
      <c r="C8" s="19" t="s">
        <v>247</v>
      </c>
      <c r="D8" s="19" t="s">
        <v>1091</v>
      </c>
      <c r="E8" s="19" t="s">
        <v>225</v>
      </c>
      <c r="F8" s="19" t="s">
        <v>266</v>
      </c>
      <c r="G8" s="59" t="s">
        <v>1094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  <c r="Q8" s="19"/>
    </row>
    <row r="9" spans="1:17" ht="15.75" customHeight="1" x14ac:dyDescent="0.15">
      <c r="A9" s="19" t="s">
        <v>148</v>
      </c>
      <c r="B9" s="85">
        <v>9.9050925925925931E-2</v>
      </c>
      <c r="C9" s="19" t="s">
        <v>247</v>
      </c>
      <c r="D9" s="19" t="s">
        <v>1091</v>
      </c>
      <c r="E9" s="19" t="s">
        <v>220</v>
      </c>
      <c r="F9" s="19" t="s">
        <v>266</v>
      </c>
      <c r="G9" s="59" t="s">
        <v>1092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  <c r="Q9" s="19"/>
    </row>
    <row r="10" spans="1:17" ht="15.75" customHeight="1" x14ac:dyDescent="0.15">
      <c r="A10" s="19" t="s">
        <v>148</v>
      </c>
      <c r="B10" s="85">
        <v>9.9074074074074078E-2</v>
      </c>
      <c r="C10" s="19" t="s">
        <v>247</v>
      </c>
      <c r="D10" s="19" t="s">
        <v>1091</v>
      </c>
      <c r="E10" s="19" t="s">
        <v>223</v>
      </c>
      <c r="F10" s="19" t="s">
        <v>266</v>
      </c>
      <c r="G10" s="59" t="s">
        <v>1092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  <c r="Q10" s="19"/>
    </row>
    <row r="11" spans="1:17" ht="15.75" customHeight="1" x14ac:dyDescent="0.15">
      <c r="A11" s="19" t="s">
        <v>148</v>
      </c>
      <c r="B11" s="85">
        <v>9.9131944444444439E-2</v>
      </c>
      <c r="C11" s="19" t="s">
        <v>247</v>
      </c>
      <c r="D11" s="19" t="s">
        <v>1091</v>
      </c>
      <c r="E11" s="19" t="s">
        <v>229</v>
      </c>
      <c r="F11" s="19" t="s">
        <v>266</v>
      </c>
      <c r="G11" s="59" t="s">
        <v>1092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 t="s">
        <v>247</v>
      </c>
      <c r="O11" s="62" t="s">
        <v>247</v>
      </c>
      <c r="P11" s="62" t="s">
        <v>247</v>
      </c>
      <c r="Q11" s="19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7.6640625" customWidth="1"/>
    <col min="4" max="4" width="17.33203125" customWidth="1"/>
    <col min="7" max="7" width="26.6640625" customWidth="1"/>
    <col min="8" max="8" width="9.33203125" customWidth="1"/>
    <col min="9" max="11" width="7.6640625" customWidth="1"/>
    <col min="12" max="12" width="11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2.83203125" customWidth="1"/>
  </cols>
  <sheetData>
    <row r="1" spans="1:17" ht="15.75" customHeight="1" x14ac:dyDescent="0.15">
      <c r="A1" s="1" t="s">
        <v>39</v>
      </c>
      <c r="B1" s="122" t="s">
        <v>231</v>
      </c>
      <c r="C1" s="122" t="s">
        <v>232</v>
      </c>
      <c r="D1" s="122" t="s">
        <v>233</v>
      </c>
      <c r="E1" s="122" t="s">
        <v>234</v>
      </c>
      <c r="F1" s="122" t="s">
        <v>235</v>
      </c>
      <c r="G1" s="123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124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25" t="s">
        <v>243</v>
      </c>
    </row>
    <row r="2" spans="1:17" ht="15.75" customHeight="1" x14ac:dyDescent="0.15">
      <c r="A2" s="19" t="s">
        <v>149</v>
      </c>
      <c r="B2" s="69" t="s">
        <v>1095</v>
      </c>
      <c r="C2" s="69" t="s">
        <v>1096</v>
      </c>
      <c r="D2" s="69" t="s">
        <v>247</v>
      </c>
      <c r="E2" s="69" t="s">
        <v>229</v>
      </c>
      <c r="F2" s="69" t="s">
        <v>266</v>
      </c>
      <c r="G2" s="126" t="s">
        <v>247</v>
      </c>
      <c r="H2" s="127" t="s">
        <v>247</v>
      </c>
      <c r="I2" s="60">
        <v>26</v>
      </c>
      <c r="J2" s="127" t="s">
        <v>247</v>
      </c>
      <c r="K2" s="127" t="s">
        <v>247</v>
      </c>
      <c r="L2" s="128" t="s">
        <v>247</v>
      </c>
      <c r="M2" s="129" t="s">
        <v>247</v>
      </c>
      <c r="N2" s="129" t="s">
        <v>247</v>
      </c>
      <c r="O2" s="129" t="s">
        <v>247</v>
      </c>
      <c r="P2" s="129" t="s">
        <v>247</v>
      </c>
      <c r="Q2" s="130"/>
    </row>
    <row r="3" spans="1:17" ht="15.75" customHeight="1" x14ac:dyDescent="0.15">
      <c r="A3" s="19" t="s">
        <v>149</v>
      </c>
      <c r="B3" s="69" t="s">
        <v>293</v>
      </c>
      <c r="C3" s="69" t="s">
        <v>1096</v>
      </c>
      <c r="D3" s="69" t="s">
        <v>247</v>
      </c>
      <c r="E3" s="69" t="s">
        <v>229</v>
      </c>
      <c r="F3" s="69" t="s">
        <v>266</v>
      </c>
      <c r="G3" s="126" t="s">
        <v>1097</v>
      </c>
      <c r="H3" s="127" t="s">
        <v>247</v>
      </c>
      <c r="I3" s="127" t="s">
        <v>247</v>
      </c>
      <c r="J3" s="127" t="s">
        <v>247</v>
      </c>
      <c r="K3" s="127" t="s">
        <v>247</v>
      </c>
      <c r="L3" s="128" t="s">
        <v>247</v>
      </c>
      <c r="M3" s="129" t="s">
        <v>247</v>
      </c>
      <c r="N3" s="129" t="s">
        <v>247</v>
      </c>
      <c r="O3" s="129" t="s">
        <v>247</v>
      </c>
      <c r="P3" s="129" t="s">
        <v>247</v>
      </c>
      <c r="Q3" s="130" t="s">
        <v>1098</v>
      </c>
    </row>
    <row r="4" spans="1:17" ht="15.75" customHeight="1" x14ac:dyDescent="0.15">
      <c r="A4" s="19" t="s">
        <v>149</v>
      </c>
      <c r="B4" s="69" t="s">
        <v>1099</v>
      </c>
      <c r="C4" s="69" t="s">
        <v>223</v>
      </c>
      <c r="D4" s="69" t="s">
        <v>247</v>
      </c>
      <c r="E4" s="69" t="s">
        <v>247</v>
      </c>
      <c r="F4" s="69" t="s">
        <v>297</v>
      </c>
      <c r="G4" s="126" t="s">
        <v>247</v>
      </c>
      <c r="H4" s="127" t="s">
        <v>247</v>
      </c>
      <c r="I4" s="127" t="s">
        <v>247</v>
      </c>
      <c r="J4" s="127" t="s">
        <v>247</v>
      </c>
      <c r="K4" s="127" t="s">
        <v>247</v>
      </c>
      <c r="L4" s="128" t="s">
        <v>1100</v>
      </c>
      <c r="M4" s="129" t="s">
        <v>247</v>
      </c>
      <c r="N4" s="129" t="s">
        <v>247</v>
      </c>
      <c r="O4" s="129" t="s">
        <v>247</v>
      </c>
      <c r="P4" s="129" t="s">
        <v>247</v>
      </c>
      <c r="Q4" s="130"/>
    </row>
    <row r="5" spans="1:17" ht="15.75" customHeight="1" x14ac:dyDescent="0.15">
      <c r="A5" s="19" t="s">
        <v>149</v>
      </c>
      <c r="B5" s="69" t="s">
        <v>1101</v>
      </c>
      <c r="C5" s="69" t="s">
        <v>229</v>
      </c>
      <c r="D5" s="69" t="s">
        <v>247</v>
      </c>
      <c r="E5" s="69" t="s">
        <v>247</v>
      </c>
      <c r="F5" s="69" t="s">
        <v>297</v>
      </c>
      <c r="G5" s="126" t="s">
        <v>247</v>
      </c>
      <c r="H5" s="127" t="s">
        <v>247</v>
      </c>
      <c r="I5" s="127" t="s">
        <v>247</v>
      </c>
      <c r="J5" s="127" t="s">
        <v>247</v>
      </c>
      <c r="K5" s="127" t="s">
        <v>247</v>
      </c>
      <c r="L5" s="128" t="s">
        <v>1102</v>
      </c>
      <c r="M5" s="129" t="s">
        <v>247</v>
      </c>
      <c r="N5" s="129" t="s">
        <v>247</v>
      </c>
      <c r="O5" s="129" t="s">
        <v>247</v>
      </c>
      <c r="P5" s="129" t="s">
        <v>247</v>
      </c>
      <c r="Q5" s="130" t="s">
        <v>1103</v>
      </c>
    </row>
    <row r="6" spans="1:17" ht="15.75" customHeight="1" x14ac:dyDescent="0.15">
      <c r="A6" s="19" t="s">
        <v>149</v>
      </c>
      <c r="B6" s="69">
        <v>9.4918981481481493E-2</v>
      </c>
      <c r="C6" s="69" t="s">
        <v>1104</v>
      </c>
      <c r="D6" s="69" t="s">
        <v>247</v>
      </c>
      <c r="E6" s="69" t="s">
        <v>220</v>
      </c>
      <c r="F6" s="69" t="s">
        <v>255</v>
      </c>
      <c r="G6" s="126" t="s">
        <v>1105</v>
      </c>
      <c r="H6" s="127" t="s">
        <v>247</v>
      </c>
      <c r="I6" s="127" t="s">
        <v>247</v>
      </c>
      <c r="J6" s="127" t="s">
        <v>247</v>
      </c>
      <c r="K6" s="127" t="s">
        <v>247</v>
      </c>
      <c r="L6" s="128" t="s">
        <v>247</v>
      </c>
      <c r="M6" s="129" t="s">
        <v>247</v>
      </c>
      <c r="N6" s="129" t="s">
        <v>247</v>
      </c>
      <c r="O6" s="129" t="s">
        <v>247</v>
      </c>
      <c r="P6" s="129" t="s">
        <v>247</v>
      </c>
      <c r="Q6" s="130" t="s">
        <v>247</v>
      </c>
    </row>
    <row r="7" spans="1:17" ht="15.75" customHeight="1" x14ac:dyDescent="0.15">
      <c r="A7" s="19" t="s">
        <v>149</v>
      </c>
      <c r="B7" s="69">
        <v>0.10833333333333334</v>
      </c>
      <c r="C7" s="69" t="s">
        <v>229</v>
      </c>
      <c r="D7" s="69" t="s">
        <v>247</v>
      </c>
      <c r="E7" s="69" t="s">
        <v>219</v>
      </c>
      <c r="F7" s="69" t="s">
        <v>255</v>
      </c>
      <c r="G7" s="126" t="s">
        <v>445</v>
      </c>
      <c r="H7" s="127" t="s">
        <v>247</v>
      </c>
      <c r="I7" s="127" t="s">
        <v>247</v>
      </c>
      <c r="J7" s="127" t="s">
        <v>247</v>
      </c>
      <c r="K7" s="127" t="s">
        <v>247</v>
      </c>
      <c r="L7" s="128" t="s">
        <v>445</v>
      </c>
      <c r="M7" s="129" t="s">
        <v>247</v>
      </c>
      <c r="N7" s="129" t="s">
        <v>247</v>
      </c>
      <c r="O7" s="129" t="s">
        <v>247</v>
      </c>
      <c r="P7" s="129" t="s">
        <v>247</v>
      </c>
      <c r="Q7" s="130" t="s">
        <v>247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5.33203125" customWidth="1"/>
    <col min="4" max="4" width="17.33203125" customWidth="1"/>
    <col min="6" max="6" width="17" customWidth="1"/>
    <col min="7" max="7" width="48.5" customWidth="1"/>
    <col min="8" max="8" width="9.33203125" customWidth="1"/>
    <col min="9" max="11" width="7.6640625" customWidth="1"/>
    <col min="12" max="12" width="22.3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53.8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150</v>
      </c>
      <c r="B2" s="85">
        <v>1.0185185185185186E-2</v>
      </c>
      <c r="C2" s="19" t="s">
        <v>221</v>
      </c>
      <c r="D2" s="19" t="s">
        <v>247</v>
      </c>
      <c r="E2" s="19" t="s">
        <v>225</v>
      </c>
      <c r="F2" s="19" t="s">
        <v>255</v>
      </c>
      <c r="G2" s="59" t="s">
        <v>521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521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150</v>
      </c>
      <c r="B3" s="85">
        <v>5.199074074074074E-2</v>
      </c>
      <c r="C3" s="19" t="s">
        <v>1106</v>
      </c>
      <c r="D3" s="19" t="s">
        <v>1107</v>
      </c>
      <c r="E3" s="19" t="s">
        <v>1066</v>
      </c>
      <c r="F3" s="19" t="s">
        <v>1108</v>
      </c>
      <c r="G3" s="59" t="s">
        <v>1109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  <c r="Q3" s="19" t="s">
        <v>1110</v>
      </c>
    </row>
    <row r="4" spans="1:17" ht="15.75" customHeight="1" x14ac:dyDescent="0.15">
      <c r="A4" s="19" t="s">
        <v>150</v>
      </c>
      <c r="B4" s="85">
        <v>5.3703703703703705E-2</v>
      </c>
      <c r="C4" s="19" t="s">
        <v>1106</v>
      </c>
      <c r="D4" s="19" t="s">
        <v>1107</v>
      </c>
      <c r="E4" s="19" t="s">
        <v>1066</v>
      </c>
      <c r="F4" s="19" t="s">
        <v>1111</v>
      </c>
      <c r="G4" s="59" t="s">
        <v>1112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150</v>
      </c>
      <c r="B5" s="85">
        <v>6.9108796296296293E-2</v>
      </c>
      <c r="C5" s="19" t="s">
        <v>219</v>
      </c>
      <c r="D5" s="19" t="s">
        <v>247</v>
      </c>
      <c r="E5" s="19" t="s">
        <v>1113</v>
      </c>
      <c r="F5" s="19" t="s">
        <v>255</v>
      </c>
      <c r="G5" s="59" t="s">
        <v>247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>
        <v>70</v>
      </c>
      <c r="O5" s="62" t="s">
        <v>247</v>
      </c>
      <c r="P5" s="62" t="s">
        <v>247</v>
      </c>
      <c r="Q5" s="19" t="s">
        <v>1114</v>
      </c>
    </row>
    <row r="6" spans="1:17" ht="15.75" customHeight="1" x14ac:dyDescent="0.15">
      <c r="A6" s="19" t="s">
        <v>150</v>
      </c>
      <c r="B6" s="85">
        <v>7.1898148148148142E-2</v>
      </c>
      <c r="C6" s="19" t="s">
        <v>1113</v>
      </c>
      <c r="D6" s="19" t="s">
        <v>247</v>
      </c>
      <c r="E6" s="19" t="s">
        <v>219</v>
      </c>
      <c r="F6" s="19" t="s">
        <v>266</v>
      </c>
      <c r="G6" s="59" t="s">
        <v>1115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  <c r="Q6" s="19" t="s">
        <v>1116</v>
      </c>
    </row>
    <row r="7" spans="1:17" ht="15.75" customHeight="1" x14ac:dyDescent="0.15">
      <c r="A7" s="19" t="s">
        <v>150</v>
      </c>
      <c r="B7" s="85">
        <v>7.5069444444444439E-2</v>
      </c>
      <c r="C7" s="19" t="s">
        <v>1117</v>
      </c>
      <c r="D7" s="19" t="s">
        <v>1107</v>
      </c>
      <c r="E7" s="19" t="s">
        <v>229</v>
      </c>
      <c r="F7" s="19" t="s">
        <v>266</v>
      </c>
      <c r="G7" s="59" t="s">
        <v>1118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150</v>
      </c>
      <c r="B8" s="85">
        <v>8.200231481481482E-2</v>
      </c>
      <c r="C8" s="19" t="s">
        <v>220</v>
      </c>
      <c r="D8" s="19" t="s">
        <v>247</v>
      </c>
      <c r="E8" s="19" t="s">
        <v>1119</v>
      </c>
      <c r="F8" s="19" t="s">
        <v>255</v>
      </c>
      <c r="G8" s="59" t="s">
        <v>247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>
        <v>30</v>
      </c>
      <c r="O8" s="62" t="s">
        <v>247</v>
      </c>
      <c r="P8" s="62" t="s">
        <v>247</v>
      </c>
      <c r="Q8" s="19" t="s">
        <v>1120</v>
      </c>
    </row>
    <row r="9" spans="1:17" ht="15.75" customHeight="1" x14ac:dyDescent="0.15">
      <c r="A9" s="19" t="s">
        <v>150</v>
      </c>
      <c r="B9" s="85">
        <v>9.3263888888888882E-2</v>
      </c>
      <c r="C9" s="19" t="s">
        <v>268</v>
      </c>
      <c r="D9" s="19" t="s">
        <v>247</v>
      </c>
      <c r="E9" s="19" t="s">
        <v>225</v>
      </c>
      <c r="F9" s="19" t="s">
        <v>374</v>
      </c>
      <c r="G9" s="59" t="s">
        <v>1097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1097</v>
      </c>
      <c r="M9" s="62" t="s">
        <v>247</v>
      </c>
      <c r="N9" s="62" t="s">
        <v>247</v>
      </c>
      <c r="O9" s="62" t="s">
        <v>247</v>
      </c>
      <c r="P9" s="62" t="s">
        <v>247</v>
      </c>
      <c r="Q9" s="19"/>
    </row>
    <row r="10" spans="1:17" ht="15.75" customHeight="1" x14ac:dyDescent="0.15">
      <c r="A10" s="19" t="s">
        <v>150</v>
      </c>
      <c r="B10" s="85">
        <v>0.11765046296296297</v>
      </c>
      <c r="C10" s="19" t="s">
        <v>1066</v>
      </c>
      <c r="D10" s="19" t="s">
        <v>247</v>
      </c>
      <c r="E10" s="19" t="s">
        <v>229</v>
      </c>
      <c r="F10" s="19" t="s">
        <v>266</v>
      </c>
      <c r="G10" s="59" t="s">
        <v>1121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150</v>
      </c>
      <c r="B11" s="85">
        <v>0.12449074074074074</v>
      </c>
      <c r="C11" s="19" t="s">
        <v>1065</v>
      </c>
      <c r="D11" s="19" t="s">
        <v>1122</v>
      </c>
      <c r="E11" s="19" t="s">
        <v>1123</v>
      </c>
      <c r="F11" s="19" t="s">
        <v>251</v>
      </c>
      <c r="G11" s="59" t="s">
        <v>247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>
        <v>50</v>
      </c>
      <c r="O11" s="62" t="s">
        <v>247</v>
      </c>
      <c r="P11" s="62" t="s">
        <v>247</v>
      </c>
      <c r="Q11" s="19" t="s">
        <v>1124</v>
      </c>
    </row>
    <row r="12" spans="1:17" ht="15.75" customHeight="1" x14ac:dyDescent="0.15">
      <c r="A12" s="19" t="s">
        <v>150</v>
      </c>
      <c r="B12" s="85">
        <v>0.13215277777777776</v>
      </c>
      <c r="C12" s="19" t="s">
        <v>1065</v>
      </c>
      <c r="D12" s="19" t="s">
        <v>1122</v>
      </c>
      <c r="E12" s="19" t="s">
        <v>1125</v>
      </c>
      <c r="F12" s="19" t="s">
        <v>1126</v>
      </c>
      <c r="G12" s="59" t="s">
        <v>247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>
        <v>500</v>
      </c>
      <c r="O12" s="62" t="s">
        <v>247</v>
      </c>
      <c r="P12" s="62" t="s">
        <v>247</v>
      </c>
      <c r="Q12" s="19" t="s">
        <v>1127</v>
      </c>
    </row>
    <row r="13" spans="1:17" ht="15.75" customHeight="1" x14ac:dyDescent="0.15">
      <c r="A13" s="19" t="s">
        <v>150</v>
      </c>
      <c r="B13" s="85">
        <v>0.1363425925925926</v>
      </c>
      <c r="C13" s="19" t="s">
        <v>229</v>
      </c>
      <c r="D13" s="19" t="s">
        <v>1122</v>
      </c>
      <c r="E13" s="19" t="s">
        <v>1125</v>
      </c>
      <c r="F13" s="19" t="s">
        <v>255</v>
      </c>
      <c r="G13" s="59" t="s">
        <v>1128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 t="s">
        <v>247</v>
      </c>
      <c r="O13" s="62" t="s">
        <v>247</v>
      </c>
      <c r="P13" s="62" t="s">
        <v>247</v>
      </c>
      <c r="Q13" s="19" t="s">
        <v>1129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5.33203125" customWidth="1"/>
    <col min="4" max="4" width="17.33203125" customWidth="1"/>
    <col min="7" max="7" width="20.5" customWidth="1"/>
    <col min="8" max="8" width="9.33203125" customWidth="1"/>
    <col min="9" max="11" width="7.6640625" customWidth="1"/>
    <col min="12" max="12" width="11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0.3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151</v>
      </c>
      <c r="B2" s="85">
        <v>1.6562500000000001E-2</v>
      </c>
      <c r="C2" s="19" t="s">
        <v>1065</v>
      </c>
      <c r="D2" s="19" t="s">
        <v>1130</v>
      </c>
      <c r="E2" s="19" t="s">
        <v>268</v>
      </c>
      <c r="F2" s="19" t="s">
        <v>255</v>
      </c>
      <c r="G2" s="59" t="s">
        <v>269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151</v>
      </c>
      <c r="B3" s="85">
        <v>4.4085648148148152E-2</v>
      </c>
      <c r="C3" s="19" t="s">
        <v>223</v>
      </c>
      <c r="D3" s="19" t="s">
        <v>1130</v>
      </c>
      <c r="E3" s="19" t="s">
        <v>220</v>
      </c>
      <c r="F3" s="19" t="s">
        <v>255</v>
      </c>
      <c r="G3" s="59" t="s">
        <v>1131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151</v>
      </c>
      <c r="B4" s="85">
        <v>5.8784722222222224E-2</v>
      </c>
      <c r="C4" s="19" t="s">
        <v>1132</v>
      </c>
      <c r="D4" s="19" t="s">
        <v>1130</v>
      </c>
      <c r="E4" s="19" t="s">
        <v>1133</v>
      </c>
      <c r="F4" s="19" t="s">
        <v>255</v>
      </c>
      <c r="G4" s="59" t="s">
        <v>247</v>
      </c>
      <c r="H4" s="60" t="s">
        <v>247</v>
      </c>
      <c r="I4" s="60">
        <v>100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151</v>
      </c>
      <c r="B5" s="85">
        <v>9.6655092592592584E-2</v>
      </c>
      <c r="C5" s="19" t="s">
        <v>1065</v>
      </c>
      <c r="D5" s="19" t="s">
        <v>1066</v>
      </c>
      <c r="E5" s="19" t="s">
        <v>229</v>
      </c>
      <c r="F5" s="19" t="s">
        <v>266</v>
      </c>
      <c r="G5" s="59" t="s">
        <v>1134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151</v>
      </c>
      <c r="B6" s="85">
        <v>9.796296296296296E-2</v>
      </c>
      <c r="C6" s="19" t="s">
        <v>1065</v>
      </c>
      <c r="D6" s="19" t="s">
        <v>1066</v>
      </c>
      <c r="E6" s="19" t="s">
        <v>223</v>
      </c>
      <c r="F6" s="19" t="s">
        <v>266</v>
      </c>
      <c r="G6" s="59" t="s">
        <v>1135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151</v>
      </c>
      <c r="B7" s="85">
        <v>9.9409722222222219E-2</v>
      </c>
      <c r="C7" s="19" t="s">
        <v>229</v>
      </c>
      <c r="D7" s="19" t="s">
        <v>1066</v>
      </c>
      <c r="E7" s="19" t="s">
        <v>1136</v>
      </c>
      <c r="F7" s="19" t="s">
        <v>255</v>
      </c>
      <c r="G7" s="59" t="s">
        <v>1137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5.33203125" customWidth="1"/>
    <col min="4" max="4" width="18.6640625" customWidth="1"/>
    <col min="6" max="6" width="15.83203125" customWidth="1"/>
    <col min="7" max="7" width="22.33203125" customWidth="1"/>
    <col min="8" max="8" width="9.33203125" customWidth="1"/>
    <col min="9" max="11" width="7.6640625" customWidth="1"/>
    <col min="12" max="12" width="32.1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31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152</v>
      </c>
      <c r="B2" s="85">
        <v>6.1481481481481484E-2</v>
      </c>
      <c r="C2" s="19" t="s">
        <v>219</v>
      </c>
      <c r="D2" s="19" t="s">
        <v>247</v>
      </c>
      <c r="E2" s="19" t="s">
        <v>221</v>
      </c>
      <c r="F2" s="19" t="s">
        <v>297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424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152</v>
      </c>
      <c r="B3" s="85">
        <v>9.4398148148148148E-2</v>
      </c>
      <c r="C3" s="19" t="s">
        <v>1125</v>
      </c>
      <c r="D3" s="19" t="s">
        <v>1138</v>
      </c>
      <c r="E3" s="19" t="s">
        <v>268</v>
      </c>
      <c r="F3" s="19" t="s">
        <v>255</v>
      </c>
      <c r="G3" s="59" t="s">
        <v>1066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152</v>
      </c>
      <c r="B4" s="85">
        <v>0.10453703703703704</v>
      </c>
      <c r="C4" s="19" t="s">
        <v>221</v>
      </c>
      <c r="D4" s="19" t="s">
        <v>247</v>
      </c>
      <c r="E4" s="19" t="s">
        <v>247</v>
      </c>
      <c r="F4" s="19" t="s">
        <v>297</v>
      </c>
      <c r="G4" s="59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73" t="s">
        <v>317</v>
      </c>
      <c r="M4" s="62" t="s">
        <v>247</v>
      </c>
      <c r="N4" s="62" t="s">
        <v>247</v>
      </c>
      <c r="O4" s="62" t="s">
        <v>247</v>
      </c>
      <c r="P4" s="62" t="s">
        <v>247</v>
      </c>
      <c r="Q4" s="19" t="s">
        <v>441</v>
      </c>
    </row>
    <row r="5" spans="1:17" ht="15.75" customHeight="1" x14ac:dyDescent="0.15">
      <c r="A5" s="19" t="s">
        <v>152</v>
      </c>
      <c r="B5" s="85">
        <v>0.10736111111111112</v>
      </c>
      <c r="C5" s="19" t="s">
        <v>1065</v>
      </c>
      <c r="D5" s="19" t="s">
        <v>1139</v>
      </c>
      <c r="E5" s="19" t="s">
        <v>229</v>
      </c>
      <c r="F5" s="19" t="s">
        <v>266</v>
      </c>
      <c r="G5" s="59" t="s">
        <v>1140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152</v>
      </c>
      <c r="B6" s="85">
        <v>0.1108912037037037</v>
      </c>
      <c r="C6" s="19" t="s">
        <v>221</v>
      </c>
      <c r="D6" s="19" t="s">
        <v>1141</v>
      </c>
      <c r="E6" s="19" t="s">
        <v>220</v>
      </c>
      <c r="F6" s="19" t="s">
        <v>255</v>
      </c>
      <c r="G6" s="59" t="s">
        <v>1142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152</v>
      </c>
      <c r="B7" s="85">
        <v>0.12517361111111111</v>
      </c>
      <c r="C7" s="19" t="s">
        <v>221</v>
      </c>
      <c r="D7" s="19" t="s">
        <v>247</v>
      </c>
      <c r="E7" s="19" t="s">
        <v>247</v>
      </c>
      <c r="F7" s="19" t="s">
        <v>297</v>
      </c>
      <c r="G7" s="59" t="s">
        <v>247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317</v>
      </c>
      <c r="M7" s="62" t="s">
        <v>247</v>
      </c>
      <c r="N7" s="62" t="s">
        <v>247</v>
      </c>
      <c r="O7" s="62" t="s">
        <v>247</v>
      </c>
      <c r="P7" s="62" t="s">
        <v>247</v>
      </c>
      <c r="Q7" s="19" t="s">
        <v>441</v>
      </c>
    </row>
    <row r="8" spans="1:17" ht="15.75" customHeight="1" x14ac:dyDescent="0.15">
      <c r="A8" s="19" t="s">
        <v>152</v>
      </c>
      <c r="B8" s="85">
        <v>0.13210648148148149</v>
      </c>
      <c r="C8" s="19" t="s">
        <v>1122</v>
      </c>
      <c r="D8" s="19" t="s">
        <v>247</v>
      </c>
      <c r="E8" s="19" t="s">
        <v>1141</v>
      </c>
      <c r="F8" s="19" t="s">
        <v>1143</v>
      </c>
      <c r="G8" s="59" t="s">
        <v>1144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5.33203125" customWidth="1"/>
    <col min="4" max="4" width="18.6640625" customWidth="1"/>
    <col min="6" max="6" width="14" customWidth="1"/>
    <col min="7" max="7" width="19.5" customWidth="1"/>
    <col min="8" max="8" width="9.33203125" customWidth="1"/>
    <col min="9" max="11" width="7.6640625" customWidth="1"/>
    <col min="12" max="12" width="32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56.1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441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153</v>
      </c>
      <c r="B2" s="85">
        <v>5.1180555555555556E-2</v>
      </c>
      <c r="C2" s="19" t="s">
        <v>221</v>
      </c>
      <c r="D2" s="19" t="s">
        <v>247</v>
      </c>
      <c r="E2" s="19" t="s">
        <v>247</v>
      </c>
      <c r="F2" s="19" t="s">
        <v>297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317</v>
      </c>
      <c r="M2" s="62" t="s">
        <v>247</v>
      </c>
      <c r="N2" s="62" t="s">
        <v>247</v>
      </c>
      <c r="O2" s="62" t="s">
        <v>247</v>
      </c>
      <c r="P2" s="62" t="s">
        <v>247</v>
      </c>
      <c r="Q2" s="19" t="s">
        <v>441</v>
      </c>
    </row>
    <row r="3" spans="1:17" ht="15.75" customHeight="1" x14ac:dyDescent="0.15">
      <c r="A3" s="19" t="s">
        <v>153</v>
      </c>
      <c r="B3" s="85">
        <v>5.8854166666666666E-2</v>
      </c>
      <c r="C3" s="19" t="s">
        <v>1145</v>
      </c>
      <c r="D3" s="19" t="s">
        <v>1146</v>
      </c>
      <c r="E3" s="19" t="s">
        <v>220</v>
      </c>
      <c r="F3" s="19" t="s">
        <v>266</v>
      </c>
      <c r="G3" s="59" t="s">
        <v>1147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153</v>
      </c>
      <c r="B4" s="85">
        <v>5.921296296296296E-2</v>
      </c>
      <c r="C4" s="19" t="s">
        <v>1148</v>
      </c>
      <c r="D4" s="19" t="s">
        <v>1146</v>
      </c>
      <c r="E4" s="19" t="s">
        <v>229</v>
      </c>
      <c r="F4" s="19" t="s">
        <v>266</v>
      </c>
      <c r="G4" s="59" t="s">
        <v>1149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153</v>
      </c>
      <c r="B5" s="85">
        <v>0.14707175925925925</v>
      </c>
      <c r="C5" s="19" t="s">
        <v>1150</v>
      </c>
      <c r="D5" s="19" t="s">
        <v>1151</v>
      </c>
      <c r="E5" s="19" t="s">
        <v>219</v>
      </c>
      <c r="F5" s="19" t="s">
        <v>266</v>
      </c>
      <c r="G5" s="59" t="s">
        <v>748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153</v>
      </c>
      <c r="B6" s="85">
        <v>0.14753472222222222</v>
      </c>
      <c r="C6" s="19" t="s">
        <v>221</v>
      </c>
      <c r="D6" s="19" t="s">
        <v>247</v>
      </c>
      <c r="E6" s="19" t="s">
        <v>221</v>
      </c>
      <c r="F6" s="19" t="s">
        <v>297</v>
      </c>
      <c r="G6" s="59" t="s">
        <v>247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424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153</v>
      </c>
      <c r="B7" s="85">
        <v>0.15696759259259258</v>
      </c>
      <c r="C7" s="19" t="s">
        <v>219</v>
      </c>
      <c r="D7" s="19" t="s">
        <v>1151</v>
      </c>
      <c r="E7" s="19" t="s">
        <v>221</v>
      </c>
      <c r="F7" s="19" t="s">
        <v>255</v>
      </c>
      <c r="G7" s="59" t="s">
        <v>1152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  <c r="Q7" s="19" t="s">
        <v>1153</v>
      </c>
    </row>
    <row r="8" spans="1:17" ht="15.75" customHeight="1" x14ac:dyDescent="0.15">
      <c r="A8" s="19" t="s">
        <v>153</v>
      </c>
      <c r="B8" s="85">
        <v>0.15956018518518517</v>
      </c>
      <c r="C8" s="19" t="s">
        <v>1150</v>
      </c>
      <c r="D8" s="19" t="s">
        <v>1151</v>
      </c>
      <c r="E8" s="19" t="s">
        <v>223</v>
      </c>
      <c r="F8" s="19" t="s">
        <v>266</v>
      </c>
      <c r="G8" s="59" t="s">
        <v>247</v>
      </c>
      <c r="H8" s="60">
        <v>3</v>
      </c>
      <c r="I8" s="60">
        <v>6</v>
      </c>
      <c r="J8" s="60">
        <v>12</v>
      </c>
      <c r="K8" s="60">
        <v>65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4" width="19.5" customWidth="1"/>
    <col min="6" max="6" width="13.5" customWidth="1"/>
    <col min="7" max="7" width="35.33203125" customWidth="1"/>
    <col min="8" max="8" width="9.33203125" customWidth="1"/>
    <col min="9" max="11" width="7.6640625" customWidth="1"/>
    <col min="12" max="12" width="32.1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75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154</v>
      </c>
      <c r="B2" s="85">
        <v>1.1666666666666667E-2</v>
      </c>
      <c r="C2" s="19" t="s">
        <v>1154</v>
      </c>
      <c r="D2" s="19" t="s">
        <v>1066</v>
      </c>
      <c r="E2" s="19" t="s">
        <v>229</v>
      </c>
      <c r="F2" s="19" t="s">
        <v>1155</v>
      </c>
      <c r="G2" s="59" t="s">
        <v>1156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154</v>
      </c>
      <c r="B3" s="85">
        <v>2.2962962962962963E-2</v>
      </c>
      <c r="C3" s="19" t="s">
        <v>1157</v>
      </c>
      <c r="D3" s="19" t="s">
        <v>1066</v>
      </c>
      <c r="E3" s="19" t="s">
        <v>229</v>
      </c>
      <c r="F3" s="19" t="s">
        <v>255</v>
      </c>
      <c r="G3" s="59" t="s">
        <v>247</v>
      </c>
      <c r="H3" s="60" t="s">
        <v>247</v>
      </c>
      <c r="I3" s="60">
        <v>15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154</v>
      </c>
      <c r="B4" s="85">
        <v>3.7291666666666667E-2</v>
      </c>
      <c r="C4" s="19" t="s">
        <v>1157</v>
      </c>
      <c r="D4" s="19" t="s">
        <v>1066</v>
      </c>
      <c r="E4" s="19" t="s">
        <v>221</v>
      </c>
      <c r="F4" s="19" t="s">
        <v>255</v>
      </c>
      <c r="G4" s="59" t="s">
        <v>247</v>
      </c>
      <c r="H4" s="60" t="s">
        <v>247</v>
      </c>
      <c r="I4" s="60">
        <v>4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154</v>
      </c>
      <c r="B5" s="85">
        <v>3.7372685185185182E-2</v>
      </c>
      <c r="C5" s="19" t="s">
        <v>1157</v>
      </c>
      <c r="D5" s="19" t="s">
        <v>1066</v>
      </c>
      <c r="E5" s="19" t="s">
        <v>229</v>
      </c>
      <c r="F5" s="19" t="s">
        <v>255</v>
      </c>
      <c r="G5" s="59" t="s">
        <v>247</v>
      </c>
      <c r="H5" s="60" t="s">
        <v>247</v>
      </c>
      <c r="I5" s="60">
        <v>8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154</v>
      </c>
      <c r="B6" s="85">
        <v>5.0509259259259261E-2</v>
      </c>
      <c r="C6" s="19" t="s">
        <v>221</v>
      </c>
      <c r="D6" s="19" t="s">
        <v>247</v>
      </c>
      <c r="E6" s="19" t="s">
        <v>247</v>
      </c>
      <c r="F6" s="19" t="s">
        <v>297</v>
      </c>
      <c r="G6" s="59" t="s">
        <v>247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317</v>
      </c>
      <c r="M6" s="62" t="s">
        <v>247</v>
      </c>
      <c r="N6" s="62" t="s">
        <v>247</v>
      </c>
      <c r="O6" s="62" t="s">
        <v>247</v>
      </c>
      <c r="P6" s="62" t="s">
        <v>247</v>
      </c>
      <c r="Q6" s="19" t="s">
        <v>441</v>
      </c>
    </row>
    <row r="7" spans="1:17" ht="15.75" customHeight="1" x14ac:dyDescent="0.15">
      <c r="A7" s="19" t="s">
        <v>154</v>
      </c>
      <c r="B7" s="85">
        <v>5.4641203703703706E-2</v>
      </c>
      <c r="C7" s="19" t="s">
        <v>1158</v>
      </c>
      <c r="D7" s="19" t="s">
        <v>1159</v>
      </c>
      <c r="E7" s="19" t="s">
        <v>229</v>
      </c>
      <c r="F7" s="19" t="s">
        <v>266</v>
      </c>
      <c r="G7" s="59" t="s">
        <v>1160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154</v>
      </c>
      <c r="B8" s="85">
        <v>5.5717592592592589E-2</v>
      </c>
      <c r="C8" s="19" t="s">
        <v>1065</v>
      </c>
      <c r="D8" s="19" t="s">
        <v>1159</v>
      </c>
      <c r="E8" s="19" t="s">
        <v>220</v>
      </c>
      <c r="F8" s="19" t="s">
        <v>266</v>
      </c>
      <c r="G8" s="59" t="s">
        <v>1161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154</v>
      </c>
      <c r="B9" s="85">
        <v>5.710648148148148E-2</v>
      </c>
      <c r="C9" s="19" t="s">
        <v>1157</v>
      </c>
      <c r="D9" s="19" t="s">
        <v>1159</v>
      </c>
      <c r="E9" s="19" t="s">
        <v>221</v>
      </c>
      <c r="F9" s="19" t="s">
        <v>255</v>
      </c>
      <c r="G9" s="59" t="s">
        <v>1162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  <c r="Q9" s="19" t="s">
        <v>1163</v>
      </c>
    </row>
    <row r="10" spans="1:17" ht="15.75" customHeight="1" x14ac:dyDescent="0.15">
      <c r="A10" s="19" t="s">
        <v>154</v>
      </c>
      <c r="B10" s="85">
        <v>6.5057870370370377E-2</v>
      </c>
      <c r="C10" s="19" t="s">
        <v>1164</v>
      </c>
      <c r="D10" s="19" t="s">
        <v>1157</v>
      </c>
      <c r="E10" s="19" t="s">
        <v>220</v>
      </c>
      <c r="F10" s="19" t="s">
        <v>266</v>
      </c>
      <c r="G10" s="59" t="s">
        <v>1165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154</v>
      </c>
      <c r="B11" s="85">
        <v>0.1154513888888889</v>
      </c>
      <c r="C11" s="19" t="s">
        <v>229</v>
      </c>
      <c r="D11" s="19" t="s">
        <v>1157</v>
      </c>
      <c r="E11" s="19" t="s">
        <v>247</v>
      </c>
      <c r="F11" s="19" t="s">
        <v>297</v>
      </c>
      <c r="G11" s="59" t="s">
        <v>247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1166</v>
      </c>
      <c r="M11" s="62" t="s">
        <v>247</v>
      </c>
      <c r="N11" s="62" t="s">
        <v>247</v>
      </c>
      <c r="O11" s="62" t="s">
        <v>247</v>
      </c>
      <c r="P11" s="62" t="s">
        <v>247</v>
      </c>
    </row>
    <row r="12" spans="1:17" ht="15.75" customHeight="1" x14ac:dyDescent="0.15">
      <c r="A12" s="19" t="s">
        <v>154</v>
      </c>
      <c r="B12" s="85">
        <v>0.12163194444444445</v>
      </c>
      <c r="C12" s="19" t="s">
        <v>1157</v>
      </c>
      <c r="D12" s="19" t="s">
        <v>1157</v>
      </c>
      <c r="E12" s="19" t="s">
        <v>1167</v>
      </c>
      <c r="F12" s="19" t="s">
        <v>266</v>
      </c>
      <c r="G12" s="59" t="s">
        <v>1168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 t="s">
        <v>247</v>
      </c>
      <c r="O12" s="62" t="s">
        <v>247</v>
      </c>
      <c r="P12" s="62" t="s">
        <v>247</v>
      </c>
      <c r="Q12" s="19" t="s">
        <v>1169</v>
      </c>
    </row>
    <row r="13" spans="1:17" ht="15.75" customHeight="1" x14ac:dyDescent="0.15">
      <c r="A13" s="19" t="s">
        <v>154</v>
      </c>
      <c r="B13" s="85">
        <v>0.12365740740740741</v>
      </c>
      <c r="C13" s="19" t="s">
        <v>1157</v>
      </c>
      <c r="D13" s="19" t="s">
        <v>1157</v>
      </c>
      <c r="E13" s="19" t="s">
        <v>1170</v>
      </c>
      <c r="F13" s="19" t="s">
        <v>266</v>
      </c>
      <c r="G13" s="59" t="s">
        <v>1171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 t="s">
        <v>247</v>
      </c>
      <c r="O13" s="62" t="s">
        <v>247</v>
      </c>
      <c r="P13" s="62" t="s">
        <v>247</v>
      </c>
    </row>
    <row r="14" spans="1:17" ht="15.75" customHeight="1" x14ac:dyDescent="0.15">
      <c r="A14" s="19" t="s">
        <v>154</v>
      </c>
      <c r="B14" s="85">
        <v>0.12373842592592593</v>
      </c>
      <c r="C14" s="19" t="s">
        <v>1157</v>
      </c>
      <c r="D14" s="19" t="s">
        <v>1157</v>
      </c>
      <c r="E14" s="19" t="s">
        <v>229</v>
      </c>
      <c r="F14" s="19" t="s">
        <v>266</v>
      </c>
      <c r="G14" s="59" t="s">
        <v>1033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247</v>
      </c>
      <c r="M14" s="62" t="s">
        <v>247</v>
      </c>
      <c r="N14" s="62" t="s">
        <v>247</v>
      </c>
      <c r="O14" s="62" t="s">
        <v>247</v>
      </c>
      <c r="P14" s="62" t="s">
        <v>247</v>
      </c>
    </row>
    <row r="15" spans="1:17" ht="15.75" customHeight="1" x14ac:dyDescent="0.15">
      <c r="A15" s="19" t="s">
        <v>154</v>
      </c>
      <c r="B15" s="85">
        <v>0.12533564814814815</v>
      </c>
      <c r="C15" s="19" t="s">
        <v>1157</v>
      </c>
      <c r="D15" s="19" t="s">
        <v>1157</v>
      </c>
      <c r="E15" s="19" t="s">
        <v>225</v>
      </c>
      <c r="F15" s="19" t="s">
        <v>266</v>
      </c>
      <c r="G15" s="59" t="s">
        <v>1172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 t="s">
        <v>247</v>
      </c>
      <c r="O15" s="62" t="s">
        <v>247</v>
      </c>
      <c r="P15" s="62" t="s">
        <v>247</v>
      </c>
    </row>
    <row r="16" spans="1:17" ht="15.75" customHeight="1" x14ac:dyDescent="0.15">
      <c r="A16" s="19" t="s">
        <v>154</v>
      </c>
      <c r="B16" s="85">
        <v>0.1260300925925926</v>
      </c>
      <c r="C16" s="19" t="s">
        <v>1157</v>
      </c>
      <c r="D16" s="19" t="s">
        <v>1157</v>
      </c>
      <c r="E16" s="19" t="s">
        <v>221</v>
      </c>
      <c r="F16" s="19" t="s">
        <v>266</v>
      </c>
      <c r="G16" s="59" t="s">
        <v>1173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247</v>
      </c>
      <c r="M16" s="62" t="s">
        <v>247</v>
      </c>
      <c r="N16" s="62" t="s">
        <v>247</v>
      </c>
      <c r="O16" s="62" t="s">
        <v>247</v>
      </c>
      <c r="P16" s="62" t="s">
        <v>247</v>
      </c>
    </row>
    <row r="17" spans="1:16" ht="15.75" customHeight="1" x14ac:dyDescent="0.15">
      <c r="A17" s="19" t="s">
        <v>154</v>
      </c>
      <c r="B17" s="85">
        <v>0.12638888888888888</v>
      </c>
      <c r="C17" s="19" t="s">
        <v>1157</v>
      </c>
      <c r="D17" s="19" t="s">
        <v>1157</v>
      </c>
      <c r="E17" s="19" t="s">
        <v>221</v>
      </c>
      <c r="F17" s="19" t="s">
        <v>266</v>
      </c>
      <c r="G17" s="59" t="s">
        <v>1173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247</v>
      </c>
      <c r="M17" s="62" t="s">
        <v>247</v>
      </c>
      <c r="N17" s="62" t="s">
        <v>247</v>
      </c>
      <c r="O17" s="62" t="s">
        <v>247</v>
      </c>
      <c r="P17" s="62" t="s">
        <v>247</v>
      </c>
    </row>
    <row r="18" spans="1:16" ht="15.75" customHeight="1" x14ac:dyDescent="0.15">
      <c r="A18" s="19" t="s">
        <v>154</v>
      </c>
      <c r="B18" s="85">
        <v>0.13826388888888888</v>
      </c>
      <c r="C18" s="19" t="s">
        <v>220</v>
      </c>
      <c r="D18" s="19" t="s">
        <v>1157</v>
      </c>
      <c r="E18" s="19" t="s">
        <v>247</v>
      </c>
      <c r="F18" s="19" t="s">
        <v>297</v>
      </c>
      <c r="G18" s="59" t="s">
        <v>247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1174</v>
      </c>
      <c r="M18" s="62" t="s">
        <v>247</v>
      </c>
      <c r="N18" s="62" t="s">
        <v>247</v>
      </c>
      <c r="O18" s="62" t="s">
        <v>247</v>
      </c>
      <c r="P18" s="62" t="s">
        <v>247</v>
      </c>
    </row>
    <row r="19" spans="1:16" ht="15.75" customHeight="1" x14ac:dyDescent="0.15">
      <c r="A19" s="19" t="s">
        <v>154</v>
      </c>
      <c r="B19" s="85">
        <v>0.17872685185185186</v>
      </c>
      <c r="C19" s="19" t="s">
        <v>229</v>
      </c>
      <c r="D19" s="19" t="s">
        <v>1157</v>
      </c>
      <c r="E19" s="19" t="s">
        <v>247</v>
      </c>
      <c r="F19" s="19" t="s">
        <v>297</v>
      </c>
      <c r="G19" s="59" t="s">
        <v>247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1175</v>
      </c>
      <c r="M19" s="62" t="s">
        <v>247</v>
      </c>
      <c r="N19" s="62" t="s">
        <v>247</v>
      </c>
      <c r="O19" s="62" t="s">
        <v>247</v>
      </c>
      <c r="P19" s="62" t="s">
        <v>247</v>
      </c>
    </row>
    <row r="20" spans="1:16" ht="15.75" customHeight="1" x14ac:dyDescent="0.15">
      <c r="A20" s="19" t="s">
        <v>154</v>
      </c>
      <c r="B20" s="85">
        <v>0.19118055555555555</v>
      </c>
      <c r="C20" s="19" t="s">
        <v>219</v>
      </c>
      <c r="D20" s="19" t="s">
        <v>1159</v>
      </c>
      <c r="E20" s="19" t="s">
        <v>1176</v>
      </c>
      <c r="F20" s="19" t="s">
        <v>297</v>
      </c>
      <c r="G20" s="59" t="s">
        <v>247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61" t="s">
        <v>247</v>
      </c>
      <c r="M20" s="62" t="s">
        <v>247</v>
      </c>
      <c r="N20" s="62">
        <v>130</v>
      </c>
      <c r="O20" s="62" t="s">
        <v>247</v>
      </c>
      <c r="P20" s="62" t="s">
        <v>247</v>
      </c>
    </row>
    <row r="21" spans="1:16" ht="15.75" customHeight="1" x14ac:dyDescent="0.15">
      <c r="A21" s="19" t="s">
        <v>154</v>
      </c>
      <c r="B21" s="85">
        <v>0.19137731481481482</v>
      </c>
      <c r="C21" s="19" t="s">
        <v>1170</v>
      </c>
      <c r="D21" s="19" t="s">
        <v>1159</v>
      </c>
      <c r="E21" s="19" t="s">
        <v>221</v>
      </c>
      <c r="F21" s="19" t="s">
        <v>255</v>
      </c>
      <c r="G21" s="59" t="s">
        <v>1171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61" t="s">
        <v>247</v>
      </c>
      <c r="M21" s="62" t="s">
        <v>247</v>
      </c>
      <c r="N21" s="62" t="s">
        <v>247</v>
      </c>
      <c r="O21" s="62" t="s">
        <v>247</v>
      </c>
      <c r="P21" s="62" t="s">
        <v>247</v>
      </c>
    </row>
    <row r="22" spans="1:16" ht="15.75" customHeight="1" x14ac:dyDescent="0.15">
      <c r="A22" s="19" t="s">
        <v>154</v>
      </c>
      <c r="B22" s="85">
        <v>0.19217592592592592</v>
      </c>
      <c r="C22" s="19" t="s">
        <v>1170</v>
      </c>
      <c r="D22" s="19" t="s">
        <v>1159</v>
      </c>
      <c r="E22" s="19" t="s">
        <v>268</v>
      </c>
      <c r="F22" s="19" t="s">
        <v>255</v>
      </c>
      <c r="G22" s="59" t="s">
        <v>1157</v>
      </c>
      <c r="H22" s="60" t="s">
        <v>247</v>
      </c>
      <c r="I22" s="60" t="s">
        <v>247</v>
      </c>
      <c r="J22" s="60" t="s">
        <v>247</v>
      </c>
      <c r="K22" s="60" t="s">
        <v>247</v>
      </c>
      <c r="L22" s="61" t="s">
        <v>247</v>
      </c>
      <c r="M22" s="62" t="s">
        <v>247</v>
      </c>
      <c r="N22" s="62" t="s">
        <v>247</v>
      </c>
      <c r="O22" s="62" t="s">
        <v>247</v>
      </c>
      <c r="P22" s="62" t="s">
        <v>247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9.33203125" customWidth="1"/>
    <col min="4" max="4" width="15.5" customWidth="1"/>
    <col min="5" max="5" width="17.1640625" customWidth="1"/>
    <col min="6" max="6" width="13.5" customWidth="1"/>
    <col min="7" max="7" width="34.1640625" customWidth="1"/>
    <col min="8" max="8" width="9.5" customWidth="1"/>
    <col min="9" max="9" width="7.5" customWidth="1"/>
    <col min="10" max="11" width="7.6640625" customWidth="1"/>
    <col min="12" max="12" width="34.5" customWidth="1"/>
    <col min="13" max="13" width="9.1640625" customWidth="1"/>
    <col min="14" max="14" width="5.5" customWidth="1"/>
    <col min="15" max="15" width="6.5" customWidth="1"/>
    <col min="16" max="16" width="8" customWidth="1"/>
    <col min="17" max="17" width="44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155</v>
      </c>
      <c r="B2" s="131" t="s">
        <v>1177</v>
      </c>
      <c r="C2" s="19" t="s">
        <v>225</v>
      </c>
      <c r="D2" s="19" t="s">
        <v>247</v>
      </c>
      <c r="E2" s="19" t="s">
        <v>221</v>
      </c>
      <c r="F2" s="19" t="s">
        <v>255</v>
      </c>
      <c r="G2" s="59" t="s">
        <v>1172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1172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155</v>
      </c>
      <c r="B3" s="131" t="s">
        <v>1178</v>
      </c>
      <c r="C3" s="19" t="s">
        <v>219</v>
      </c>
      <c r="D3" s="19" t="s">
        <v>1179</v>
      </c>
      <c r="E3" s="19" t="s">
        <v>1180</v>
      </c>
      <c r="F3" s="19" t="s">
        <v>251</v>
      </c>
      <c r="G3" s="59" t="s">
        <v>1181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>
        <v>225</v>
      </c>
      <c r="O3" s="62" t="s">
        <v>247</v>
      </c>
      <c r="P3" s="62" t="s">
        <v>247</v>
      </c>
    </row>
    <row r="4" spans="1:17" ht="15.75" customHeight="1" x14ac:dyDescent="0.15">
      <c r="A4" s="19" t="s">
        <v>155</v>
      </c>
      <c r="B4" s="131" t="s">
        <v>1182</v>
      </c>
      <c r="C4" s="19" t="s">
        <v>220</v>
      </c>
      <c r="D4" s="19" t="s">
        <v>1183</v>
      </c>
      <c r="E4" s="19" t="s">
        <v>268</v>
      </c>
      <c r="F4" s="19" t="s">
        <v>251</v>
      </c>
      <c r="G4" s="59" t="s">
        <v>1184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>
        <v>30</v>
      </c>
      <c r="O4" s="62" t="s">
        <v>247</v>
      </c>
      <c r="P4" s="62" t="s">
        <v>247</v>
      </c>
      <c r="Q4" s="19"/>
    </row>
    <row r="5" spans="1:17" ht="15.75" customHeight="1" x14ac:dyDescent="0.15">
      <c r="A5" s="19" t="s">
        <v>155</v>
      </c>
      <c r="B5" s="131" t="s">
        <v>1182</v>
      </c>
      <c r="C5" s="19" t="s">
        <v>225</v>
      </c>
      <c r="D5" s="19" t="s">
        <v>1183</v>
      </c>
      <c r="E5" s="19" t="s">
        <v>268</v>
      </c>
      <c r="F5" s="19" t="s">
        <v>251</v>
      </c>
      <c r="G5" s="59" t="s">
        <v>1184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>
        <v>5</v>
      </c>
      <c r="O5" s="62" t="s">
        <v>247</v>
      </c>
      <c r="P5" s="62" t="s">
        <v>247</v>
      </c>
    </row>
    <row r="6" spans="1:17" ht="15.75" customHeight="1" x14ac:dyDescent="0.15">
      <c r="A6" s="19" t="s">
        <v>155</v>
      </c>
      <c r="B6" s="131" t="s">
        <v>1185</v>
      </c>
      <c r="C6" s="19" t="s">
        <v>223</v>
      </c>
      <c r="D6" s="19" t="s">
        <v>1183</v>
      </c>
      <c r="E6" s="19" t="s">
        <v>268</v>
      </c>
      <c r="F6" s="19" t="s">
        <v>251</v>
      </c>
      <c r="G6" s="59" t="s">
        <v>1186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>
        <v>5</v>
      </c>
      <c r="P6" s="62" t="s">
        <v>247</v>
      </c>
      <c r="Q6" s="19" t="s">
        <v>1187</v>
      </c>
    </row>
    <row r="7" spans="1:17" ht="15.75" customHeight="1" x14ac:dyDescent="0.15">
      <c r="A7" s="19" t="s">
        <v>155</v>
      </c>
      <c r="B7" s="131" t="s">
        <v>1188</v>
      </c>
      <c r="C7" s="19" t="s">
        <v>229</v>
      </c>
      <c r="D7" s="19" t="s">
        <v>1189</v>
      </c>
      <c r="E7" s="19" t="s">
        <v>229</v>
      </c>
      <c r="F7" s="19" t="s">
        <v>251</v>
      </c>
      <c r="G7" s="59" t="s">
        <v>468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>
        <v>140</v>
      </c>
      <c r="O7" s="62" t="s">
        <v>247</v>
      </c>
      <c r="P7" s="62" t="s">
        <v>247</v>
      </c>
      <c r="Q7" s="19" t="s">
        <v>1190</v>
      </c>
    </row>
    <row r="8" spans="1:17" ht="15.75" customHeight="1" x14ac:dyDescent="0.15">
      <c r="A8" s="19" t="s">
        <v>155</v>
      </c>
      <c r="B8" s="131" t="s">
        <v>1191</v>
      </c>
      <c r="C8" s="19" t="s">
        <v>225</v>
      </c>
      <c r="D8" s="19" t="s">
        <v>1189</v>
      </c>
      <c r="E8" s="19" t="s">
        <v>1192</v>
      </c>
      <c r="F8" s="19" t="s">
        <v>255</v>
      </c>
      <c r="G8" s="59" t="s">
        <v>1193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1194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155</v>
      </c>
      <c r="B9" s="131" t="s">
        <v>1195</v>
      </c>
      <c r="C9" s="19" t="s">
        <v>229</v>
      </c>
      <c r="D9" s="19" t="s">
        <v>1189</v>
      </c>
      <c r="E9" s="19" t="s">
        <v>229</v>
      </c>
      <c r="F9" s="19" t="s">
        <v>251</v>
      </c>
      <c r="G9" s="59" t="s">
        <v>686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>
        <v>60</v>
      </c>
      <c r="O9" s="62" t="s">
        <v>247</v>
      </c>
      <c r="P9" s="62" t="s">
        <v>247</v>
      </c>
      <c r="Q9" s="132"/>
    </row>
    <row r="10" spans="1:17" ht="15.75" customHeight="1" x14ac:dyDescent="0.15">
      <c r="A10" s="19" t="s">
        <v>155</v>
      </c>
      <c r="B10" s="131" t="s">
        <v>1196</v>
      </c>
      <c r="C10" s="19" t="s">
        <v>223</v>
      </c>
      <c r="D10" s="19" t="s">
        <v>1183</v>
      </c>
      <c r="E10" s="19" t="s">
        <v>223</v>
      </c>
      <c r="F10" s="19" t="s">
        <v>251</v>
      </c>
      <c r="G10" s="59" t="s">
        <v>1197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>
        <v>5</v>
      </c>
      <c r="O10" s="62" t="s">
        <v>247</v>
      </c>
      <c r="P10" s="62" t="s">
        <v>247</v>
      </c>
    </row>
    <row r="11" spans="1:17" ht="15.75" customHeight="1" x14ac:dyDescent="0.15">
      <c r="A11" s="19" t="s">
        <v>155</v>
      </c>
      <c r="B11" s="131" t="s">
        <v>1198</v>
      </c>
      <c r="C11" s="19" t="s">
        <v>225</v>
      </c>
      <c r="D11" s="19" t="s">
        <v>1189</v>
      </c>
      <c r="E11" s="19" t="s">
        <v>225</v>
      </c>
      <c r="F11" s="19" t="s">
        <v>251</v>
      </c>
      <c r="G11" s="59" t="s">
        <v>1199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>
        <v>1</v>
      </c>
      <c r="O11" s="62" t="s">
        <v>247</v>
      </c>
      <c r="P11" s="62" t="s">
        <v>247</v>
      </c>
    </row>
    <row r="12" spans="1:17" ht="15.75" customHeight="1" x14ac:dyDescent="0.15">
      <c r="A12" s="19" t="s">
        <v>155</v>
      </c>
      <c r="B12" s="131" t="s">
        <v>1200</v>
      </c>
      <c r="C12" s="19" t="s">
        <v>1201</v>
      </c>
      <c r="D12" s="19" t="s">
        <v>1179</v>
      </c>
      <c r="E12" s="19" t="s">
        <v>219</v>
      </c>
      <c r="F12" s="19" t="s">
        <v>1202</v>
      </c>
      <c r="G12" s="59" t="s">
        <v>247</v>
      </c>
      <c r="H12" s="60" t="s">
        <v>247</v>
      </c>
      <c r="I12" s="60">
        <v>30</v>
      </c>
      <c r="J12" s="60" t="s">
        <v>247</v>
      </c>
      <c r="K12" s="60" t="s">
        <v>247</v>
      </c>
      <c r="L12" s="61" t="s">
        <v>1203</v>
      </c>
      <c r="M12" s="62" t="s">
        <v>247</v>
      </c>
      <c r="N12" s="62" t="s">
        <v>247</v>
      </c>
      <c r="O12" s="62" t="s">
        <v>247</v>
      </c>
      <c r="P12" s="62" t="s">
        <v>247</v>
      </c>
    </row>
    <row r="13" spans="1:17" ht="15.75" customHeight="1" x14ac:dyDescent="0.15">
      <c r="A13" s="19" t="s">
        <v>155</v>
      </c>
      <c r="B13" s="131">
        <v>0.11189814814814815</v>
      </c>
      <c r="C13" s="19" t="s">
        <v>229</v>
      </c>
      <c r="D13" s="19" t="s">
        <v>247</v>
      </c>
      <c r="E13" s="19" t="s">
        <v>221</v>
      </c>
      <c r="F13" s="19" t="s">
        <v>255</v>
      </c>
      <c r="G13" s="59" t="s">
        <v>686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686</v>
      </c>
      <c r="M13" s="62" t="s">
        <v>247</v>
      </c>
      <c r="N13" s="62" t="s">
        <v>247</v>
      </c>
      <c r="O13" s="62" t="s">
        <v>247</v>
      </c>
      <c r="P13" s="62" t="s">
        <v>247</v>
      </c>
    </row>
    <row r="14" spans="1:17" ht="15.75" customHeight="1" x14ac:dyDescent="0.15">
      <c r="A14" s="19" t="s">
        <v>155</v>
      </c>
      <c r="B14" s="131">
        <v>0.11265046296296297</v>
      </c>
      <c r="C14" s="19" t="s">
        <v>221</v>
      </c>
      <c r="D14" s="19" t="s">
        <v>247</v>
      </c>
      <c r="E14" s="19" t="s">
        <v>247</v>
      </c>
      <c r="F14" s="19" t="s">
        <v>297</v>
      </c>
      <c r="G14" s="59" t="s">
        <v>247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73" t="s">
        <v>317</v>
      </c>
      <c r="M14" s="62" t="s">
        <v>247</v>
      </c>
      <c r="N14" s="62" t="s">
        <v>247</v>
      </c>
      <c r="O14" s="62" t="s">
        <v>247</v>
      </c>
      <c r="P14" s="62" t="s">
        <v>247</v>
      </c>
      <c r="Q14" s="19" t="s">
        <v>441</v>
      </c>
    </row>
    <row r="15" spans="1:17" ht="15.75" customHeight="1" x14ac:dyDescent="0.15">
      <c r="A15" s="19" t="s">
        <v>155</v>
      </c>
      <c r="B15" s="131">
        <v>0.11792824074074072</v>
      </c>
      <c r="C15" s="19" t="s">
        <v>220</v>
      </c>
      <c r="D15" s="19" t="s">
        <v>247</v>
      </c>
      <c r="E15" s="19" t="s">
        <v>229</v>
      </c>
      <c r="F15" s="19" t="s">
        <v>286</v>
      </c>
      <c r="G15" s="59" t="s">
        <v>1204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 t="s">
        <v>247</v>
      </c>
      <c r="O15" s="62" t="s">
        <v>247</v>
      </c>
      <c r="P15" s="62" t="s">
        <v>247</v>
      </c>
      <c r="Q15" s="132" t="s">
        <v>1205</v>
      </c>
    </row>
    <row r="16" spans="1:17" ht="15.75" customHeight="1" x14ac:dyDescent="0.15">
      <c r="A16" s="19" t="s">
        <v>155</v>
      </c>
      <c r="B16" s="131">
        <v>0.15373842592592593</v>
      </c>
      <c r="C16" s="19" t="s">
        <v>229</v>
      </c>
      <c r="D16" s="19" t="s">
        <v>247</v>
      </c>
      <c r="E16" s="19" t="s">
        <v>221</v>
      </c>
      <c r="F16" s="19" t="s">
        <v>255</v>
      </c>
      <c r="G16" s="59" t="s">
        <v>424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424</v>
      </c>
      <c r="M16" s="62" t="s">
        <v>247</v>
      </c>
      <c r="N16" s="62" t="s">
        <v>247</v>
      </c>
      <c r="O16" s="62" t="s">
        <v>247</v>
      </c>
      <c r="P16" s="62" t="s">
        <v>247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5.33203125" customWidth="1"/>
    <col min="4" max="4" width="17.33203125" customWidth="1"/>
    <col min="7" max="7" width="66.33203125" customWidth="1"/>
    <col min="8" max="8" width="9.33203125" customWidth="1"/>
    <col min="9" max="11" width="7.6640625" customWidth="1"/>
    <col min="12" max="12" width="24.6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71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156</v>
      </c>
      <c r="B2" s="133">
        <v>7.1817129629629634E-2</v>
      </c>
      <c r="C2" s="19" t="s">
        <v>1206</v>
      </c>
      <c r="D2" s="19" t="s">
        <v>247</v>
      </c>
      <c r="E2" s="19" t="s">
        <v>221</v>
      </c>
      <c r="F2" s="19" t="s">
        <v>266</v>
      </c>
      <c r="G2" s="59" t="s">
        <v>1207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156</v>
      </c>
      <c r="B3" s="85">
        <v>7.1817129629629634E-2</v>
      </c>
      <c r="C3" s="19" t="s">
        <v>1206</v>
      </c>
      <c r="D3" s="19" t="s">
        <v>247</v>
      </c>
      <c r="E3" s="19" t="s">
        <v>268</v>
      </c>
      <c r="F3" s="19" t="s">
        <v>266</v>
      </c>
      <c r="G3" s="59" t="s">
        <v>247</v>
      </c>
      <c r="H3" s="60">
        <v>14</v>
      </c>
      <c r="I3" s="60">
        <v>323</v>
      </c>
      <c r="J3" s="60">
        <v>31</v>
      </c>
      <c r="K3" s="60">
        <v>48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  <c r="Q3" s="19" t="s">
        <v>1208</v>
      </c>
    </row>
    <row r="4" spans="1:17" ht="15.75" customHeight="1" x14ac:dyDescent="0.15">
      <c r="A4" s="19" t="s">
        <v>156</v>
      </c>
      <c r="B4" s="85">
        <v>7.1817129629629634E-2</v>
      </c>
      <c r="C4" s="19" t="s">
        <v>268</v>
      </c>
      <c r="D4" s="19" t="s">
        <v>247</v>
      </c>
      <c r="E4" s="19" t="s">
        <v>220</v>
      </c>
      <c r="F4" s="19" t="s">
        <v>374</v>
      </c>
      <c r="G4" s="59" t="s">
        <v>247</v>
      </c>
      <c r="H4" s="60">
        <v>2</v>
      </c>
      <c r="I4" s="60">
        <v>46</v>
      </c>
      <c r="J4" s="60">
        <v>4</v>
      </c>
      <c r="K4" s="60">
        <v>7</v>
      </c>
      <c r="L4" s="61" t="s">
        <v>247</v>
      </c>
      <c r="M4" s="62">
        <v>2</v>
      </c>
      <c r="N4" s="62">
        <v>46</v>
      </c>
      <c r="O4" s="62">
        <v>4</v>
      </c>
      <c r="P4" s="62">
        <v>7</v>
      </c>
      <c r="Q4" s="19"/>
    </row>
    <row r="5" spans="1:17" ht="15.75" customHeight="1" x14ac:dyDescent="0.15">
      <c r="A5" s="19" t="s">
        <v>156</v>
      </c>
      <c r="B5" s="85">
        <v>7.1817129629629634E-2</v>
      </c>
      <c r="C5" s="19" t="s">
        <v>268</v>
      </c>
      <c r="D5" s="19" t="s">
        <v>247</v>
      </c>
      <c r="E5" s="19" t="s">
        <v>225</v>
      </c>
      <c r="F5" s="19" t="s">
        <v>374</v>
      </c>
      <c r="G5" s="59" t="s">
        <v>247</v>
      </c>
      <c r="H5" s="60">
        <v>2</v>
      </c>
      <c r="I5" s="60">
        <v>46</v>
      </c>
      <c r="J5" s="60">
        <v>4</v>
      </c>
      <c r="K5" s="60">
        <v>7</v>
      </c>
      <c r="L5" s="61" t="s">
        <v>247</v>
      </c>
      <c r="M5" s="62">
        <v>2</v>
      </c>
      <c r="N5" s="62">
        <v>46</v>
      </c>
      <c r="O5" s="62">
        <v>4</v>
      </c>
      <c r="P5" s="62">
        <v>7</v>
      </c>
      <c r="Q5" s="19"/>
    </row>
    <row r="6" spans="1:17" ht="15.75" customHeight="1" x14ac:dyDescent="0.15">
      <c r="A6" s="19" t="s">
        <v>156</v>
      </c>
      <c r="B6" s="85">
        <v>7.1817129629629634E-2</v>
      </c>
      <c r="C6" s="19" t="s">
        <v>268</v>
      </c>
      <c r="D6" s="19" t="s">
        <v>247</v>
      </c>
      <c r="E6" s="19" t="s">
        <v>221</v>
      </c>
      <c r="F6" s="19" t="s">
        <v>374</v>
      </c>
      <c r="G6" s="59" t="s">
        <v>247</v>
      </c>
      <c r="H6" s="60">
        <v>2</v>
      </c>
      <c r="I6" s="60">
        <v>46</v>
      </c>
      <c r="J6" s="60">
        <v>4</v>
      </c>
      <c r="K6" s="60">
        <v>7</v>
      </c>
      <c r="L6" s="61" t="s">
        <v>247</v>
      </c>
      <c r="M6" s="62">
        <v>2</v>
      </c>
      <c r="N6" s="62">
        <v>46</v>
      </c>
      <c r="O6" s="62">
        <v>4</v>
      </c>
      <c r="P6" s="62">
        <v>7</v>
      </c>
      <c r="Q6" s="19"/>
    </row>
    <row r="7" spans="1:17" ht="15.75" customHeight="1" x14ac:dyDescent="0.15">
      <c r="A7" s="19" t="s">
        <v>156</v>
      </c>
      <c r="B7" s="85">
        <v>7.1817129629629634E-2</v>
      </c>
      <c r="C7" s="19" t="s">
        <v>268</v>
      </c>
      <c r="D7" s="19" t="s">
        <v>247</v>
      </c>
      <c r="E7" s="19" t="s">
        <v>219</v>
      </c>
      <c r="F7" s="19" t="s">
        <v>374</v>
      </c>
      <c r="G7" s="59" t="s">
        <v>247</v>
      </c>
      <c r="H7" s="60">
        <v>2</v>
      </c>
      <c r="I7" s="60">
        <v>46</v>
      </c>
      <c r="J7" s="60">
        <v>4</v>
      </c>
      <c r="K7" s="60">
        <v>7</v>
      </c>
      <c r="L7" s="61" t="s">
        <v>247</v>
      </c>
      <c r="M7" s="62">
        <v>2</v>
      </c>
      <c r="N7" s="62">
        <v>46</v>
      </c>
      <c r="O7" s="62">
        <v>4</v>
      </c>
      <c r="P7" s="62">
        <v>7</v>
      </c>
      <c r="Q7" s="19"/>
    </row>
    <row r="8" spans="1:17" ht="15.75" customHeight="1" x14ac:dyDescent="0.15">
      <c r="A8" s="19" t="s">
        <v>156</v>
      </c>
      <c r="B8" s="85">
        <v>7.1817129629629634E-2</v>
      </c>
      <c r="C8" s="19" t="s">
        <v>268</v>
      </c>
      <c r="D8" s="19" t="s">
        <v>247</v>
      </c>
      <c r="E8" s="19" t="s">
        <v>223</v>
      </c>
      <c r="F8" s="19" t="s">
        <v>374</v>
      </c>
      <c r="G8" s="59" t="s">
        <v>247</v>
      </c>
      <c r="H8" s="60">
        <v>2</v>
      </c>
      <c r="I8" s="60">
        <v>46</v>
      </c>
      <c r="J8" s="60">
        <v>4</v>
      </c>
      <c r="K8" s="60">
        <v>7</v>
      </c>
      <c r="L8" s="61" t="s">
        <v>247</v>
      </c>
      <c r="M8" s="62">
        <v>2</v>
      </c>
      <c r="N8" s="62">
        <v>46</v>
      </c>
      <c r="O8" s="62">
        <v>4</v>
      </c>
      <c r="P8" s="62">
        <v>7</v>
      </c>
      <c r="Q8" s="19"/>
    </row>
    <row r="9" spans="1:17" ht="15.75" customHeight="1" x14ac:dyDescent="0.15">
      <c r="A9" s="19" t="s">
        <v>156</v>
      </c>
      <c r="B9" s="85">
        <v>7.1817129629629634E-2</v>
      </c>
      <c r="C9" s="19" t="s">
        <v>268</v>
      </c>
      <c r="D9" s="19" t="s">
        <v>247</v>
      </c>
      <c r="E9" s="19" t="s">
        <v>229</v>
      </c>
      <c r="F9" s="19" t="s">
        <v>374</v>
      </c>
      <c r="G9" s="59" t="s">
        <v>247</v>
      </c>
      <c r="H9" s="60">
        <v>2</v>
      </c>
      <c r="I9" s="60">
        <v>46</v>
      </c>
      <c r="J9" s="60">
        <v>4</v>
      </c>
      <c r="K9" s="60">
        <v>7</v>
      </c>
      <c r="L9" s="61" t="s">
        <v>247</v>
      </c>
      <c r="M9" s="62">
        <v>2</v>
      </c>
      <c r="N9" s="62">
        <v>46</v>
      </c>
      <c r="O9" s="62">
        <v>4</v>
      </c>
      <c r="P9" s="62">
        <v>7</v>
      </c>
      <c r="Q9" s="19"/>
    </row>
    <row r="10" spans="1:17" ht="15.75" customHeight="1" x14ac:dyDescent="0.15">
      <c r="A10" s="19" t="s">
        <v>156</v>
      </c>
      <c r="B10" s="85">
        <v>7.1817129629629634E-2</v>
      </c>
      <c r="C10" s="19" t="s">
        <v>268</v>
      </c>
      <c r="D10" s="19" t="s">
        <v>247</v>
      </c>
      <c r="E10" s="19" t="s">
        <v>226</v>
      </c>
      <c r="F10" s="19" t="s">
        <v>374</v>
      </c>
      <c r="G10" s="59" t="s">
        <v>247</v>
      </c>
      <c r="H10" s="60">
        <v>2</v>
      </c>
      <c r="I10" s="60">
        <v>46</v>
      </c>
      <c r="J10" s="60">
        <v>4</v>
      </c>
      <c r="K10" s="60">
        <v>7</v>
      </c>
      <c r="L10" s="61" t="s">
        <v>247</v>
      </c>
      <c r="M10" s="62">
        <v>2</v>
      </c>
      <c r="N10" s="62">
        <v>46</v>
      </c>
      <c r="O10" s="62">
        <v>4</v>
      </c>
      <c r="P10" s="62">
        <v>7</v>
      </c>
      <c r="Q10" s="19"/>
    </row>
    <row r="11" spans="1:17" ht="15.75" customHeight="1" x14ac:dyDescent="0.15">
      <c r="A11" s="19" t="s">
        <v>156</v>
      </c>
      <c r="B11" s="85">
        <v>8.1597222222222224E-2</v>
      </c>
      <c r="C11" s="19" t="s">
        <v>268</v>
      </c>
      <c r="D11" s="19" t="s">
        <v>247</v>
      </c>
      <c r="E11" s="19" t="s">
        <v>220</v>
      </c>
      <c r="F11" s="19" t="s">
        <v>266</v>
      </c>
      <c r="G11" s="59" t="s">
        <v>1209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 t="s">
        <v>247</v>
      </c>
      <c r="O11" s="62" t="s">
        <v>247</v>
      </c>
      <c r="P11" s="62" t="s">
        <v>247</v>
      </c>
    </row>
    <row r="12" spans="1:17" ht="15.75" customHeight="1" x14ac:dyDescent="0.15">
      <c r="A12" s="19" t="s">
        <v>156</v>
      </c>
      <c r="B12" s="85">
        <v>0.11723379629629629</v>
      </c>
      <c r="C12" s="19" t="s">
        <v>220</v>
      </c>
      <c r="D12" s="19" t="s">
        <v>247</v>
      </c>
      <c r="E12" s="19" t="s">
        <v>221</v>
      </c>
      <c r="F12" s="19" t="s">
        <v>255</v>
      </c>
      <c r="G12" s="59" t="s">
        <v>1209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1209</v>
      </c>
      <c r="M12" s="62" t="s">
        <v>247</v>
      </c>
      <c r="N12" s="62" t="s">
        <v>247</v>
      </c>
      <c r="O12" s="62" t="s">
        <v>247</v>
      </c>
      <c r="P12" s="62" t="s">
        <v>247</v>
      </c>
      <c r="Q12" s="19" t="s">
        <v>1210</v>
      </c>
    </row>
    <row r="13" spans="1:17" ht="15.75" customHeight="1" x14ac:dyDescent="0.15">
      <c r="A13" s="19" t="s">
        <v>156</v>
      </c>
      <c r="B13" s="85">
        <v>0.13123842592592591</v>
      </c>
      <c r="C13" s="19" t="s">
        <v>221</v>
      </c>
      <c r="D13" s="19" t="s">
        <v>247</v>
      </c>
      <c r="E13" s="19" t="s">
        <v>225</v>
      </c>
      <c r="F13" s="19" t="s">
        <v>255</v>
      </c>
      <c r="G13" s="59" t="s">
        <v>1211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1211</v>
      </c>
      <c r="M13" s="62" t="s">
        <v>247</v>
      </c>
      <c r="N13" s="62" t="s">
        <v>247</v>
      </c>
      <c r="O13" s="62" t="s">
        <v>247</v>
      </c>
      <c r="P13" s="62" t="s">
        <v>247</v>
      </c>
      <c r="Q13" s="19" t="s">
        <v>1212</v>
      </c>
    </row>
    <row r="14" spans="1:17" ht="15.75" customHeight="1" x14ac:dyDescent="0.15">
      <c r="A14" s="19" t="s">
        <v>156</v>
      </c>
      <c r="B14" s="85">
        <v>0.13320601851851852</v>
      </c>
      <c r="C14" s="19" t="s">
        <v>221</v>
      </c>
      <c r="D14" s="19" t="s">
        <v>247</v>
      </c>
      <c r="E14" s="19" t="s">
        <v>229</v>
      </c>
      <c r="F14" s="19" t="s">
        <v>255</v>
      </c>
      <c r="G14" s="59" t="s">
        <v>1209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1209</v>
      </c>
      <c r="M14" s="62" t="s">
        <v>247</v>
      </c>
      <c r="N14" s="62" t="s">
        <v>247</v>
      </c>
      <c r="O14" s="62" t="s">
        <v>247</v>
      </c>
      <c r="P14" s="62" t="s">
        <v>247</v>
      </c>
      <c r="Q14" s="19" t="s">
        <v>1213</v>
      </c>
    </row>
    <row r="15" spans="1:17" ht="15.75" customHeight="1" x14ac:dyDescent="0.15">
      <c r="A15" s="19" t="s">
        <v>156</v>
      </c>
      <c r="B15" s="85">
        <v>0.13349537037037038</v>
      </c>
      <c r="C15" s="19" t="s">
        <v>221</v>
      </c>
      <c r="D15" s="19" t="s">
        <v>247</v>
      </c>
      <c r="E15" s="19" t="s">
        <v>226</v>
      </c>
      <c r="F15" s="19" t="s">
        <v>255</v>
      </c>
      <c r="G15" s="59" t="s">
        <v>1214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1214</v>
      </c>
      <c r="M15" s="62" t="s">
        <v>247</v>
      </c>
      <c r="N15" s="62" t="s">
        <v>247</v>
      </c>
      <c r="O15" s="62" t="s">
        <v>247</v>
      </c>
      <c r="P15" s="62" t="s">
        <v>247</v>
      </c>
      <c r="Q15" s="19" t="s">
        <v>1215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10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16.33203125" customWidth="1"/>
    <col min="2" max="16" width="9.1640625" customWidth="1"/>
  </cols>
  <sheetData>
    <row r="1" spans="1:16" ht="39" x14ac:dyDescent="0.15">
      <c r="A1" s="33" t="s">
        <v>220</v>
      </c>
      <c r="B1" s="27" t="s">
        <v>95</v>
      </c>
      <c r="C1" s="28" t="s">
        <v>96</v>
      </c>
      <c r="D1" s="28" t="s">
        <v>97</v>
      </c>
      <c r="E1" s="28" t="s">
        <v>98</v>
      </c>
      <c r="F1" s="29" t="s">
        <v>99</v>
      </c>
      <c r="G1" s="30" t="s">
        <v>100</v>
      </c>
      <c r="H1" s="31" t="s">
        <v>101</v>
      </c>
      <c r="I1" s="31" t="s">
        <v>102</v>
      </c>
      <c r="J1" s="31" t="s">
        <v>103</v>
      </c>
      <c r="K1" s="32" t="s">
        <v>104</v>
      </c>
      <c r="L1" s="33" t="s">
        <v>105</v>
      </c>
      <c r="M1" s="34" t="s">
        <v>106</v>
      </c>
      <c r="N1" s="34" t="s">
        <v>107</v>
      </c>
      <c r="O1" s="34" t="s">
        <v>108</v>
      </c>
      <c r="P1" s="35" t="s">
        <v>109</v>
      </c>
    </row>
    <row r="2" spans="1:16" ht="13" x14ac:dyDescent="0.15">
      <c r="A2" s="1" t="s">
        <v>110</v>
      </c>
      <c r="B2" s="36">
        <f t="shared" ref="B2:B107" ca="1" si="0">SUMIF(INDIRECT("'"&amp;$A2&amp;"'!E:E"), $A$1, INDIRECT("'"&amp;$A2&amp;"'!H:H"))</f>
        <v>0</v>
      </c>
      <c r="C2">
        <f t="shared" ref="C2:C107" ca="1" si="1">SUMIF(INDIRECT("'"&amp;$A2&amp;"'!E:E"), $A$1, INDIRECT("'"&amp;$A2&amp;"'!I:I"))</f>
        <v>1</v>
      </c>
      <c r="D2">
        <f t="shared" ref="D2:D107" ca="1" si="2">SUMIF(INDIRECT("'"&amp;$A2&amp;"'!E:E"), $A$1, INDIRECT("'"&amp;$A2&amp;"'!J:J"))</f>
        <v>8</v>
      </c>
      <c r="E2">
        <f t="shared" ref="E2:E107" ca="1" si="3">SUMIF(INDIRECT("'"&amp;$A2&amp;"'!E:E"), $A$1, INDIRECT("'"&amp;$A2&amp;"'!K:K"))</f>
        <v>16</v>
      </c>
      <c r="F2" s="37">
        <f t="shared" ref="F2:F107" ca="1" si="4">(B2*10)+C2+(D2/10)+(E2/100)</f>
        <v>1.96</v>
      </c>
      <c r="G2" s="36">
        <f t="shared" ref="G2:G107" ca="1" si="5">-SUMIF(INDIRECT("'"&amp;$A2&amp;"'!C:C"), $A$1, INDIRECT("'"&amp;$A2&amp;"'!M:M"))</f>
        <v>0</v>
      </c>
      <c r="H2">
        <f t="shared" ref="H2:H107" ca="1" si="6">-SUMIF(INDIRECT("'"&amp;$A2&amp;"'!C:C"), $A$1, INDIRECT("'"&amp;$A2&amp;"'!N:N"))</f>
        <v>0</v>
      </c>
      <c r="I2">
        <f t="shared" ref="I2:I107" ca="1" si="7">-SUMIF(INDIRECT("'"&amp;$A2&amp;"'!C:C"), $A$1, INDIRECT("'"&amp;$A2&amp;"'!O:O"))</f>
        <v>0</v>
      </c>
      <c r="J2">
        <f t="shared" ref="J2:J107" ca="1" si="8">-SUMIF(INDIRECT("'"&amp;$A2&amp;"'!C:C"), $A$1, INDIRECT("'"&amp;$A2&amp;"'!P:P"))</f>
        <v>-5</v>
      </c>
      <c r="K2" s="38">
        <f t="shared" ref="K2:K107" ca="1" si="9">(G2*10) + H2 + (I2/10) + (J2/100)</f>
        <v>-0.05</v>
      </c>
      <c r="L2" s="39">
        <f t="shared" ref="L2:P2" ca="1" si="10">B2+G2</f>
        <v>0</v>
      </c>
      <c r="M2" s="19">
        <f t="shared" ca="1" si="10"/>
        <v>1</v>
      </c>
      <c r="N2" s="19">
        <f t="shared" ca="1" si="10"/>
        <v>8</v>
      </c>
      <c r="O2" s="19">
        <f t="shared" ca="1" si="10"/>
        <v>11</v>
      </c>
      <c r="P2" s="37">
        <f t="shared" ca="1" si="10"/>
        <v>1.91</v>
      </c>
    </row>
    <row r="3" spans="1:16" ht="13" x14ac:dyDescent="0.15">
      <c r="A3" s="1" t="s">
        <v>111</v>
      </c>
      <c r="B3" s="36">
        <f t="shared" ca="1" si="0"/>
        <v>0</v>
      </c>
      <c r="C3">
        <f t="shared" ca="1" si="1"/>
        <v>0</v>
      </c>
      <c r="D3">
        <f t="shared" ca="1" si="2"/>
        <v>0</v>
      </c>
      <c r="E3">
        <f t="shared" ca="1" si="3"/>
        <v>0</v>
      </c>
      <c r="F3" s="37">
        <f t="shared" ca="1" si="4"/>
        <v>0</v>
      </c>
      <c r="G3" s="36">
        <f t="shared" ca="1" si="5"/>
        <v>0</v>
      </c>
      <c r="H3">
        <f t="shared" ca="1" si="6"/>
        <v>0</v>
      </c>
      <c r="I3">
        <f t="shared" ca="1" si="7"/>
        <v>0</v>
      </c>
      <c r="J3">
        <f t="shared" ca="1" si="8"/>
        <v>0</v>
      </c>
      <c r="K3" s="38">
        <f t="shared" ca="1" si="9"/>
        <v>0</v>
      </c>
      <c r="L3" s="39">
        <f t="shared" ref="L3:P3" ca="1" si="11">B3+G3</f>
        <v>0</v>
      </c>
      <c r="M3" s="19">
        <f t="shared" ca="1" si="11"/>
        <v>0</v>
      </c>
      <c r="N3" s="19">
        <f t="shared" ca="1" si="11"/>
        <v>0</v>
      </c>
      <c r="O3" s="19">
        <f t="shared" ca="1" si="11"/>
        <v>0</v>
      </c>
      <c r="P3" s="37">
        <f t="shared" ca="1" si="11"/>
        <v>0</v>
      </c>
    </row>
    <row r="4" spans="1:16" ht="13" x14ac:dyDescent="0.15">
      <c r="A4" s="1" t="s">
        <v>112</v>
      </c>
      <c r="B4" s="36">
        <f t="shared" ca="1" si="0"/>
        <v>0</v>
      </c>
      <c r="C4">
        <f t="shared" ca="1" si="1"/>
        <v>3</v>
      </c>
      <c r="D4">
        <f t="shared" ca="1" si="2"/>
        <v>0</v>
      </c>
      <c r="E4">
        <f t="shared" ca="1" si="3"/>
        <v>0</v>
      </c>
      <c r="F4" s="37">
        <f t="shared" ca="1" si="4"/>
        <v>3</v>
      </c>
      <c r="G4" s="36">
        <f t="shared" ca="1" si="5"/>
        <v>0</v>
      </c>
      <c r="H4">
        <f t="shared" ca="1" si="6"/>
        <v>-1</v>
      </c>
      <c r="I4">
        <f t="shared" ca="1" si="7"/>
        <v>0</v>
      </c>
      <c r="J4">
        <f t="shared" ca="1" si="8"/>
        <v>0</v>
      </c>
      <c r="K4" s="38">
        <f t="shared" ca="1" si="9"/>
        <v>-1</v>
      </c>
      <c r="L4" s="39">
        <f t="shared" ref="L4:P4" ca="1" si="12">B4+G4</f>
        <v>0</v>
      </c>
      <c r="M4" s="19">
        <f t="shared" ca="1" si="12"/>
        <v>2</v>
      </c>
      <c r="N4" s="19">
        <f t="shared" ca="1" si="12"/>
        <v>0</v>
      </c>
      <c r="O4" s="19">
        <f t="shared" ca="1" si="12"/>
        <v>0</v>
      </c>
      <c r="P4" s="37">
        <f t="shared" ca="1" si="12"/>
        <v>2</v>
      </c>
    </row>
    <row r="5" spans="1:16" ht="13" x14ac:dyDescent="0.15">
      <c r="A5" s="1" t="s">
        <v>113</v>
      </c>
      <c r="B5" s="36">
        <f t="shared" ca="1" si="0"/>
        <v>0</v>
      </c>
      <c r="C5">
        <f t="shared" ca="1" si="1"/>
        <v>0</v>
      </c>
      <c r="D5">
        <f t="shared" ca="1" si="2"/>
        <v>0</v>
      </c>
      <c r="E5">
        <f t="shared" ca="1" si="3"/>
        <v>0</v>
      </c>
      <c r="F5" s="37">
        <f t="shared" ca="1" si="4"/>
        <v>0</v>
      </c>
      <c r="G5" s="36">
        <f t="shared" ca="1" si="5"/>
        <v>0</v>
      </c>
      <c r="H5">
        <f t="shared" ca="1" si="6"/>
        <v>-9</v>
      </c>
      <c r="I5">
        <f t="shared" ca="1" si="7"/>
        <v>0</v>
      </c>
      <c r="J5">
        <f t="shared" ca="1" si="8"/>
        <v>0</v>
      </c>
      <c r="K5" s="38">
        <f t="shared" ca="1" si="9"/>
        <v>-9</v>
      </c>
      <c r="L5" s="39">
        <f t="shared" ref="L5:P5" ca="1" si="13">B5+G5</f>
        <v>0</v>
      </c>
      <c r="M5" s="19">
        <f t="shared" ca="1" si="13"/>
        <v>-9</v>
      </c>
      <c r="N5" s="19">
        <f t="shared" ca="1" si="13"/>
        <v>0</v>
      </c>
      <c r="O5" s="19">
        <f t="shared" ca="1" si="13"/>
        <v>0</v>
      </c>
      <c r="P5" s="37">
        <f t="shared" ca="1" si="13"/>
        <v>-9</v>
      </c>
    </row>
    <row r="6" spans="1:16" ht="13" x14ac:dyDescent="0.15">
      <c r="A6" s="1" t="s">
        <v>114</v>
      </c>
      <c r="B6" s="36">
        <f t="shared" ca="1" si="0"/>
        <v>0</v>
      </c>
      <c r="C6">
        <f t="shared" ca="1" si="1"/>
        <v>60</v>
      </c>
      <c r="D6">
        <f t="shared" ca="1" si="2"/>
        <v>0</v>
      </c>
      <c r="E6">
        <f t="shared" ca="1" si="3"/>
        <v>0</v>
      </c>
      <c r="F6" s="37">
        <f t="shared" ca="1" si="4"/>
        <v>60</v>
      </c>
      <c r="G6" s="36">
        <f t="shared" ca="1" si="5"/>
        <v>0</v>
      </c>
      <c r="H6">
        <f t="shared" ca="1" si="6"/>
        <v>0</v>
      </c>
      <c r="I6">
        <f t="shared" ca="1" si="7"/>
        <v>0</v>
      </c>
      <c r="J6">
        <f t="shared" ca="1" si="8"/>
        <v>0</v>
      </c>
      <c r="K6" s="38">
        <f t="shared" ca="1" si="9"/>
        <v>0</v>
      </c>
      <c r="L6" s="39">
        <f t="shared" ref="L6:P6" ca="1" si="14">B6+G6</f>
        <v>0</v>
      </c>
      <c r="M6" s="19">
        <f t="shared" ca="1" si="14"/>
        <v>60</v>
      </c>
      <c r="N6" s="19">
        <f t="shared" ca="1" si="14"/>
        <v>0</v>
      </c>
      <c r="O6" s="19">
        <f t="shared" ca="1" si="14"/>
        <v>0</v>
      </c>
      <c r="P6" s="37">
        <f t="shared" ca="1" si="14"/>
        <v>60</v>
      </c>
    </row>
    <row r="7" spans="1:16" ht="13" x14ac:dyDescent="0.15">
      <c r="A7" s="1" t="s">
        <v>115</v>
      </c>
      <c r="B7" s="36">
        <f t="shared" ca="1" si="0"/>
        <v>0</v>
      </c>
      <c r="C7">
        <f t="shared" ca="1" si="1"/>
        <v>0</v>
      </c>
      <c r="D7">
        <f t="shared" ca="1" si="2"/>
        <v>0</v>
      </c>
      <c r="E7">
        <f t="shared" ca="1" si="3"/>
        <v>0</v>
      </c>
      <c r="F7" s="37">
        <f t="shared" ca="1" si="4"/>
        <v>0</v>
      </c>
      <c r="G7" s="36">
        <f t="shared" ca="1" si="5"/>
        <v>0</v>
      </c>
      <c r="H7">
        <f t="shared" ca="1" si="6"/>
        <v>0</v>
      </c>
      <c r="I7">
        <f t="shared" ca="1" si="7"/>
        <v>0</v>
      </c>
      <c r="J7">
        <f t="shared" ca="1" si="8"/>
        <v>0</v>
      </c>
      <c r="K7" s="38">
        <f t="shared" ca="1" si="9"/>
        <v>0</v>
      </c>
      <c r="L7" s="39">
        <f t="shared" ref="L7:P7" ca="1" si="15">B7+G7</f>
        <v>0</v>
      </c>
      <c r="M7" s="19">
        <f t="shared" ca="1" si="15"/>
        <v>0</v>
      </c>
      <c r="N7" s="19">
        <f t="shared" ca="1" si="15"/>
        <v>0</v>
      </c>
      <c r="O7" s="19">
        <f t="shared" ca="1" si="15"/>
        <v>0</v>
      </c>
      <c r="P7" s="37">
        <f t="shared" ca="1" si="15"/>
        <v>0</v>
      </c>
    </row>
    <row r="8" spans="1:16" ht="13" x14ac:dyDescent="0.15">
      <c r="A8" s="1" t="s">
        <v>116</v>
      </c>
      <c r="B8" s="36">
        <f t="shared" ca="1" si="0"/>
        <v>0</v>
      </c>
      <c r="C8">
        <f t="shared" ca="1" si="1"/>
        <v>0</v>
      </c>
      <c r="D8">
        <f t="shared" ca="1" si="2"/>
        <v>0</v>
      </c>
      <c r="E8">
        <f t="shared" ca="1" si="3"/>
        <v>0</v>
      </c>
      <c r="F8" s="37">
        <f t="shared" ca="1" si="4"/>
        <v>0</v>
      </c>
      <c r="G8" s="36">
        <f t="shared" ca="1" si="5"/>
        <v>0</v>
      </c>
      <c r="H8">
        <f t="shared" ca="1" si="6"/>
        <v>0</v>
      </c>
      <c r="I8">
        <f t="shared" ca="1" si="7"/>
        <v>0</v>
      </c>
      <c r="J8">
        <f t="shared" ca="1" si="8"/>
        <v>0</v>
      </c>
      <c r="K8" s="38">
        <f t="shared" ca="1" si="9"/>
        <v>0</v>
      </c>
      <c r="L8" s="39">
        <f t="shared" ref="L8:P8" ca="1" si="16">B8+G8</f>
        <v>0</v>
      </c>
      <c r="M8" s="19">
        <f t="shared" ca="1" si="16"/>
        <v>0</v>
      </c>
      <c r="N8" s="19">
        <f t="shared" ca="1" si="16"/>
        <v>0</v>
      </c>
      <c r="O8" s="19">
        <f t="shared" ca="1" si="16"/>
        <v>0</v>
      </c>
      <c r="P8" s="37">
        <f t="shared" ca="1" si="16"/>
        <v>0</v>
      </c>
    </row>
    <row r="9" spans="1:16" ht="13" x14ac:dyDescent="0.15">
      <c r="A9" s="1" t="s">
        <v>117</v>
      </c>
      <c r="B9" s="36">
        <f t="shared" ca="1" si="0"/>
        <v>0</v>
      </c>
      <c r="C9">
        <f t="shared" ca="1" si="1"/>
        <v>150</v>
      </c>
      <c r="D9">
        <f t="shared" ca="1" si="2"/>
        <v>0</v>
      </c>
      <c r="E9">
        <f t="shared" ca="1" si="3"/>
        <v>0</v>
      </c>
      <c r="F9" s="37">
        <f t="shared" ca="1" si="4"/>
        <v>150</v>
      </c>
      <c r="G9" s="36">
        <f t="shared" ca="1" si="5"/>
        <v>0</v>
      </c>
      <c r="H9">
        <f t="shared" ca="1" si="6"/>
        <v>0</v>
      </c>
      <c r="I9">
        <f t="shared" ca="1" si="7"/>
        <v>-6</v>
      </c>
      <c r="J9">
        <f t="shared" ca="1" si="8"/>
        <v>0</v>
      </c>
      <c r="K9" s="38">
        <f t="shared" ca="1" si="9"/>
        <v>-0.6</v>
      </c>
      <c r="L9" s="39">
        <f t="shared" ref="L9:P9" ca="1" si="17">B9+G9</f>
        <v>0</v>
      </c>
      <c r="M9" s="19">
        <f t="shared" ca="1" si="17"/>
        <v>150</v>
      </c>
      <c r="N9" s="19">
        <f t="shared" ca="1" si="17"/>
        <v>-6</v>
      </c>
      <c r="O9" s="19">
        <f t="shared" ca="1" si="17"/>
        <v>0</v>
      </c>
      <c r="P9" s="37">
        <f t="shared" ca="1" si="17"/>
        <v>149.4</v>
      </c>
    </row>
    <row r="10" spans="1:16" ht="13" x14ac:dyDescent="0.15">
      <c r="A10" s="1" t="s">
        <v>118</v>
      </c>
      <c r="B10" s="36">
        <f t="shared" ca="1" si="0"/>
        <v>0</v>
      </c>
      <c r="C10">
        <f t="shared" ca="1" si="1"/>
        <v>0</v>
      </c>
      <c r="D10">
        <f t="shared" ca="1" si="2"/>
        <v>0</v>
      </c>
      <c r="E10">
        <f t="shared" ca="1" si="3"/>
        <v>0</v>
      </c>
      <c r="F10" s="37">
        <f t="shared" ca="1" si="4"/>
        <v>0</v>
      </c>
      <c r="G10" s="36">
        <f t="shared" ca="1" si="5"/>
        <v>0</v>
      </c>
      <c r="H10">
        <f t="shared" ca="1" si="6"/>
        <v>-1</v>
      </c>
      <c r="I10">
        <f t="shared" ca="1" si="7"/>
        <v>-4</v>
      </c>
      <c r="J10">
        <f t="shared" ca="1" si="8"/>
        <v>0</v>
      </c>
      <c r="K10" s="38">
        <f t="shared" ca="1" si="9"/>
        <v>-1.4</v>
      </c>
      <c r="L10" s="39">
        <f t="shared" ref="L10:P10" ca="1" si="18">B10+G10</f>
        <v>0</v>
      </c>
      <c r="M10" s="19">
        <f t="shared" ca="1" si="18"/>
        <v>-1</v>
      </c>
      <c r="N10" s="19">
        <f t="shared" ca="1" si="18"/>
        <v>-4</v>
      </c>
      <c r="O10" s="19">
        <f t="shared" ca="1" si="18"/>
        <v>0</v>
      </c>
      <c r="P10" s="37">
        <f t="shared" ca="1" si="18"/>
        <v>-1.4</v>
      </c>
    </row>
    <row r="11" spans="1:16" ht="13" x14ac:dyDescent="0.15">
      <c r="A11" s="1" t="s">
        <v>119</v>
      </c>
      <c r="B11" s="36">
        <f t="shared" ca="1" si="0"/>
        <v>0</v>
      </c>
      <c r="C11">
        <f t="shared" ca="1" si="1"/>
        <v>100</v>
      </c>
      <c r="D11">
        <f t="shared" ca="1" si="2"/>
        <v>0</v>
      </c>
      <c r="E11">
        <f t="shared" ca="1" si="3"/>
        <v>0</v>
      </c>
      <c r="F11" s="37">
        <f t="shared" ca="1" si="4"/>
        <v>100</v>
      </c>
      <c r="G11" s="36">
        <f t="shared" ca="1" si="5"/>
        <v>0</v>
      </c>
      <c r="H11">
        <f t="shared" ca="1" si="6"/>
        <v>0</v>
      </c>
      <c r="I11">
        <f t="shared" ca="1" si="7"/>
        <v>0</v>
      </c>
      <c r="J11">
        <f t="shared" ca="1" si="8"/>
        <v>0</v>
      </c>
      <c r="K11" s="38">
        <f t="shared" ca="1" si="9"/>
        <v>0</v>
      </c>
      <c r="L11" s="39">
        <f t="shared" ref="L11:P11" ca="1" si="19">B11+G11</f>
        <v>0</v>
      </c>
      <c r="M11" s="19">
        <f t="shared" ca="1" si="19"/>
        <v>100</v>
      </c>
      <c r="N11" s="19">
        <f t="shared" ca="1" si="19"/>
        <v>0</v>
      </c>
      <c r="O11" s="19">
        <f t="shared" ca="1" si="19"/>
        <v>0</v>
      </c>
      <c r="P11" s="37">
        <f t="shared" ca="1" si="19"/>
        <v>100</v>
      </c>
    </row>
    <row r="12" spans="1:16" ht="13" x14ac:dyDescent="0.15">
      <c r="A12" s="1" t="s">
        <v>120</v>
      </c>
      <c r="B12" s="36">
        <f t="shared" ca="1" si="0"/>
        <v>0</v>
      </c>
      <c r="C12">
        <f t="shared" ca="1" si="1"/>
        <v>0</v>
      </c>
      <c r="D12">
        <f t="shared" ca="1" si="2"/>
        <v>0</v>
      </c>
      <c r="E12">
        <f t="shared" ca="1" si="3"/>
        <v>0</v>
      </c>
      <c r="F12" s="37">
        <f t="shared" ca="1" si="4"/>
        <v>0</v>
      </c>
      <c r="G12" s="36">
        <f t="shared" ca="1" si="5"/>
        <v>0</v>
      </c>
      <c r="H12">
        <f t="shared" ca="1" si="6"/>
        <v>0</v>
      </c>
      <c r="I12">
        <f t="shared" ca="1" si="7"/>
        <v>-4</v>
      </c>
      <c r="J12">
        <f t="shared" ca="1" si="8"/>
        <v>0</v>
      </c>
      <c r="K12" s="38">
        <f t="shared" ca="1" si="9"/>
        <v>-0.4</v>
      </c>
      <c r="L12" s="39">
        <f t="shared" ref="L12:P12" ca="1" si="20">B12+G12</f>
        <v>0</v>
      </c>
      <c r="M12" s="19">
        <f t="shared" ca="1" si="20"/>
        <v>0</v>
      </c>
      <c r="N12" s="19">
        <f t="shared" ca="1" si="20"/>
        <v>-4</v>
      </c>
      <c r="O12" s="19">
        <f t="shared" ca="1" si="20"/>
        <v>0</v>
      </c>
      <c r="P12" s="37">
        <f t="shared" ca="1" si="20"/>
        <v>-0.4</v>
      </c>
    </row>
    <row r="13" spans="1:16" ht="13" x14ac:dyDescent="0.15">
      <c r="A13" s="1" t="s">
        <v>121</v>
      </c>
      <c r="B13" s="36">
        <f t="shared" ca="1" si="0"/>
        <v>0</v>
      </c>
      <c r="C13">
        <f t="shared" ca="1" si="1"/>
        <v>0</v>
      </c>
      <c r="D13">
        <f t="shared" ca="1" si="2"/>
        <v>0</v>
      </c>
      <c r="E13">
        <f t="shared" ca="1" si="3"/>
        <v>0</v>
      </c>
      <c r="F13" s="37">
        <f t="shared" ca="1" si="4"/>
        <v>0</v>
      </c>
      <c r="G13" s="36">
        <f t="shared" ca="1" si="5"/>
        <v>0</v>
      </c>
      <c r="H13">
        <f t="shared" ca="1" si="6"/>
        <v>0</v>
      </c>
      <c r="I13">
        <f t="shared" ca="1" si="7"/>
        <v>0</v>
      </c>
      <c r="J13">
        <f t="shared" ca="1" si="8"/>
        <v>0</v>
      </c>
      <c r="K13" s="38">
        <f t="shared" ca="1" si="9"/>
        <v>0</v>
      </c>
      <c r="L13" s="39">
        <f t="shared" ref="L13:P13" ca="1" si="21">B13+G13</f>
        <v>0</v>
      </c>
      <c r="M13" s="19">
        <f t="shared" ca="1" si="21"/>
        <v>0</v>
      </c>
      <c r="N13" s="19">
        <f t="shared" ca="1" si="21"/>
        <v>0</v>
      </c>
      <c r="O13" s="19">
        <f t="shared" ca="1" si="21"/>
        <v>0</v>
      </c>
      <c r="P13" s="37">
        <f t="shared" ca="1" si="21"/>
        <v>0</v>
      </c>
    </row>
    <row r="14" spans="1:16" ht="13" x14ac:dyDescent="0.15">
      <c r="A14" s="1" t="s">
        <v>122</v>
      </c>
      <c r="B14" s="36">
        <f t="shared" ca="1" si="0"/>
        <v>19</v>
      </c>
      <c r="C14">
        <f t="shared" ca="1" si="1"/>
        <v>2</v>
      </c>
      <c r="D14">
        <f t="shared" ca="1" si="2"/>
        <v>0</v>
      </c>
      <c r="E14">
        <f t="shared" ca="1" si="3"/>
        <v>0</v>
      </c>
      <c r="F14" s="37">
        <f t="shared" ca="1" si="4"/>
        <v>192</v>
      </c>
      <c r="G14" s="36">
        <f t="shared" ca="1" si="5"/>
        <v>0</v>
      </c>
      <c r="H14">
        <f t="shared" ca="1" si="6"/>
        <v>-50</v>
      </c>
      <c r="I14">
        <f t="shared" ca="1" si="7"/>
        <v>0</v>
      </c>
      <c r="J14">
        <f t="shared" ca="1" si="8"/>
        <v>0</v>
      </c>
      <c r="K14" s="38">
        <f t="shared" ca="1" si="9"/>
        <v>-50</v>
      </c>
      <c r="L14" s="39">
        <f t="shared" ref="L14:P14" ca="1" si="22">B14+G14</f>
        <v>19</v>
      </c>
      <c r="M14" s="19">
        <f t="shared" ca="1" si="22"/>
        <v>-48</v>
      </c>
      <c r="N14" s="19">
        <f t="shared" ca="1" si="22"/>
        <v>0</v>
      </c>
      <c r="O14" s="19">
        <f t="shared" ca="1" si="22"/>
        <v>0</v>
      </c>
      <c r="P14" s="37">
        <f t="shared" ca="1" si="22"/>
        <v>142</v>
      </c>
    </row>
    <row r="15" spans="1:16" ht="13" x14ac:dyDescent="0.15">
      <c r="A15" s="1" t="s">
        <v>123</v>
      </c>
      <c r="B15" s="36">
        <f t="shared" ca="1" si="0"/>
        <v>0</v>
      </c>
      <c r="C15">
        <f t="shared" ca="1" si="1"/>
        <v>113</v>
      </c>
      <c r="D15">
        <f t="shared" ca="1" si="2"/>
        <v>3</v>
      </c>
      <c r="E15">
        <f t="shared" ca="1" si="3"/>
        <v>0</v>
      </c>
      <c r="F15" s="37">
        <f t="shared" ca="1" si="4"/>
        <v>113.3</v>
      </c>
      <c r="G15" s="36">
        <f t="shared" ca="1" si="5"/>
        <v>0</v>
      </c>
      <c r="H15">
        <f t="shared" ca="1" si="6"/>
        <v>-10</v>
      </c>
      <c r="I15">
        <f t="shared" ca="1" si="7"/>
        <v>0</v>
      </c>
      <c r="J15">
        <f t="shared" ca="1" si="8"/>
        <v>0</v>
      </c>
      <c r="K15" s="38">
        <f t="shared" ca="1" si="9"/>
        <v>-10</v>
      </c>
      <c r="L15" s="39">
        <f t="shared" ref="L15:P15" ca="1" si="23">B15+G15</f>
        <v>0</v>
      </c>
      <c r="M15" s="19">
        <f t="shared" ca="1" si="23"/>
        <v>103</v>
      </c>
      <c r="N15" s="19">
        <f t="shared" ca="1" si="23"/>
        <v>3</v>
      </c>
      <c r="O15" s="19">
        <f t="shared" ca="1" si="23"/>
        <v>0</v>
      </c>
      <c r="P15" s="37">
        <f t="shared" ca="1" si="23"/>
        <v>103.3</v>
      </c>
    </row>
    <row r="16" spans="1:16" ht="13" x14ac:dyDescent="0.15">
      <c r="A16" s="1" t="s">
        <v>124</v>
      </c>
      <c r="B16" s="36">
        <f t="shared" ca="1" si="0"/>
        <v>0</v>
      </c>
      <c r="C16">
        <f t="shared" ca="1" si="1"/>
        <v>0</v>
      </c>
      <c r="D16">
        <f t="shared" ca="1" si="2"/>
        <v>0</v>
      </c>
      <c r="E16">
        <f t="shared" ca="1" si="3"/>
        <v>0</v>
      </c>
      <c r="F16" s="37">
        <f t="shared" ca="1" si="4"/>
        <v>0</v>
      </c>
      <c r="G16" s="36">
        <f t="shared" ca="1" si="5"/>
        <v>0</v>
      </c>
      <c r="H16">
        <f t="shared" ca="1" si="6"/>
        <v>0</v>
      </c>
      <c r="I16">
        <f t="shared" ca="1" si="7"/>
        <v>0</v>
      </c>
      <c r="J16">
        <f t="shared" ca="1" si="8"/>
        <v>0</v>
      </c>
      <c r="K16" s="38">
        <f t="shared" ca="1" si="9"/>
        <v>0</v>
      </c>
      <c r="L16" s="39">
        <f t="shared" ref="L16:P16" ca="1" si="24">B16+G16</f>
        <v>0</v>
      </c>
      <c r="M16" s="19">
        <f t="shared" ca="1" si="24"/>
        <v>0</v>
      </c>
      <c r="N16" s="19">
        <f t="shared" ca="1" si="24"/>
        <v>0</v>
      </c>
      <c r="O16" s="19">
        <f t="shared" ca="1" si="24"/>
        <v>0</v>
      </c>
      <c r="P16" s="37">
        <f t="shared" ca="1" si="24"/>
        <v>0</v>
      </c>
    </row>
    <row r="17" spans="1:16" ht="13" x14ac:dyDescent="0.15">
      <c r="A17" s="1" t="s">
        <v>125</v>
      </c>
      <c r="B17" s="36">
        <f t="shared" ca="1" si="0"/>
        <v>0</v>
      </c>
      <c r="C17">
        <f t="shared" ca="1" si="1"/>
        <v>0</v>
      </c>
      <c r="D17">
        <f t="shared" ca="1" si="2"/>
        <v>0</v>
      </c>
      <c r="E17">
        <f t="shared" ca="1" si="3"/>
        <v>0</v>
      </c>
      <c r="F17" s="37">
        <f t="shared" ca="1" si="4"/>
        <v>0</v>
      </c>
      <c r="G17" s="36">
        <f t="shared" ca="1" si="5"/>
        <v>0</v>
      </c>
      <c r="H17">
        <f t="shared" ca="1" si="6"/>
        <v>0</v>
      </c>
      <c r="I17">
        <f t="shared" ca="1" si="7"/>
        <v>0</v>
      </c>
      <c r="J17">
        <f t="shared" ca="1" si="8"/>
        <v>0</v>
      </c>
      <c r="K17" s="38">
        <f t="shared" ca="1" si="9"/>
        <v>0</v>
      </c>
      <c r="L17" s="39">
        <f t="shared" ref="L17:P17" ca="1" si="25">B17+G17</f>
        <v>0</v>
      </c>
      <c r="M17" s="19">
        <f t="shared" ca="1" si="25"/>
        <v>0</v>
      </c>
      <c r="N17" s="19">
        <f t="shared" ca="1" si="25"/>
        <v>0</v>
      </c>
      <c r="O17" s="19">
        <f t="shared" ca="1" si="25"/>
        <v>0</v>
      </c>
      <c r="P17" s="37">
        <f t="shared" ca="1" si="25"/>
        <v>0</v>
      </c>
    </row>
    <row r="18" spans="1:16" ht="13" x14ac:dyDescent="0.15">
      <c r="A18" s="1" t="s">
        <v>126</v>
      </c>
      <c r="B18" s="36">
        <f t="shared" ca="1" si="0"/>
        <v>0</v>
      </c>
      <c r="C18">
        <f t="shared" ca="1" si="1"/>
        <v>0</v>
      </c>
      <c r="D18">
        <f t="shared" ca="1" si="2"/>
        <v>0</v>
      </c>
      <c r="E18">
        <f t="shared" ca="1" si="3"/>
        <v>0</v>
      </c>
      <c r="F18" s="37">
        <f t="shared" ca="1" si="4"/>
        <v>0</v>
      </c>
      <c r="G18" s="36">
        <f t="shared" ca="1" si="5"/>
        <v>0</v>
      </c>
      <c r="H18">
        <f t="shared" ca="1" si="6"/>
        <v>-36</v>
      </c>
      <c r="I18">
        <f t="shared" ca="1" si="7"/>
        <v>-1</v>
      </c>
      <c r="J18">
        <f t="shared" ca="1" si="8"/>
        <v>0</v>
      </c>
      <c r="K18" s="38">
        <f t="shared" ca="1" si="9"/>
        <v>-36.1</v>
      </c>
      <c r="L18" s="39">
        <f t="shared" ref="L18:P18" ca="1" si="26">B18+G18</f>
        <v>0</v>
      </c>
      <c r="M18" s="19">
        <f t="shared" ca="1" si="26"/>
        <v>-36</v>
      </c>
      <c r="N18" s="19">
        <f t="shared" ca="1" si="26"/>
        <v>-1</v>
      </c>
      <c r="O18" s="19">
        <f t="shared" ca="1" si="26"/>
        <v>0</v>
      </c>
      <c r="P18" s="37">
        <f t="shared" ca="1" si="26"/>
        <v>-36.1</v>
      </c>
    </row>
    <row r="19" spans="1:16" ht="13" x14ac:dyDescent="0.15">
      <c r="A19" s="1" t="s">
        <v>127</v>
      </c>
      <c r="B19" s="36">
        <f t="shared" ca="1" si="0"/>
        <v>0</v>
      </c>
      <c r="C19">
        <f t="shared" ca="1" si="1"/>
        <v>0</v>
      </c>
      <c r="D19">
        <f t="shared" ca="1" si="2"/>
        <v>0</v>
      </c>
      <c r="E19">
        <f t="shared" ca="1" si="3"/>
        <v>0</v>
      </c>
      <c r="F19" s="37">
        <f t="shared" ca="1" si="4"/>
        <v>0</v>
      </c>
      <c r="G19" s="36">
        <f t="shared" ca="1" si="5"/>
        <v>0</v>
      </c>
      <c r="H19">
        <f t="shared" ca="1" si="6"/>
        <v>0</v>
      </c>
      <c r="I19">
        <f t="shared" ca="1" si="7"/>
        <v>0</v>
      </c>
      <c r="J19">
        <f t="shared" ca="1" si="8"/>
        <v>0</v>
      </c>
      <c r="K19" s="38">
        <f t="shared" ca="1" si="9"/>
        <v>0</v>
      </c>
      <c r="L19" s="39">
        <f t="shared" ref="L19:P19" ca="1" si="27">B19+G19</f>
        <v>0</v>
      </c>
      <c r="M19" s="19">
        <f t="shared" ca="1" si="27"/>
        <v>0</v>
      </c>
      <c r="N19" s="19">
        <f t="shared" ca="1" si="27"/>
        <v>0</v>
      </c>
      <c r="O19" s="19">
        <f t="shared" ca="1" si="27"/>
        <v>0</v>
      </c>
      <c r="P19" s="37">
        <f t="shared" ca="1" si="27"/>
        <v>0</v>
      </c>
    </row>
    <row r="20" spans="1:16" ht="13" x14ac:dyDescent="0.15">
      <c r="A20" s="1" t="s">
        <v>128</v>
      </c>
      <c r="B20" s="36">
        <f t="shared" ca="1" si="0"/>
        <v>0</v>
      </c>
      <c r="C20">
        <f t="shared" ca="1" si="1"/>
        <v>0</v>
      </c>
      <c r="D20">
        <f t="shared" ca="1" si="2"/>
        <v>0</v>
      </c>
      <c r="E20">
        <f t="shared" ca="1" si="3"/>
        <v>0</v>
      </c>
      <c r="F20" s="37">
        <f t="shared" ca="1" si="4"/>
        <v>0</v>
      </c>
      <c r="G20" s="36">
        <f t="shared" ca="1" si="5"/>
        <v>0</v>
      </c>
      <c r="H20">
        <f t="shared" ca="1" si="6"/>
        <v>0</v>
      </c>
      <c r="I20">
        <f t="shared" ca="1" si="7"/>
        <v>0</v>
      </c>
      <c r="J20">
        <f t="shared" ca="1" si="8"/>
        <v>0</v>
      </c>
      <c r="K20" s="38">
        <f t="shared" ca="1" si="9"/>
        <v>0</v>
      </c>
      <c r="L20" s="39">
        <f t="shared" ref="L20:P20" ca="1" si="28">B20+G20</f>
        <v>0</v>
      </c>
      <c r="M20" s="19">
        <f t="shared" ca="1" si="28"/>
        <v>0</v>
      </c>
      <c r="N20" s="19">
        <f t="shared" ca="1" si="28"/>
        <v>0</v>
      </c>
      <c r="O20" s="19">
        <f t="shared" ca="1" si="28"/>
        <v>0</v>
      </c>
      <c r="P20" s="37">
        <f t="shared" ca="1" si="28"/>
        <v>0</v>
      </c>
    </row>
    <row r="21" spans="1:16" ht="13" x14ac:dyDescent="0.15">
      <c r="A21" s="1" t="s">
        <v>129</v>
      </c>
      <c r="B21" s="36">
        <f t="shared" ca="1" si="0"/>
        <v>0</v>
      </c>
      <c r="C21">
        <f t="shared" ca="1" si="1"/>
        <v>0</v>
      </c>
      <c r="D21">
        <f t="shared" ca="1" si="2"/>
        <v>0</v>
      </c>
      <c r="E21">
        <f t="shared" ca="1" si="3"/>
        <v>0</v>
      </c>
      <c r="F21" s="37">
        <f t="shared" ca="1" si="4"/>
        <v>0</v>
      </c>
      <c r="G21" s="36">
        <f t="shared" ca="1" si="5"/>
        <v>0</v>
      </c>
      <c r="H21">
        <f t="shared" ca="1" si="6"/>
        <v>-20</v>
      </c>
      <c r="I21">
        <f t="shared" ca="1" si="7"/>
        <v>0</v>
      </c>
      <c r="J21">
        <f t="shared" ca="1" si="8"/>
        <v>0</v>
      </c>
      <c r="K21" s="38">
        <f t="shared" ca="1" si="9"/>
        <v>-20</v>
      </c>
      <c r="L21" s="39">
        <f t="shared" ref="L21:P21" ca="1" si="29">B21+G21</f>
        <v>0</v>
      </c>
      <c r="M21" s="19">
        <f t="shared" ca="1" si="29"/>
        <v>-20</v>
      </c>
      <c r="N21" s="19">
        <f t="shared" ca="1" si="29"/>
        <v>0</v>
      </c>
      <c r="O21" s="19">
        <f t="shared" ca="1" si="29"/>
        <v>0</v>
      </c>
      <c r="P21" s="37">
        <f t="shared" ca="1" si="29"/>
        <v>-20</v>
      </c>
    </row>
    <row r="22" spans="1:16" ht="13" x14ac:dyDescent="0.15">
      <c r="A22" s="1" t="s">
        <v>130</v>
      </c>
      <c r="B22" s="36">
        <f t="shared" ca="1" si="0"/>
        <v>0</v>
      </c>
      <c r="C22">
        <f t="shared" ca="1" si="1"/>
        <v>43</v>
      </c>
      <c r="D22">
        <f t="shared" ca="1" si="2"/>
        <v>39</v>
      </c>
      <c r="E22">
        <f t="shared" ca="1" si="3"/>
        <v>9</v>
      </c>
      <c r="F22" s="37">
        <f t="shared" ca="1" si="4"/>
        <v>46.99</v>
      </c>
      <c r="G22" s="36">
        <f t="shared" ca="1" si="5"/>
        <v>0</v>
      </c>
      <c r="H22">
        <f t="shared" ca="1" si="6"/>
        <v>0</v>
      </c>
      <c r="I22">
        <f t="shared" ca="1" si="7"/>
        <v>0</v>
      </c>
      <c r="J22">
        <f t="shared" ca="1" si="8"/>
        <v>0</v>
      </c>
      <c r="K22" s="38">
        <f t="shared" ca="1" si="9"/>
        <v>0</v>
      </c>
      <c r="L22" s="39">
        <f t="shared" ref="L22:P22" ca="1" si="30">B22+G22</f>
        <v>0</v>
      </c>
      <c r="M22" s="19">
        <f t="shared" ca="1" si="30"/>
        <v>43</v>
      </c>
      <c r="N22" s="19">
        <f t="shared" ca="1" si="30"/>
        <v>39</v>
      </c>
      <c r="O22" s="19">
        <f t="shared" ca="1" si="30"/>
        <v>9</v>
      </c>
      <c r="P22" s="37">
        <f t="shared" ca="1" si="30"/>
        <v>46.99</v>
      </c>
    </row>
    <row r="23" spans="1:16" ht="13" x14ac:dyDescent="0.15">
      <c r="A23" s="1" t="s">
        <v>131</v>
      </c>
      <c r="B23" s="36">
        <f t="shared" ca="1" si="0"/>
        <v>0</v>
      </c>
      <c r="C23">
        <f t="shared" ca="1" si="1"/>
        <v>0</v>
      </c>
      <c r="D23">
        <f t="shared" ca="1" si="2"/>
        <v>0</v>
      </c>
      <c r="E23">
        <f t="shared" ca="1" si="3"/>
        <v>0</v>
      </c>
      <c r="F23" s="37">
        <f t="shared" ca="1" si="4"/>
        <v>0</v>
      </c>
      <c r="G23" s="36">
        <f t="shared" ca="1" si="5"/>
        <v>0</v>
      </c>
      <c r="H23">
        <f t="shared" ca="1" si="6"/>
        <v>0</v>
      </c>
      <c r="I23">
        <f t="shared" ca="1" si="7"/>
        <v>0</v>
      </c>
      <c r="J23">
        <f t="shared" ca="1" si="8"/>
        <v>0</v>
      </c>
      <c r="K23" s="38">
        <f t="shared" ca="1" si="9"/>
        <v>0</v>
      </c>
      <c r="L23" s="39">
        <f t="shared" ref="L23:P23" ca="1" si="31">B23+G23</f>
        <v>0</v>
      </c>
      <c r="M23" s="19">
        <f t="shared" ca="1" si="31"/>
        <v>0</v>
      </c>
      <c r="N23" s="19">
        <f t="shared" ca="1" si="31"/>
        <v>0</v>
      </c>
      <c r="O23" s="19">
        <f t="shared" ca="1" si="31"/>
        <v>0</v>
      </c>
      <c r="P23" s="37">
        <f t="shared" ca="1" si="31"/>
        <v>0</v>
      </c>
    </row>
    <row r="24" spans="1:16" ht="13" x14ac:dyDescent="0.15">
      <c r="A24" s="1" t="s">
        <v>132</v>
      </c>
      <c r="B24" s="36">
        <f t="shared" ca="1" si="0"/>
        <v>0</v>
      </c>
      <c r="C24">
        <f t="shared" ca="1" si="1"/>
        <v>0</v>
      </c>
      <c r="D24">
        <f t="shared" ca="1" si="2"/>
        <v>7</v>
      </c>
      <c r="E24">
        <f t="shared" ca="1" si="3"/>
        <v>0</v>
      </c>
      <c r="F24" s="37">
        <f t="shared" ca="1" si="4"/>
        <v>0.7</v>
      </c>
      <c r="G24" s="36">
        <f t="shared" ca="1" si="5"/>
        <v>0</v>
      </c>
      <c r="H24">
        <f t="shared" ca="1" si="6"/>
        <v>-2</v>
      </c>
      <c r="I24">
        <f t="shared" ca="1" si="7"/>
        <v>0</v>
      </c>
      <c r="J24">
        <f t="shared" ca="1" si="8"/>
        <v>0</v>
      </c>
      <c r="K24" s="38">
        <f t="shared" ca="1" si="9"/>
        <v>-2</v>
      </c>
      <c r="L24" s="39">
        <f t="shared" ref="L24:P24" ca="1" si="32">B24+G24</f>
        <v>0</v>
      </c>
      <c r="M24" s="19">
        <f t="shared" ca="1" si="32"/>
        <v>-2</v>
      </c>
      <c r="N24" s="19">
        <f t="shared" ca="1" si="32"/>
        <v>7</v>
      </c>
      <c r="O24" s="19">
        <f t="shared" ca="1" si="32"/>
        <v>0</v>
      </c>
      <c r="P24" s="37">
        <f t="shared" ca="1" si="32"/>
        <v>-1.3</v>
      </c>
    </row>
    <row r="25" spans="1:16" ht="13" x14ac:dyDescent="0.15">
      <c r="A25" s="1" t="s">
        <v>133</v>
      </c>
      <c r="B25" s="36">
        <f t="shared" ca="1" si="0"/>
        <v>0</v>
      </c>
      <c r="C25">
        <f t="shared" ca="1" si="1"/>
        <v>0</v>
      </c>
      <c r="D25">
        <f t="shared" ca="1" si="2"/>
        <v>0</v>
      </c>
      <c r="E25">
        <f t="shared" ca="1" si="3"/>
        <v>0</v>
      </c>
      <c r="F25" s="37">
        <f t="shared" ca="1" si="4"/>
        <v>0</v>
      </c>
      <c r="G25" s="36">
        <f t="shared" ca="1" si="5"/>
        <v>0</v>
      </c>
      <c r="H25">
        <f t="shared" ca="1" si="6"/>
        <v>-20</v>
      </c>
      <c r="I25">
        <f t="shared" ca="1" si="7"/>
        <v>-8</v>
      </c>
      <c r="J25">
        <f t="shared" ca="1" si="8"/>
        <v>-5</v>
      </c>
      <c r="K25" s="38">
        <f t="shared" ca="1" si="9"/>
        <v>-20.85</v>
      </c>
      <c r="L25" s="39">
        <f t="shared" ref="L25:P25" ca="1" si="33">B25+G25</f>
        <v>0</v>
      </c>
      <c r="M25" s="19">
        <f t="shared" ca="1" si="33"/>
        <v>-20</v>
      </c>
      <c r="N25" s="19">
        <f t="shared" ca="1" si="33"/>
        <v>-8</v>
      </c>
      <c r="O25" s="19">
        <f t="shared" ca="1" si="33"/>
        <v>-5</v>
      </c>
      <c r="P25" s="37">
        <f t="shared" ca="1" si="33"/>
        <v>-20.85</v>
      </c>
    </row>
    <row r="26" spans="1:16" ht="13" x14ac:dyDescent="0.15">
      <c r="A26" s="1" t="s">
        <v>134</v>
      </c>
      <c r="B26" s="36">
        <f t="shared" ca="1" si="0"/>
        <v>0</v>
      </c>
      <c r="C26">
        <f t="shared" ca="1" si="1"/>
        <v>200</v>
      </c>
      <c r="D26">
        <f t="shared" ca="1" si="2"/>
        <v>0</v>
      </c>
      <c r="E26">
        <f t="shared" ca="1" si="3"/>
        <v>0</v>
      </c>
      <c r="F26" s="37">
        <f t="shared" ca="1" si="4"/>
        <v>200</v>
      </c>
      <c r="G26" s="36">
        <f t="shared" ca="1" si="5"/>
        <v>0</v>
      </c>
      <c r="H26">
        <f t="shared" ca="1" si="6"/>
        <v>-250</v>
      </c>
      <c r="I26">
        <f t="shared" ca="1" si="7"/>
        <v>-2</v>
      </c>
      <c r="J26">
        <f t="shared" ca="1" si="8"/>
        <v>-2</v>
      </c>
      <c r="K26" s="38">
        <f t="shared" ca="1" si="9"/>
        <v>-250.22</v>
      </c>
      <c r="L26" s="39">
        <f t="shared" ref="L26:P26" ca="1" si="34">B26+G26</f>
        <v>0</v>
      </c>
      <c r="M26" s="19">
        <f t="shared" ca="1" si="34"/>
        <v>-50</v>
      </c>
      <c r="N26" s="19">
        <f t="shared" ca="1" si="34"/>
        <v>-2</v>
      </c>
      <c r="O26" s="19">
        <f t="shared" ca="1" si="34"/>
        <v>-2</v>
      </c>
      <c r="P26" s="37">
        <f t="shared" ca="1" si="34"/>
        <v>-50.22</v>
      </c>
    </row>
    <row r="27" spans="1:16" ht="13" x14ac:dyDescent="0.15">
      <c r="A27" s="1" t="s">
        <v>135</v>
      </c>
      <c r="B27" s="36">
        <f t="shared" ca="1" si="0"/>
        <v>0</v>
      </c>
      <c r="C27">
        <f t="shared" ca="1" si="1"/>
        <v>0</v>
      </c>
      <c r="D27">
        <f t="shared" ca="1" si="2"/>
        <v>0</v>
      </c>
      <c r="E27">
        <f t="shared" ca="1" si="3"/>
        <v>0</v>
      </c>
      <c r="F27" s="37">
        <f t="shared" ca="1" si="4"/>
        <v>0</v>
      </c>
      <c r="G27" s="36">
        <f t="shared" ca="1" si="5"/>
        <v>0</v>
      </c>
      <c r="H27">
        <f t="shared" ca="1" si="6"/>
        <v>0</v>
      </c>
      <c r="I27">
        <f t="shared" ca="1" si="7"/>
        <v>0</v>
      </c>
      <c r="J27">
        <f t="shared" ca="1" si="8"/>
        <v>0</v>
      </c>
      <c r="K27" s="38">
        <f t="shared" ca="1" si="9"/>
        <v>0</v>
      </c>
      <c r="L27" s="39">
        <f t="shared" ref="L27:P27" ca="1" si="35">B27+G27</f>
        <v>0</v>
      </c>
      <c r="M27" s="19">
        <f t="shared" ca="1" si="35"/>
        <v>0</v>
      </c>
      <c r="N27" s="19">
        <f t="shared" ca="1" si="35"/>
        <v>0</v>
      </c>
      <c r="O27" s="19">
        <f t="shared" ca="1" si="35"/>
        <v>0</v>
      </c>
      <c r="P27" s="37">
        <f t="shared" ca="1" si="35"/>
        <v>0</v>
      </c>
    </row>
    <row r="28" spans="1:16" ht="13" x14ac:dyDescent="0.15">
      <c r="A28" s="1" t="s">
        <v>136</v>
      </c>
      <c r="B28" s="36">
        <f t="shared" ca="1" si="0"/>
        <v>0</v>
      </c>
      <c r="C28">
        <f t="shared" ca="1" si="1"/>
        <v>173</v>
      </c>
      <c r="D28">
        <f t="shared" ca="1" si="2"/>
        <v>13</v>
      </c>
      <c r="E28">
        <f t="shared" ca="1" si="3"/>
        <v>0</v>
      </c>
      <c r="F28" s="37">
        <f t="shared" ca="1" si="4"/>
        <v>174.3</v>
      </c>
      <c r="G28" s="36">
        <f t="shared" ca="1" si="5"/>
        <v>0</v>
      </c>
      <c r="H28">
        <f t="shared" ca="1" si="6"/>
        <v>-14</v>
      </c>
      <c r="I28">
        <f t="shared" ca="1" si="7"/>
        <v>-10</v>
      </c>
      <c r="J28">
        <f t="shared" ca="1" si="8"/>
        <v>0</v>
      </c>
      <c r="K28" s="38">
        <f t="shared" ca="1" si="9"/>
        <v>-15</v>
      </c>
      <c r="L28" s="39">
        <f t="shared" ref="L28:P28" ca="1" si="36">B28+G28</f>
        <v>0</v>
      </c>
      <c r="M28" s="19">
        <f t="shared" ca="1" si="36"/>
        <v>159</v>
      </c>
      <c r="N28" s="19">
        <f t="shared" ca="1" si="36"/>
        <v>3</v>
      </c>
      <c r="O28" s="19">
        <f t="shared" ca="1" si="36"/>
        <v>0</v>
      </c>
      <c r="P28" s="37">
        <f t="shared" ca="1" si="36"/>
        <v>159.30000000000001</v>
      </c>
    </row>
    <row r="29" spans="1:16" ht="13" x14ac:dyDescent="0.15">
      <c r="A29" s="1" t="s">
        <v>137</v>
      </c>
      <c r="B29" s="36">
        <f t="shared" ca="1" si="0"/>
        <v>0</v>
      </c>
      <c r="C29">
        <f t="shared" ca="1" si="1"/>
        <v>0</v>
      </c>
      <c r="D29">
        <f t="shared" ca="1" si="2"/>
        <v>0</v>
      </c>
      <c r="E29">
        <f t="shared" ca="1" si="3"/>
        <v>0</v>
      </c>
      <c r="F29" s="37">
        <f t="shared" ca="1" si="4"/>
        <v>0</v>
      </c>
      <c r="G29" s="36">
        <f t="shared" ca="1" si="5"/>
        <v>0</v>
      </c>
      <c r="H29">
        <f t="shared" ca="1" si="6"/>
        <v>0</v>
      </c>
      <c r="I29">
        <f t="shared" ca="1" si="7"/>
        <v>0</v>
      </c>
      <c r="J29">
        <f t="shared" ca="1" si="8"/>
        <v>0</v>
      </c>
      <c r="K29" s="38">
        <f t="shared" ca="1" si="9"/>
        <v>0</v>
      </c>
      <c r="L29" s="39">
        <f t="shared" ref="L29:P29" ca="1" si="37">B29+G29</f>
        <v>0</v>
      </c>
      <c r="M29" s="19">
        <f t="shared" ca="1" si="37"/>
        <v>0</v>
      </c>
      <c r="N29" s="19">
        <f t="shared" ca="1" si="37"/>
        <v>0</v>
      </c>
      <c r="O29" s="19">
        <f t="shared" ca="1" si="37"/>
        <v>0</v>
      </c>
      <c r="P29" s="37">
        <f t="shared" ca="1" si="37"/>
        <v>0</v>
      </c>
    </row>
    <row r="30" spans="1:16" ht="13" x14ac:dyDescent="0.15">
      <c r="A30" s="1" t="s">
        <v>138</v>
      </c>
      <c r="B30" s="36">
        <f t="shared" ca="1" si="0"/>
        <v>0</v>
      </c>
      <c r="C30">
        <f t="shared" ca="1" si="1"/>
        <v>0</v>
      </c>
      <c r="D30">
        <f t="shared" ca="1" si="2"/>
        <v>0</v>
      </c>
      <c r="E30">
        <f t="shared" ca="1" si="3"/>
        <v>0</v>
      </c>
      <c r="F30" s="37">
        <f t="shared" ca="1" si="4"/>
        <v>0</v>
      </c>
      <c r="G30" s="36">
        <f t="shared" ca="1" si="5"/>
        <v>0</v>
      </c>
      <c r="H30">
        <f t="shared" ca="1" si="6"/>
        <v>0</v>
      </c>
      <c r="I30">
        <f t="shared" ca="1" si="7"/>
        <v>0</v>
      </c>
      <c r="J30">
        <f t="shared" ca="1" si="8"/>
        <v>0</v>
      </c>
      <c r="K30" s="38">
        <f t="shared" ca="1" si="9"/>
        <v>0</v>
      </c>
      <c r="L30" s="39">
        <f t="shared" ref="L30:P30" ca="1" si="38">B30+G30</f>
        <v>0</v>
      </c>
      <c r="M30" s="19">
        <f t="shared" ca="1" si="38"/>
        <v>0</v>
      </c>
      <c r="N30" s="19">
        <f t="shared" ca="1" si="38"/>
        <v>0</v>
      </c>
      <c r="O30" s="19">
        <f t="shared" ca="1" si="38"/>
        <v>0</v>
      </c>
      <c r="P30" s="37">
        <f t="shared" ca="1" si="38"/>
        <v>0</v>
      </c>
    </row>
    <row r="31" spans="1:16" ht="13" x14ac:dyDescent="0.15">
      <c r="A31" s="1" t="s">
        <v>139</v>
      </c>
      <c r="B31" s="36">
        <f t="shared" ca="1" si="0"/>
        <v>0</v>
      </c>
      <c r="C31">
        <f t="shared" ca="1" si="1"/>
        <v>0</v>
      </c>
      <c r="D31">
        <f t="shared" ca="1" si="2"/>
        <v>0</v>
      </c>
      <c r="E31">
        <f t="shared" ca="1" si="3"/>
        <v>0</v>
      </c>
      <c r="F31" s="37">
        <f t="shared" ca="1" si="4"/>
        <v>0</v>
      </c>
      <c r="G31" s="36">
        <f t="shared" ca="1" si="5"/>
        <v>0</v>
      </c>
      <c r="H31">
        <f t="shared" ca="1" si="6"/>
        <v>0</v>
      </c>
      <c r="I31">
        <f t="shared" ca="1" si="7"/>
        <v>0</v>
      </c>
      <c r="J31">
        <f t="shared" ca="1" si="8"/>
        <v>0</v>
      </c>
      <c r="K31" s="38">
        <f t="shared" ca="1" si="9"/>
        <v>0</v>
      </c>
      <c r="L31" s="39">
        <f t="shared" ref="L31:P31" ca="1" si="39">B31+G31</f>
        <v>0</v>
      </c>
      <c r="M31" s="19">
        <f t="shared" ca="1" si="39"/>
        <v>0</v>
      </c>
      <c r="N31" s="19">
        <f t="shared" ca="1" si="39"/>
        <v>0</v>
      </c>
      <c r="O31" s="19">
        <f t="shared" ca="1" si="39"/>
        <v>0</v>
      </c>
      <c r="P31" s="37">
        <f t="shared" ca="1" si="39"/>
        <v>0</v>
      </c>
    </row>
    <row r="32" spans="1:16" ht="13" x14ac:dyDescent="0.15">
      <c r="A32" s="1" t="s">
        <v>140</v>
      </c>
      <c r="B32" s="36">
        <f t="shared" ca="1" si="0"/>
        <v>0</v>
      </c>
      <c r="C32">
        <f t="shared" ca="1" si="1"/>
        <v>25</v>
      </c>
      <c r="D32">
        <f t="shared" ca="1" si="2"/>
        <v>0</v>
      </c>
      <c r="E32">
        <f t="shared" ca="1" si="3"/>
        <v>0</v>
      </c>
      <c r="F32" s="37">
        <f t="shared" ca="1" si="4"/>
        <v>25</v>
      </c>
      <c r="G32" s="36">
        <f t="shared" ca="1" si="5"/>
        <v>0</v>
      </c>
      <c r="H32">
        <f t="shared" ca="1" si="6"/>
        <v>-1200</v>
      </c>
      <c r="I32">
        <f t="shared" ca="1" si="7"/>
        <v>0</v>
      </c>
      <c r="J32">
        <f t="shared" ca="1" si="8"/>
        <v>0</v>
      </c>
      <c r="K32" s="38">
        <f t="shared" ca="1" si="9"/>
        <v>-1200</v>
      </c>
      <c r="L32" s="39">
        <f t="shared" ref="L32:P32" ca="1" si="40">B32+G32</f>
        <v>0</v>
      </c>
      <c r="M32" s="19">
        <f t="shared" ca="1" si="40"/>
        <v>-1175</v>
      </c>
      <c r="N32" s="19">
        <f t="shared" ca="1" si="40"/>
        <v>0</v>
      </c>
      <c r="O32" s="19">
        <f t="shared" ca="1" si="40"/>
        <v>0</v>
      </c>
      <c r="P32" s="37">
        <f t="shared" ca="1" si="40"/>
        <v>-1175</v>
      </c>
    </row>
    <row r="33" spans="1:16" ht="13" x14ac:dyDescent="0.15">
      <c r="A33" s="1" t="s">
        <v>141</v>
      </c>
      <c r="B33" s="36">
        <f t="shared" ca="1" si="0"/>
        <v>0</v>
      </c>
      <c r="C33">
        <f t="shared" ca="1" si="1"/>
        <v>0</v>
      </c>
      <c r="D33">
        <f t="shared" ca="1" si="2"/>
        <v>0</v>
      </c>
      <c r="E33">
        <f t="shared" ca="1" si="3"/>
        <v>0</v>
      </c>
      <c r="F33" s="37">
        <f t="shared" ca="1" si="4"/>
        <v>0</v>
      </c>
      <c r="G33" s="36">
        <f t="shared" ca="1" si="5"/>
        <v>0</v>
      </c>
      <c r="H33">
        <f t="shared" ca="1" si="6"/>
        <v>0</v>
      </c>
      <c r="I33">
        <f t="shared" ca="1" si="7"/>
        <v>0</v>
      </c>
      <c r="J33">
        <f t="shared" ca="1" si="8"/>
        <v>0</v>
      </c>
      <c r="K33" s="38">
        <f t="shared" ca="1" si="9"/>
        <v>0</v>
      </c>
      <c r="L33" s="39">
        <f t="shared" ref="L33:P33" ca="1" si="41">B33+G33</f>
        <v>0</v>
      </c>
      <c r="M33" s="19">
        <f t="shared" ca="1" si="41"/>
        <v>0</v>
      </c>
      <c r="N33" s="19">
        <f t="shared" ca="1" si="41"/>
        <v>0</v>
      </c>
      <c r="O33" s="19">
        <f t="shared" ca="1" si="41"/>
        <v>0</v>
      </c>
      <c r="P33" s="37">
        <f t="shared" ca="1" si="41"/>
        <v>0</v>
      </c>
    </row>
    <row r="34" spans="1:16" ht="13" x14ac:dyDescent="0.15">
      <c r="A34" s="1" t="s">
        <v>142</v>
      </c>
      <c r="B34" s="36">
        <f t="shared" ca="1" si="0"/>
        <v>0</v>
      </c>
      <c r="C34">
        <f t="shared" ca="1" si="1"/>
        <v>0</v>
      </c>
      <c r="D34">
        <f t="shared" ca="1" si="2"/>
        <v>0</v>
      </c>
      <c r="E34">
        <f t="shared" ca="1" si="3"/>
        <v>0</v>
      </c>
      <c r="F34" s="37">
        <f t="shared" ca="1" si="4"/>
        <v>0</v>
      </c>
      <c r="G34" s="36">
        <f t="shared" ca="1" si="5"/>
        <v>0</v>
      </c>
      <c r="H34">
        <f t="shared" ca="1" si="6"/>
        <v>-5</v>
      </c>
      <c r="I34">
        <f t="shared" ca="1" si="7"/>
        <v>0</v>
      </c>
      <c r="J34">
        <f t="shared" ca="1" si="8"/>
        <v>0</v>
      </c>
      <c r="K34" s="38">
        <f t="shared" ca="1" si="9"/>
        <v>-5</v>
      </c>
      <c r="L34" s="39">
        <f t="shared" ref="L34:P34" ca="1" si="42">B34+G34</f>
        <v>0</v>
      </c>
      <c r="M34" s="19">
        <f t="shared" ca="1" si="42"/>
        <v>-5</v>
      </c>
      <c r="N34" s="19">
        <f t="shared" ca="1" si="42"/>
        <v>0</v>
      </c>
      <c r="O34" s="19">
        <f t="shared" ca="1" si="42"/>
        <v>0</v>
      </c>
      <c r="P34" s="37">
        <f t="shared" ca="1" si="42"/>
        <v>-5</v>
      </c>
    </row>
    <row r="35" spans="1:16" ht="13" x14ac:dyDescent="0.15">
      <c r="A35" s="1" t="s">
        <v>143</v>
      </c>
      <c r="B35" s="36">
        <f t="shared" ca="1" si="0"/>
        <v>0</v>
      </c>
      <c r="C35">
        <f t="shared" ca="1" si="1"/>
        <v>0</v>
      </c>
      <c r="D35">
        <f t="shared" ca="1" si="2"/>
        <v>0</v>
      </c>
      <c r="E35">
        <f t="shared" ca="1" si="3"/>
        <v>0</v>
      </c>
      <c r="F35" s="37">
        <f t="shared" ca="1" si="4"/>
        <v>0</v>
      </c>
      <c r="G35" s="36">
        <f t="shared" ca="1" si="5"/>
        <v>0</v>
      </c>
      <c r="H35">
        <f t="shared" ca="1" si="6"/>
        <v>-2</v>
      </c>
      <c r="I35">
        <f t="shared" ca="1" si="7"/>
        <v>0</v>
      </c>
      <c r="J35">
        <f t="shared" ca="1" si="8"/>
        <v>0</v>
      </c>
      <c r="K35" s="38">
        <f t="shared" ca="1" si="9"/>
        <v>-2</v>
      </c>
      <c r="L35" s="39">
        <f t="shared" ref="L35:P35" ca="1" si="43">B35+G35</f>
        <v>0</v>
      </c>
      <c r="M35" s="19">
        <f t="shared" ca="1" si="43"/>
        <v>-2</v>
      </c>
      <c r="N35" s="19">
        <f t="shared" ca="1" si="43"/>
        <v>0</v>
      </c>
      <c r="O35" s="19">
        <f t="shared" ca="1" si="43"/>
        <v>0</v>
      </c>
      <c r="P35" s="37">
        <f t="shared" ca="1" si="43"/>
        <v>-2</v>
      </c>
    </row>
    <row r="36" spans="1:16" ht="13" x14ac:dyDescent="0.15">
      <c r="A36" s="1" t="s">
        <v>144</v>
      </c>
      <c r="B36" s="36">
        <f t="shared" ca="1" si="0"/>
        <v>0</v>
      </c>
      <c r="C36">
        <f t="shared" ca="1" si="1"/>
        <v>0</v>
      </c>
      <c r="D36">
        <f t="shared" ca="1" si="2"/>
        <v>0</v>
      </c>
      <c r="E36">
        <f t="shared" ca="1" si="3"/>
        <v>0</v>
      </c>
      <c r="F36" s="37">
        <f t="shared" ca="1" si="4"/>
        <v>0</v>
      </c>
      <c r="G36" s="36">
        <f t="shared" ca="1" si="5"/>
        <v>0</v>
      </c>
      <c r="H36">
        <f t="shared" ca="1" si="6"/>
        <v>-20</v>
      </c>
      <c r="I36">
        <f t="shared" ca="1" si="7"/>
        <v>0</v>
      </c>
      <c r="J36">
        <f t="shared" ca="1" si="8"/>
        <v>0</v>
      </c>
      <c r="K36" s="38">
        <f t="shared" ca="1" si="9"/>
        <v>-20</v>
      </c>
      <c r="L36" s="39">
        <f t="shared" ref="L36:P36" ca="1" si="44">B36+G36</f>
        <v>0</v>
      </c>
      <c r="M36" s="19">
        <f t="shared" ca="1" si="44"/>
        <v>-20</v>
      </c>
      <c r="N36" s="19">
        <f t="shared" ca="1" si="44"/>
        <v>0</v>
      </c>
      <c r="O36" s="19">
        <f t="shared" ca="1" si="44"/>
        <v>0</v>
      </c>
      <c r="P36" s="37">
        <f t="shared" ca="1" si="44"/>
        <v>-20</v>
      </c>
    </row>
    <row r="37" spans="1:16" ht="13" x14ac:dyDescent="0.15">
      <c r="A37" s="1" t="s">
        <v>145</v>
      </c>
      <c r="B37" s="36">
        <f t="shared" ca="1" si="0"/>
        <v>0</v>
      </c>
      <c r="C37">
        <f t="shared" ca="1" si="1"/>
        <v>0</v>
      </c>
      <c r="D37">
        <f t="shared" ca="1" si="2"/>
        <v>0</v>
      </c>
      <c r="E37">
        <f t="shared" ca="1" si="3"/>
        <v>0</v>
      </c>
      <c r="F37" s="37">
        <f t="shared" ca="1" si="4"/>
        <v>0</v>
      </c>
      <c r="G37" s="36">
        <f t="shared" ca="1" si="5"/>
        <v>0</v>
      </c>
      <c r="H37">
        <f t="shared" ca="1" si="6"/>
        <v>-20</v>
      </c>
      <c r="I37">
        <f t="shared" ca="1" si="7"/>
        <v>0</v>
      </c>
      <c r="J37">
        <f t="shared" ca="1" si="8"/>
        <v>0</v>
      </c>
      <c r="K37" s="38">
        <f t="shared" ca="1" si="9"/>
        <v>-20</v>
      </c>
      <c r="L37" s="39">
        <f t="shared" ref="L37:P37" ca="1" si="45">B37+G37</f>
        <v>0</v>
      </c>
      <c r="M37" s="19">
        <f t="shared" ca="1" si="45"/>
        <v>-20</v>
      </c>
      <c r="N37" s="19">
        <f t="shared" ca="1" si="45"/>
        <v>0</v>
      </c>
      <c r="O37" s="19">
        <f t="shared" ca="1" si="45"/>
        <v>0</v>
      </c>
      <c r="P37" s="37">
        <f t="shared" ca="1" si="45"/>
        <v>-20</v>
      </c>
    </row>
    <row r="38" spans="1:16" ht="13" x14ac:dyDescent="0.15">
      <c r="A38" s="1" t="s">
        <v>146</v>
      </c>
      <c r="B38" s="36">
        <f t="shared" ca="1" si="0"/>
        <v>0</v>
      </c>
      <c r="C38">
        <f t="shared" ca="1" si="1"/>
        <v>0</v>
      </c>
      <c r="D38">
        <f t="shared" ca="1" si="2"/>
        <v>0</v>
      </c>
      <c r="E38">
        <f t="shared" ca="1" si="3"/>
        <v>0</v>
      </c>
      <c r="F38" s="37">
        <f t="shared" ca="1" si="4"/>
        <v>0</v>
      </c>
      <c r="G38" s="36">
        <f t="shared" ca="1" si="5"/>
        <v>0</v>
      </c>
      <c r="H38">
        <f t="shared" ca="1" si="6"/>
        <v>0</v>
      </c>
      <c r="I38">
        <f t="shared" ca="1" si="7"/>
        <v>0</v>
      </c>
      <c r="J38">
        <f t="shared" ca="1" si="8"/>
        <v>0</v>
      </c>
      <c r="K38" s="38">
        <f t="shared" ca="1" si="9"/>
        <v>0</v>
      </c>
      <c r="L38" s="39">
        <f t="shared" ref="L38:P38" ca="1" si="46">B38+G38</f>
        <v>0</v>
      </c>
      <c r="M38" s="19">
        <f t="shared" ca="1" si="46"/>
        <v>0</v>
      </c>
      <c r="N38" s="19">
        <f t="shared" ca="1" si="46"/>
        <v>0</v>
      </c>
      <c r="O38" s="19">
        <f t="shared" ca="1" si="46"/>
        <v>0</v>
      </c>
      <c r="P38" s="37">
        <f t="shared" ca="1" si="46"/>
        <v>0</v>
      </c>
    </row>
    <row r="39" spans="1:16" ht="13" x14ac:dyDescent="0.15">
      <c r="A39" s="1" t="s">
        <v>147</v>
      </c>
      <c r="B39" s="36">
        <f t="shared" ca="1" si="0"/>
        <v>0</v>
      </c>
      <c r="C39">
        <f t="shared" ca="1" si="1"/>
        <v>0</v>
      </c>
      <c r="D39">
        <f t="shared" ca="1" si="2"/>
        <v>0</v>
      </c>
      <c r="E39">
        <f t="shared" ca="1" si="3"/>
        <v>0</v>
      </c>
      <c r="F39" s="37">
        <f t="shared" ca="1" si="4"/>
        <v>0</v>
      </c>
      <c r="G39" s="36">
        <f t="shared" ca="1" si="5"/>
        <v>0</v>
      </c>
      <c r="H39">
        <f t="shared" ca="1" si="6"/>
        <v>0</v>
      </c>
      <c r="I39">
        <f t="shared" ca="1" si="7"/>
        <v>0</v>
      </c>
      <c r="J39">
        <f t="shared" ca="1" si="8"/>
        <v>0</v>
      </c>
      <c r="K39" s="38">
        <f t="shared" ca="1" si="9"/>
        <v>0</v>
      </c>
      <c r="L39" s="39">
        <f t="shared" ref="L39:P39" ca="1" si="47">B39+G39</f>
        <v>0</v>
      </c>
      <c r="M39" s="19">
        <f t="shared" ca="1" si="47"/>
        <v>0</v>
      </c>
      <c r="N39" s="19">
        <f t="shared" ca="1" si="47"/>
        <v>0</v>
      </c>
      <c r="O39" s="19">
        <f t="shared" ca="1" si="47"/>
        <v>0</v>
      </c>
      <c r="P39" s="37">
        <f t="shared" ca="1" si="47"/>
        <v>0</v>
      </c>
    </row>
    <row r="40" spans="1:16" ht="13" x14ac:dyDescent="0.15">
      <c r="A40" s="1" t="s">
        <v>148</v>
      </c>
      <c r="B40" s="36">
        <f t="shared" ca="1" si="0"/>
        <v>0</v>
      </c>
      <c r="C40">
        <f t="shared" ca="1" si="1"/>
        <v>0</v>
      </c>
      <c r="D40">
        <f t="shared" ca="1" si="2"/>
        <v>0</v>
      </c>
      <c r="E40">
        <f t="shared" ca="1" si="3"/>
        <v>0</v>
      </c>
      <c r="F40" s="37">
        <f t="shared" ca="1" si="4"/>
        <v>0</v>
      </c>
      <c r="G40" s="36">
        <f t="shared" ca="1" si="5"/>
        <v>0</v>
      </c>
      <c r="H40">
        <f t="shared" ca="1" si="6"/>
        <v>0</v>
      </c>
      <c r="I40">
        <f t="shared" ca="1" si="7"/>
        <v>0</v>
      </c>
      <c r="J40">
        <f t="shared" ca="1" si="8"/>
        <v>0</v>
      </c>
      <c r="K40" s="38">
        <f t="shared" ca="1" si="9"/>
        <v>0</v>
      </c>
      <c r="L40" s="39">
        <f t="shared" ref="L40:P40" ca="1" si="48">B40+G40</f>
        <v>0</v>
      </c>
      <c r="M40" s="19">
        <f t="shared" ca="1" si="48"/>
        <v>0</v>
      </c>
      <c r="N40" s="19">
        <f t="shared" ca="1" si="48"/>
        <v>0</v>
      </c>
      <c r="O40" s="19">
        <f t="shared" ca="1" si="48"/>
        <v>0</v>
      </c>
      <c r="P40" s="37">
        <f t="shared" ca="1" si="48"/>
        <v>0</v>
      </c>
    </row>
    <row r="41" spans="1:16" ht="13" x14ac:dyDescent="0.15">
      <c r="A41" s="1" t="s">
        <v>149</v>
      </c>
      <c r="B41" s="36">
        <f t="shared" ca="1" si="0"/>
        <v>0</v>
      </c>
      <c r="C41">
        <f t="shared" ca="1" si="1"/>
        <v>0</v>
      </c>
      <c r="D41">
        <f t="shared" ca="1" si="2"/>
        <v>0</v>
      </c>
      <c r="E41">
        <f t="shared" ca="1" si="3"/>
        <v>0</v>
      </c>
      <c r="F41" s="37">
        <f t="shared" ca="1" si="4"/>
        <v>0</v>
      </c>
      <c r="G41" s="36">
        <f t="shared" ca="1" si="5"/>
        <v>0</v>
      </c>
      <c r="H41">
        <f t="shared" ca="1" si="6"/>
        <v>0</v>
      </c>
      <c r="I41">
        <f t="shared" ca="1" si="7"/>
        <v>0</v>
      </c>
      <c r="J41">
        <f t="shared" ca="1" si="8"/>
        <v>0</v>
      </c>
      <c r="K41" s="38">
        <f t="shared" ca="1" si="9"/>
        <v>0</v>
      </c>
      <c r="L41" s="39">
        <f t="shared" ref="L41:P41" ca="1" si="49">B41+G41</f>
        <v>0</v>
      </c>
      <c r="M41" s="19">
        <f t="shared" ca="1" si="49"/>
        <v>0</v>
      </c>
      <c r="N41" s="19">
        <f t="shared" ca="1" si="49"/>
        <v>0</v>
      </c>
      <c r="O41" s="19">
        <f t="shared" ca="1" si="49"/>
        <v>0</v>
      </c>
      <c r="P41" s="37">
        <f t="shared" ca="1" si="49"/>
        <v>0</v>
      </c>
    </row>
    <row r="42" spans="1:16" ht="13" x14ac:dyDescent="0.15">
      <c r="A42" s="1" t="s">
        <v>150</v>
      </c>
      <c r="B42" s="36">
        <f t="shared" ca="1" si="0"/>
        <v>0</v>
      </c>
      <c r="C42">
        <f t="shared" ca="1" si="1"/>
        <v>0</v>
      </c>
      <c r="D42">
        <f t="shared" ca="1" si="2"/>
        <v>0</v>
      </c>
      <c r="E42">
        <f t="shared" ca="1" si="3"/>
        <v>0</v>
      </c>
      <c r="F42" s="37">
        <f t="shared" ca="1" si="4"/>
        <v>0</v>
      </c>
      <c r="G42" s="36">
        <f t="shared" ca="1" si="5"/>
        <v>0</v>
      </c>
      <c r="H42">
        <f t="shared" ca="1" si="6"/>
        <v>-30</v>
      </c>
      <c r="I42">
        <f t="shared" ca="1" si="7"/>
        <v>0</v>
      </c>
      <c r="J42">
        <f t="shared" ca="1" si="8"/>
        <v>0</v>
      </c>
      <c r="K42" s="38">
        <f t="shared" ca="1" si="9"/>
        <v>-30</v>
      </c>
      <c r="L42" s="39">
        <f t="shared" ref="L42:P42" ca="1" si="50">B42+G42</f>
        <v>0</v>
      </c>
      <c r="M42" s="19">
        <f t="shared" ca="1" si="50"/>
        <v>-30</v>
      </c>
      <c r="N42" s="19">
        <f t="shared" ca="1" si="50"/>
        <v>0</v>
      </c>
      <c r="O42" s="19">
        <f t="shared" ca="1" si="50"/>
        <v>0</v>
      </c>
      <c r="P42" s="37">
        <f t="shared" ca="1" si="50"/>
        <v>-30</v>
      </c>
    </row>
    <row r="43" spans="1:16" ht="13" x14ac:dyDescent="0.15">
      <c r="A43" s="1" t="s">
        <v>151</v>
      </c>
      <c r="B43" s="36">
        <f t="shared" ca="1" si="0"/>
        <v>0</v>
      </c>
      <c r="C43">
        <f t="shared" ca="1" si="1"/>
        <v>0</v>
      </c>
      <c r="D43">
        <f t="shared" ca="1" si="2"/>
        <v>0</v>
      </c>
      <c r="E43">
        <f t="shared" ca="1" si="3"/>
        <v>0</v>
      </c>
      <c r="F43" s="37">
        <f t="shared" ca="1" si="4"/>
        <v>0</v>
      </c>
      <c r="G43" s="36">
        <f t="shared" ca="1" si="5"/>
        <v>0</v>
      </c>
      <c r="H43">
        <f t="shared" ca="1" si="6"/>
        <v>0</v>
      </c>
      <c r="I43">
        <f t="shared" ca="1" si="7"/>
        <v>0</v>
      </c>
      <c r="J43">
        <f t="shared" ca="1" si="8"/>
        <v>0</v>
      </c>
      <c r="K43" s="38">
        <f t="shared" ca="1" si="9"/>
        <v>0</v>
      </c>
      <c r="L43" s="39">
        <f t="shared" ref="L43:P43" ca="1" si="51">B43+G43</f>
        <v>0</v>
      </c>
      <c r="M43" s="19">
        <f t="shared" ca="1" si="51"/>
        <v>0</v>
      </c>
      <c r="N43" s="19">
        <f t="shared" ca="1" si="51"/>
        <v>0</v>
      </c>
      <c r="O43" s="19">
        <f t="shared" ca="1" si="51"/>
        <v>0</v>
      </c>
      <c r="P43" s="37">
        <f t="shared" ca="1" si="51"/>
        <v>0</v>
      </c>
    </row>
    <row r="44" spans="1:16" ht="13" x14ac:dyDescent="0.15">
      <c r="A44" s="1" t="s">
        <v>152</v>
      </c>
      <c r="B44" s="36">
        <f t="shared" ca="1" si="0"/>
        <v>0</v>
      </c>
      <c r="C44">
        <f t="shared" ca="1" si="1"/>
        <v>0</v>
      </c>
      <c r="D44">
        <f t="shared" ca="1" si="2"/>
        <v>0</v>
      </c>
      <c r="E44">
        <f t="shared" ca="1" si="3"/>
        <v>0</v>
      </c>
      <c r="F44" s="37">
        <f t="shared" ca="1" si="4"/>
        <v>0</v>
      </c>
      <c r="G44" s="36">
        <f t="shared" ca="1" si="5"/>
        <v>0</v>
      </c>
      <c r="H44">
        <f t="shared" ca="1" si="6"/>
        <v>0</v>
      </c>
      <c r="I44">
        <f t="shared" ca="1" si="7"/>
        <v>0</v>
      </c>
      <c r="J44">
        <f t="shared" ca="1" si="8"/>
        <v>0</v>
      </c>
      <c r="K44" s="38">
        <f t="shared" ca="1" si="9"/>
        <v>0</v>
      </c>
      <c r="L44" s="39">
        <f t="shared" ref="L44:P44" ca="1" si="52">B44+G44</f>
        <v>0</v>
      </c>
      <c r="M44" s="19">
        <f t="shared" ca="1" si="52"/>
        <v>0</v>
      </c>
      <c r="N44" s="19">
        <f t="shared" ca="1" si="52"/>
        <v>0</v>
      </c>
      <c r="O44" s="19">
        <f t="shared" ca="1" si="52"/>
        <v>0</v>
      </c>
      <c r="P44" s="37">
        <f t="shared" ca="1" si="52"/>
        <v>0</v>
      </c>
    </row>
    <row r="45" spans="1:16" ht="13" x14ac:dyDescent="0.15">
      <c r="A45" s="1" t="s">
        <v>153</v>
      </c>
      <c r="B45" s="36">
        <f t="shared" ca="1" si="0"/>
        <v>0</v>
      </c>
      <c r="C45">
        <f t="shared" ca="1" si="1"/>
        <v>0</v>
      </c>
      <c r="D45">
        <f t="shared" ca="1" si="2"/>
        <v>0</v>
      </c>
      <c r="E45">
        <f t="shared" ca="1" si="3"/>
        <v>0</v>
      </c>
      <c r="F45" s="37">
        <f t="shared" ca="1" si="4"/>
        <v>0</v>
      </c>
      <c r="G45" s="36">
        <f t="shared" ca="1" si="5"/>
        <v>0</v>
      </c>
      <c r="H45">
        <f t="shared" ca="1" si="6"/>
        <v>0</v>
      </c>
      <c r="I45">
        <f t="shared" ca="1" si="7"/>
        <v>0</v>
      </c>
      <c r="J45">
        <f t="shared" ca="1" si="8"/>
        <v>0</v>
      </c>
      <c r="K45" s="38">
        <f t="shared" ca="1" si="9"/>
        <v>0</v>
      </c>
      <c r="L45" s="39">
        <f t="shared" ref="L45:P45" ca="1" si="53">B45+G45</f>
        <v>0</v>
      </c>
      <c r="M45" s="19">
        <f t="shared" ca="1" si="53"/>
        <v>0</v>
      </c>
      <c r="N45" s="19">
        <f t="shared" ca="1" si="53"/>
        <v>0</v>
      </c>
      <c r="O45" s="19">
        <f t="shared" ca="1" si="53"/>
        <v>0</v>
      </c>
      <c r="P45" s="37">
        <f t="shared" ca="1" si="53"/>
        <v>0</v>
      </c>
    </row>
    <row r="46" spans="1:16" ht="13" x14ac:dyDescent="0.15">
      <c r="A46" s="1" t="s">
        <v>154</v>
      </c>
      <c r="B46" s="36">
        <f t="shared" ca="1" si="0"/>
        <v>0</v>
      </c>
      <c r="C46">
        <f t="shared" ca="1" si="1"/>
        <v>0</v>
      </c>
      <c r="D46">
        <f t="shared" ca="1" si="2"/>
        <v>0</v>
      </c>
      <c r="E46">
        <f t="shared" ca="1" si="3"/>
        <v>0</v>
      </c>
      <c r="F46" s="37">
        <f t="shared" ca="1" si="4"/>
        <v>0</v>
      </c>
      <c r="G46" s="36">
        <f t="shared" ca="1" si="5"/>
        <v>0</v>
      </c>
      <c r="H46">
        <f t="shared" ca="1" si="6"/>
        <v>0</v>
      </c>
      <c r="I46">
        <f t="shared" ca="1" si="7"/>
        <v>0</v>
      </c>
      <c r="J46">
        <f t="shared" ca="1" si="8"/>
        <v>0</v>
      </c>
      <c r="K46" s="38">
        <f t="shared" ca="1" si="9"/>
        <v>0</v>
      </c>
      <c r="L46" s="39">
        <f t="shared" ref="L46:P46" ca="1" si="54">B46+G46</f>
        <v>0</v>
      </c>
      <c r="M46" s="19">
        <f t="shared" ca="1" si="54"/>
        <v>0</v>
      </c>
      <c r="N46" s="19">
        <f t="shared" ca="1" si="54"/>
        <v>0</v>
      </c>
      <c r="O46" s="19">
        <f t="shared" ca="1" si="54"/>
        <v>0</v>
      </c>
      <c r="P46" s="37">
        <f t="shared" ca="1" si="54"/>
        <v>0</v>
      </c>
    </row>
    <row r="47" spans="1:16" ht="13" x14ac:dyDescent="0.15">
      <c r="A47" s="1" t="s">
        <v>155</v>
      </c>
      <c r="B47" s="36">
        <f t="shared" ca="1" si="0"/>
        <v>0</v>
      </c>
      <c r="C47">
        <f t="shared" ca="1" si="1"/>
        <v>0</v>
      </c>
      <c r="D47">
        <f t="shared" ca="1" si="2"/>
        <v>0</v>
      </c>
      <c r="E47">
        <f t="shared" ca="1" si="3"/>
        <v>0</v>
      </c>
      <c r="F47" s="37">
        <f t="shared" ca="1" si="4"/>
        <v>0</v>
      </c>
      <c r="G47" s="36">
        <f t="shared" ca="1" si="5"/>
        <v>0</v>
      </c>
      <c r="H47">
        <f t="shared" ca="1" si="6"/>
        <v>-30</v>
      </c>
      <c r="I47">
        <f t="shared" ca="1" si="7"/>
        <v>0</v>
      </c>
      <c r="J47">
        <f t="shared" ca="1" si="8"/>
        <v>0</v>
      </c>
      <c r="K47" s="38">
        <f t="shared" ca="1" si="9"/>
        <v>-30</v>
      </c>
      <c r="L47" s="39">
        <f t="shared" ref="L47:P47" ca="1" si="55">B47+G47</f>
        <v>0</v>
      </c>
      <c r="M47" s="19">
        <f t="shared" ca="1" si="55"/>
        <v>-30</v>
      </c>
      <c r="N47" s="19">
        <f t="shared" ca="1" si="55"/>
        <v>0</v>
      </c>
      <c r="O47" s="19">
        <f t="shared" ca="1" si="55"/>
        <v>0</v>
      </c>
      <c r="P47" s="37">
        <f t="shared" ca="1" si="55"/>
        <v>-30</v>
      </c>
    </row>
    <row r="48" spans="1:16" ht="13" x14ac:dyDescent="0.15">
      <c r="A48" s="1" t="s">
        <v>156</v>
      </c>
      <c r="B48" s="36">
        <f t="shared" ca="1" si="0"/>
        <v>2</v>
      </c>
      <c r="C48">
        <f t="shared" ca="1" si="1"/>
        <v>46</v>
      </c>
      <c r="D48">
        <f t="shared" ca="1" si="2"/>
        <v>4</v>
      </c>
      <c r="E48">
        <f t="shared" ca="1" si="3"/>
        <v>7</v>
      </c>
      <c r="F48" s="37">
        <f t="shared" ca="1" si="4"/>
        <v>66.47</v>
      </c>
      <c r="G48" s="36">
        <f t="shared" ca="1" si="5"/>
        <v>0</v>
      </c>
      <c r="H48">
        <f t="shared" ca="1" si="6"/>
        <v>0</v>
      </c>
      <c r="I48">
        <f t="shared" ca="1" si="7"/>
        <v>0</v>
      </c>
      <c r="J48">
        <f t="shared" ca="1" si="8"/>
        <v>0</v>
      </c>
      <c r="K48" s="38">
        <f t="shared" ca="1" si="9"/>
        <v>0</v>
      </c>
      <c r="L48" s="39">
        <f t="shared" ref="L48:P48" ca="1" si="56">B48+G48</f>
        <v>2</v>
      </c>
      <c r="M48" s="19">
        <f t="shared" ca="1" si="56"/>
        <v>46</v>
      </c>
      <c r="N48" s="19">
        <f t="shared" ca="1" si="56"/>
        <v>4</v>
      </c>
      <c r="O48" s="19">
        <f t="shared" ca="1" si="56"/>
        <v>7</v>
      </c>
      <c r="P48" s="37">
        <f t="shared" ca="1" si="56"/>
        <v>66.47</v>
      </c>
    </row>
    <row r="49" spans="1:16" ht="13" x14ac:dyDescent="0.15">
      <c r="A49" s="1" t="s">
        <v>157</v>
      </c>
      <c r="B49" s="36">
        <f t="shared" ca="1" si="0"/>
        <v>0</v>
      </c>
      <c r="C49">
        <f t="shared" ca="1" si="1"/>
        <v>0</v>
      </c>
      <c r="D49">
        <f t="shared" ca="1" si="2"/>
        <v>0</v>
      </c>
      <c r="E49">
        <f t="shared" ca="1" si="3"/>
        <v>0</v>
      </c>
      <c r="F49" s="37">
        <f t="shared" ca="1" si="4"/>
        <v>0</v>
      </c>
      <c r="G49" s="36">
        <f t="shared" ca="1" si="5"/>
        <v>0</v>
      </c>
      <c r="H49">
        <f t="shared" ca="1" si="6"/>
        <v>-60</v>
      </c>
      <c r="I49">
        <f t="shared" ca="1" si="7"/>
        <v>0</v>
      </c>
      <c r="J49">
        <f t="shared" ca="1" si="8"/>
        <v>0</v>
      </c>
      <c r="K49" s="38">
        <f t="shared" ca="1" si="9"/>
        <v>-60</v>
      </c>
      <c r="L49" s="39">
        <f t="shared" ref="L49:P49" ca="1" si="57">B49+G49</f>
        <v>0</v>
      </c>
      <c r="M49" s="19">
        <f t="shared" ca="1" si="57"/>
        <v>-60</v>
      </c>
      <c r="N49" s="19">
        <f t="shared" ca="1" si="57"/>
        <v>0</v>
      </c>
      <c r="O49" s="19">
        <f t="shared" ca="1" si="57"/>
        <v>0</v>
      </c>
      <c r="P49" s="37">
        <f t="shared" ca="1" si="57"/>
        <v>-60</v>
      </c>
    </row>
    <row r="50" spans="1:16" ht="13" x14ac:dyDescent="0.15">
      <c r="A50" s="1" t="s">
        <v>158</v>
      </c>
      <c r="B50" s="36">
        <f t="shared" ca="1" si="0"/>
        <v>0</v>
      </c>
      <c r="C50">
        <f t="shared" ca="1" si="1"/>
        <v>0</v>
      </c>
      <c r="D50">
        <f t="shared" ca="1" si="2"/>
        <v>0</v>
      </c>
      <c r="E50">
        <f t="shared" ca="1" si="3"/>
        <v>0</v>
      </c>
      <c r="F50" s="37">
        <f t="shared" ca="1" si="4"/>
        <v>0</v>
      </c>
      <c r="G50" s="36">
        <f t="shared" ca="1" si="5"/>
        <v>0</v>
      </c>
      <c r="H50">
        <f t="shared" ca="1" si="6"/>
        <v>-100</v>
      </c>
      <c r="I50">
        <f t="shared" ca="1" si="7"/>
        <v>-8</v>
      </c>
      <c r="J50">
        <f t="shared" ca="1" si="8"/>
        <v>0</v>
      </c>
      <c r="K50" s="38">
        <f t="shared" ca="1" si="9"/>
        <v>-100.8</v>
      </c>
      <c r="L50" s="39">
        <f t="shared" ref="L50:P50" ca="1" si="58">B50+G50</f>
        <v>0</v>
      </c>
      <c r="M50" s="19">
        <f t="shared" ca="1" si="58"/>
        <v>-100</v>
      </c>
      <c r="N50" s="19">
        <f t="shared" ca="1" si="58"/>
        <v>-8</v>
      </c>
      <c r="O50" s="19">
        <f t="shared" ca="1" si="58"/>
        <v>0</v>
      </c>
      <c r="P50" s="37">
        <f t="shared" ca="1" si="58"/>
        <v>-100.8</v>
      </c>
    </row>
    <row r="51" spans="1:16" ht="13" x14ac:dyDescent="0.15">
      <c r="A51" s="1" t="s">
        <v>159</v>
      </c>
      <c r="B51" s="36">
        <f t="shared" ca="1" si="0"/>
        <v>0</v>
      </c>
      <c r="C51">
        <f t="shared" ca="1" si="1"/>
        <v>0</v>
      </c>
      <c r="D51">
        <f t="shared" ca="1" si="2"/>
        <v>0</v>
      </c>
      <c r="E51">
        <f t="shared" ca="1" si="3"/>
        <v>0</v>
      </c>
      <c r="F51" s="37">
        <f t="shared" ca="1" si="4"/>
        <v>0</v>
      </c>
      <c r="G51" s="36">
        <f t="shared" ca="1" si="5"/>
        <v>0</v>
      </c>
      <c r="H51">
        <f t="shared" ca="1" si="6"/>
        <v>0</v>
      </c>
      <c r="I51">
        <f t="shared" ca="1" si="7"/>
        <v>0</v>
      </c>
      <c r="J51">
        <f t="shared" ca="1" si="8"/>
        <v>0</v>
      </c>
      <c r="K51" s="38">
        <f t="shared" ca="1" si="9"/>
        <v>0</v>
      </c>
      <c r="L51" s="39">
        <f t="shared" ref="L51:P51" ca="1" si="59">B51+G51</f>
        <v>0</v>
      </c>
      <c r="M51" s="19">
        <f t="shared" ca="1" si="59"/>
        <v>0</v>
      </c>
      <c r="N51" s="19">
        <f t="shared" ca="1" si="59"/>
        <v>0</v>
      </c>
      <c r="O51" s="19">
        <f t="shared" ca="1" si="59"/>
        <v>0</v>
      </c>
      <c r="P51" s="37">
        <f t="shared" ca="1" si="59"/>
        <v>0</v>
      </c>
    </row>
    <row r="52" spans="1:16" ht="13" x14ac:dyDescent="0.15">
      <c r="A52" s="1" t="s">
        <v>160</v>
      </c>
      <c r="B52" s="36">
        <f t="shared" ca="1" si="0"/>
        <v>0</v>
      </c>
      <c r="C52">
        <f t="shared" ca="1" si="1"/>
        <v>0</v>
      </c>
      <c r="D52">
        <f t="shared" ca="1" si="2"/>
        <v>0</v>
      </c>
      <c r="E52">
        <f t="shared" ca="1" si="3"/>
        <v>0</v>
      </c>
      <c r="F52" s="37">
        <f t="shared" ca="1" si="4"/>
        <v>0</v>
      </c>
      <c r="G52" s="36">
        <f t="shared" ca="1" si="5"/>
        <v>0</v>
      </c>
      <c r="H52">
        <f t="shared" ca="1" si="6"/>
        <v>0</v>
      </c>
      <c r="I52">
        <f t="shared" ca="1" si="7"/>
        <v>0</v>
      </c>
      <c r="J52">
        <f t="shared" ca="1" si="8"/>
        <v>0</v>
      </c>
      <c r="K52" s="38">
        <f t="shared" ca="1" si="9"/>
        <v>0</v>
      </c>
      <c r="L52" s="39">
        <f t="shared" ref="L52:P52" ca="1" si="60">B52+G52</f>
        <v>0</v>
      </c>
      <c r="M52" s="19">
        <f t="shared" ca="1" si="60"/>
        <v>0</v>
      </c>
      <c r="N52" s="19">
        <f t="shared" ca="1" si="60"/>
        <v>0</v>
      </c>
      <c r="O52" s="19">
        <f t="shared" ca="1" si="60"/>
        <v>0</v>
      </c>
      <c r="P52" s="37">
        <f t="shared" ca="1" si="60"/>
        <v>0</v>
      </c>
    </row>
    <row r="53" spans="1:16" ht="13" x14ac:dyDescent="0.15">
      <c r="A53" s="1" t="s">
        <v>161</v>
      </c>
      <c r="B53" s="36">
        <f t="shared" ca="1" si="0"/>
        <v>0</v>
      </c>
      <c r="C53">
        <f t="shared" ca="1" si="1"/>
        <v>0</v>
      </c>
      <c r="D53">
        <f t="shared" ca="1" si="2"/>
        <v>0</v>
      </c>
      <c r="E53">
        <f t="shared" ca="1" si="3"/>
        <v>0</v>
      </c>
      <c r="F53" s="37">
        <f t="shared" ca="1" si="4"/>
        <v>0</v>
      </c>
      <c r="G53" s="36">
        <f t="shared" ca="1" si="5"/>
        <v>0</v>
      </c>
      <c r="H53">
        <f t="shared" ca="1" si="6"/>
        <v>0</v>
      </c>
      <c r="I53">
        <f t="shared" ca="1" si="7"/>
        <v>0</v>
      </c>
      <c r="J53">
        <f t="shared" ca="1" si="8"/>
        <v>0</v>
      </c>
      <c r="K53" s="38">
        <f t="shared" ca="1" si="9"/>
        <v>0</v>
      </c>
      <c r="L53" s="39">
        <f t="shared" ref="L53:P53" ca="1" si="61">B53+G53</f>
        <v>0</v>
      </c>
      <c r="M53" s="19">
        <f t="shared" ca="1" si="61"/>
        <v>0</v>
      </c>
      <c r="N53" s="19">
        <f t="shared" ca="1" si="61"/>
        <v>0</v>
      </c>
      <c r="O53" s="19">
        <f t="shared" ca="1" si="61"/>
        <v>0</v>
      </c>
      <c r="P53" s="37">
        <f t="shared" ca="1" si="61"/>
        <v>0</v>
      </c>
    </row>
    <row r="54" spans="1:16" ht="13" x14ac:dyDescent="0.15">
      <c r="A54" s="1" t="s">
        <v>162</v>
      </c>
      <c r="B54" s="36">
        <f t="shared" ca="1" si="0"/>
        <v>0</v>
      </c>
      <c r="C54">
        <f t="shared" ca="1" si="1"/>
        <v>0</v>
      </c>
      <c r="D54">
        <f t="shared" ca="1" si="2"/>
        <v>0</v>
      </c>
      <c r="E54">
        <f t="shared" ca="1" si="3"/>
        <v>0</v>
      </c>
      <c r="F54" s="37">
        <f t="shared" ca="1" si="4"/>
        <v>0</v>
      </c>
      <c r="G54" s="36">
        <f t="shared" ca="1" si="5"/>
        <v>0</v>
      </c>
      <c r="H54">
        <f t="shared" ca="1" si="6"/>
        <v>-120</v>
      </c>
      <c r="I54">
        <f t="shared" ca="1" si="7"/>
        <v>0</v>
      </c>
      <c r="J54">
        <f t="shared" ca="1" si="8"/>
        <v>0</v>
      </c>
      <c r="K54" s="38">
        <f t="shared" ca="1" si="9"/>
        <v>-120</v>
      </c>
      <c r="L54" s="39">
        <f t="shared" ref="L54:P54" ca="1" si="62">B54+G54</f>
        <v>0</v>
      </c>
      <c r="M54" s="19">
        <f t="shared" ca="1" si="62"/>
        <v>-120</v>
      </c>
      <c r="N54" s="19">
        <f t="shared" ca="1" si="62"/>
        <v>0</v>
      </c>
      <c r="O54" s="19">
        <f t="shared" ca="1" si="62"/>
        <v>0</v>
      </c>
      <c r="P54" s="37">
        <f t="shared" ca="1" si="62"/>
        <v>-120</v>
      </c>
    </row>
    <row r="55" spans="1:16" ht="13" x14ac:dyDescent="0.15">
      <c r="A55" s="1" t="s">
        <v>163</v>
      </c>
      <c r="B55" s="36">
        <f t="shared" ca="1" si="0"/>
        <v>0</v>
      </c>
      <c r="C55">
        <f t="shared" ca="1" si="1"/>
        <v>0</v>
      </c>
      <c r="D55">
        <f t="shared" ca="1" si="2"/>
        <v>0</v>
      </c>
      <c r="E55">
        <f t="shared" ca="1" si="3"/>
        <v>0</v>
      </c>
      <c r="F55" s="37">
        <f t="shared" ca="1" si="4"/>
        <v>0</v>
      </c>
      <c r="G55" s="36">
        <f t="shared" ca="1" si="5"/>
        <v>0</v>
      </c>
      <c r="H55">
        <f t="shared" ca="1" si="6"/>
        <v>0</v>
      </c>
      <c r="I55">
        <f t="shared" ca="1" si="7"/>
        <v>0</v>
      </c>
      <c r="J55">
        <f t="shared" ca="1" si="8"/>
        <v>0</v>
      </c>
      <c r="K55" s="38">
        <f t="shared" ca="1" si="9"/>
        <v>0</v>
      </c>
      <c r="L55" s="39">
        <f t="shared" ref="L55:P55" ca="1" si="63">B55+G55</f>
        <v>0</v>
      </c>
      <c r="M55" s="19">
        <f t="shared" ca="1" si="63"/>
        <v>0</v>
      </c>
      <c r="N55" s="19">
        <f t="shared" ca="1" si="63"/>
        <v>0</v>
      </c>
      <c r="O55" s="19">
        <f t="shared" ca="1" si="63"/>
        <v>0</v>
      </c>
      <c r="P55" s="37">
        <f t="shared" ca="1" si="63"/>
        <v>0</v>
      </c>
    </row>
    <row r="56" spans="1:16" ht="13" x14ac:dyDescent="0.15">
      <c r="A56" s="1" t="s">
        <v>164</v>
      </c>
      <c r="B56" s="36">
        <f t="shared" ca="1" si="0"/>
        <v>0</v>
      </c>
      <c r="C56">
        <f t="shared" ca="1" si="1"/>
        <v>0</v>
      </c>
      <c r="D56">
        <f t="shared" ca="1" si="2"/>
        <v>0</v>
      </c>
      <c r="E56">
        <f t="shared" ca="1" si="3"/>
        <v>0</v>
      </c>
      <c r="F56" s="37">
        <f t="shared" ca="1" si="4"/>
        <v>0</v>
      </c>
      <c r="G56" s="36">
        <f t="shared" ca="1" si="5"/>
        <v>0</v>
      </c>
      <c r="H56">
        <f t="shared" ca="1" si="6"/>
        <v>0</v>
      </c>
      <c r="I56">
        <f t="shared" ca="1" si="7"/>
        <v>0</v>
      </c>
      <c r="J56">
        <f t="shared" ca="1" si="8"/>
        <v>0</v>
      </c>
      <c r="K56" s="38">
        <f t="shared" ca="1" si="9"/>
        <v>0</v>
      </c>
      <c r="L56" s="39">
        <f t="shared" ref="L56:P56" ca="1" si="64">B56+G56</f>
        <v>0</v>
      </c>
      <c r="M56" s="19">
        <f t="shared" ca="1" si="64"/>
        <v>0</v>
      </c>
      <c r="N56" s="19">
        <f t="shared" ca="1" si="64"/>
        <v>0</v>
      </c>
      <c r="O56" s="19">
        <f t="shared" ca="1" si="64"/>
        <v>0</v>
      </c>
      <c r="P56" s="37">
        <f t="shared" ca="1" si="64"/>
        <v>0</v>
      </c>
    </row>
    <row r="57" spans="1:16" ht="13" x14ac:dyDescent="0.15">
      <c r="A57" s="1" t="s">
        <v>165</v>
      </c>
      <c r="B57" s="36">
        <f t="shared" ca="1" si="0"/>
        <v>0</v>
      </c>
      <c r="C57">
        <f t="shared" ca="1" si="1"/>
        <v>0</v>
      </c>
      <c r="D57">
        <f t="shared" ca="1" si="2"/>
        <v>0</v>
      </c>
      <c r="E57">
        <f t="shared" ca="1" si="3"/>
        <v>0</v>
      </c>
      <c r="F57" s="37">
        <f t="shared" ca="1" si="4"/>
        <v>0</v>
      </c>
      <c r="G57" s="36">
        <f t="shared" ca="1" si="5"/>
        <v>0</v>
      </c>
      <c r="H57">
        <f t="shared" ca="1" si="6"/>
        <v>0</v>
      </c>
      <c r="I57">
        <f t="shared" ca="1" si="7"/>
        <v>0</v>
      </c>
      <c r="J57">
        <f t="shared" ca="1" si="8"/>
        <v>0</v>
      </c>
      <c r="K57" s="38">
        <f t="shared" ca="1" si="9"/>
        <v>0</v>
      </c>
      <c r="L57" s="39">
        <f t="shared" ref="L57:P57" ca="1" si="65">B57+G57</f>
        <v>0</v>
      </c>
      <c r="M57" s="19">
        <f t="shared" ca="1" si="65"/>
        <v>0</v>
      </c>
      <c r="N57" s="19">
        <f t="shared" ca="1" si="65"/>
        <v>0</v>
      </c>
      <c r="O57" s="19">
        <f t="shared" ca="1" si="65"/>
        <v>0</v>
      </c>
      <c r="P57" s="37">
        <f t="shared" ca="1" si="65"/>
        <v>0</v>
      </c>
    </row>
    <row r="58" spans="1:16" ht="13" x14ac:dyDescent="0.15">
      <c r="A58" s="1" t="s">
        <v>166</v>
      </c>
      <c r="B58" s="36">
        <f t="shared" ca="1" si="0"/>
        <v>0</v>
      </c>
      <c r="C58">
        <f t="shared" ca="1" si="1"/>
        <v>285</v>
      </c>
      <c r="D58">
        <f t="shared" ca="1" si="2"/>
        <v>0</v>
      </c>
      <c r="E58">
        <f t="shared" ca="1" si="3"/>
        <v>0</v>
      </c>
      <c r="F58" s="37">
        <f t="shared" ca="1" si="4"/>
        <v>285</v>
      </c>
      <c r="G58" s="36">
        <f t="shared" ca="1" si="5"/>
        <v>0</v>
      </c>
      <c r="H58">
        <f t="shared" ca="1" si="6"/>
        <v>0</v>
      </c>
      <c r="I58">
        <f t="shared" ca="1" si="7"/>
        <v>0</v>
      </c>
      <c r="J58">
        <f t="shared" ca="1" si="8"/>
        <v>0</v>
      </c>
      <c r="K58" s="38">
        <f t="shared" ca="1" si="9"/>
        <v>0</v>
      </c>
      <c r="L58" s="39">
        <f t="shared" ref="L58:P58" ca="1" si="66">B58+G58</f>
        <v>0</v>
      </c>
      <c r="M58" s="19">
        <f t="shared" ca="1" si="66"/>
        <v>285</v>
      </c>
      <c r="N58" s="19">
        <f t="shared" ca="1" si="66"/>
        <v>0</v>
      </c>
      <c r="O58" s="19">
        <f t="shared" ca="1" si="66"/>
        <v>0</v>
      </c>
      <c r="P58" s="37">
        <f t="shared" ca="1" si="66"/>
        <v>285</v>
      </c>
    </row>
    <row r="59" spans="1:16" ht="13" x14ac:dyDescent="0.15">
      <c r="A59" s="1" t="s">
        <v>167</v>
      </c>
      <c r="B59" s="36">
        <f t="shared" ca="1" si="0"/>
        <v>0</v>
      </c>
      <c r="C59">
        <f t="shared" ca="1" si="1"/>
        <v>0</v>
      </c>
      <c r="D59">
        <f t="shared" ca="1" si="2"/>
        <v>0</v>
      </c>
      <c r="E59">
        <f t="shared" ca="1" si="3"/>
        <v>0</v>
      </c>
      <c r="F59" s="37">
        <f t="shared" ca="1" si="4"/>
        <v>0</v>
      </c>
      <c r="G59" s="36">
        <f t="shared" ca="1" si="5"/>
        <v>0</v>
      </c>
      <c r="H59">
        <f t="shared" ca="1" si="6"/>
        <v>-53</v>
      </c>
      <c r="I59">
        <f t="shared" ca="1" si="7"/>
        <v>0</v>
      </c>
      <c r="J59">
        <f t="shared" ca="1" si="8"/>
        <v>0</v>
      </c>
      <c r="K59" s="38">
        <f t="shared" ca="1" si="9"/>
        <v>-53</v>
      </c>
      <c r="L59" s="39">
        <f t="shared" ref="L59:P59" ca="1" si="67">B59+G59</f>
        <v>0</v>
      </c>
      <c r="M59" s="19">
        <f t="shared" ca="1" si="67"/>
        <v>-53</v>
      </c>
      <c r="N59" s="19">
        <f t="shared" ca="1" si="67"/>
        <v>0</v>
      </c>
      <c r="O59" s="19">
        <f t="shared" ca="1" si="67"/>
        <v>0</v>
      </c>
      <c r="P59" s="37">
        <f t="shared" ca="1" si="67"/>
        <v>-53</v>
      </c>
    </row>
    <row r="60" spans="1:16" ht="13" x14ac:dyDescent="0.15">
      <c r="A60" s="1" t="s">
        <v>168</v>
      </c>
      <c r="B60" s="36">
        <f t="shared" ca="1" si="0"/>
        <v>0</v>
      </c>
      <c r="C60">
        <f t="shared" ca="1" si="1"/>
        <v>0</v>
      </c>
      <c r="D60">
        <f t="shared" ca="1" si="2"/>
        <v>0</v>
      </c>
      <c r="E60">
        <f t="shared" ca="1" si="3"/>
        <v>0</v>
      </c>
      <c r="F60" s="37">
        <f t="shared" ca="1" si="4"/>
        <v>0</v>
      </c>
      <c r="G60" s="36">
        <f t="shared" ca="1" si="5"/>
        <v>0</v>
      </c>
      <c r="H60">
        <f t="shared" ca="1" si="6"/>
        <v>0</v>
      </c>
      <c r="I60">
        <f t="shared" ca="1" si="7"/>
        <v>0</v>
      </c>
      <c r="J60">
        <f t="shared" ca="1" si="8"/>
        <v>0</v>
      </c>
      <c r="K60" s="38">
        <f t="shared" ca="1" si="9"/>
        <v>0</v>
      </c>
      <c r="L60" s="39">
        <f t="shared" ref="L60:P60" ca="1" si="68">B60+G60</f>
        <v>0</v>
      </c>
      <c r="M60" s="19">
        <f t="shared" ca="1" si="68"/>
        <v>0</v>
      </c>
      <c r="N60" s="19">
        <f t="shared" ca="1" si="68"/>
        <v>0</v>
      </c>
      <c r="O60" s="19">
        <f t="shared" ca="1" si="68"/>
        <v>0</v>
      </c>
      <c r="P60" s="37">
        <f t="shared" ca="1" si="68"/>
        <v>0</v>
      </c>
    </row>
    <row r="61" spans="1:16" ht="13" x14ac:dyDescent="0.15">
      <c r="A61" s="1" t="s">
        <v>169</v>
      </c>
      <c r="B61" s="36">
        <f t="shared" ca="1" si="0"/>
        <v>0</v>
      </c>
      <c r="C61">
        <f t="shared" ca="1" si="1"/>
        <v>0</v>
      </c>
      <c r="D61">
        <f t="shared" ca="1" si="2"/>
        <v>0</v>
      </c>
      <c r="E61">
        <f t="shared" ca="1" si="3"/>
        <v>0</v>
      </c>
      <c r="F61" s="37">
        <f t="shared" ca="1" si="4"/>
        <v>0</v>
      </c>
      <c r="G61" s="36">
        <f t="shared" ca="1" si="5"/>
        <v>0</v>
      </c>
      <c r="H61">
        <f t="shared" ca="1" si="6"/>
        <v>0</v>
      </c>
      <c r="I61">
        <f t="shared" ca="1" si="7"/>
        <v>0</v>
      </c>
      <c r="J61">
        <f t="shared" ca="1" si="8"/>
        <v>0</v>
      </c>
      <c r="K61" s="38">
        <f t="shared" ca="1" si="9"/>
        <v>0</v>
      </c>
      <c r="L61" s="39">
        <f t="shared" ref="L61:P61" ca="1" si="69">B61+G61</f>
        <v>0</v>
      </c>
      <c r="M61" s="19">
        <f t="shared" ca="1" si="69"/>
        <v>0</v>
      </c>
      <c r="N61" s="19">
        <f t="shared" ca="1" si="69"/>
        <v>0</v>
      </c>
      <c r="O61" s="19">
        <f t="shared" ca="1" si="69"/>
        <v>0</v>
      </c>
      <c r="P61" s="37">
        <f t="shared" ca="1" si="69"/>
        <v>0</v>
      </c>
    </row>
    <row r="62" spans="1:16" ht="13" x14ac:dyDescent="0.15">
      <c r="A62" s="1" t="s">
        <v>170</v>
      </c>
      <c r="B62" s="36">
        <f t="shared" ca="1" si="0"/>
        <v>0</v>
      </c>
      <c r="C62">
        <f t="shared" ca="1" si="1"/>
        <v>0</v>
      </c>
      <c r="D62">
        <f t="shared" ca="1" si="2"/>
        <v>0</v>
      </c>
      <c r="E62">
        <f t="shared" ca="1" si="3"/>
        <v>0</v>
      </c>
      <c r="F62" s="37">
        <f t="shared" ca="1" si="4"/>
        <v>0</v>
      </c>
      <c r="G62" s="36">
        <f t="shared" ca="1" si="5"/>
        <v>0</v>
      </c>
      <c r="H62">
        <f t="shared" ca="1" si="6"/>
        <v>0</v>
      </c>
      <c r="I62">
        <f t="shared" ca="1" si="7"/>
        <v>0</v>
      </c>
      <c r="J62">
        <f t="shared" ca="1" si="8"/>
        <v>0</v>
      </c>
      <c r="K62" s="38">
        <f t="shared" ca="1" si="9"/>
        <v>0</v>
      </c>
      <c r="L62" s="39">
        <f t="shared" ref="L62:P62" ca="1" si="70">B62+G62</f>
        <v>0</v>
      </c>
      <c r="M62" s="19">
        <f t="shared" ca="1" si="70"/>
        <v>0</v>
      </c>
      <c r="N62" s="19">
        <f t="shared" ca="1" si="70"/>
        <v>0</v>
      </c>
      <c r="O62" s="19">
        <f t="shared" ca="1" si="70"/>
        <v>0</v>
      </c>
      <c r="P62" s="37">
        <f t="shared" ca="1" si="70"/>
        <v>0</v>
      </c>
    </row>
    <row r="63" spans="1:16" ht="13" x14ac:dyDescent="0.15">
      <c r="A63" s="1" t="s">
        <v>171</v>
      </c>
      <c r="B63" s="36">
        <f t="shared" ca="1" si="0"/>
        <v>0</v>
      </c>
      <c r="C63">
        <f t="shared" ca="1" si="1"/>
        <v>0</v>
      </c>
      <c r="D63">
        <f t="shared" ca="1" si="2"/>
        <v>0</v>
      </c>
      <c r="E63">
        <f t="shared" ca="1" si="3"/>
        <v>0</v>
      </c>
      <c r="F63" s="37">
        <f t="shared" ca="1" si="4"/>
        <v>0</v>
      </c>
      <c r="G63" s="36">
        <f t="shared" ca="1" si="5"/>
        <v>0</v>
      </c>
      <c r="H63">
        <f t="shared" ca="1" si="6"/>
        <v>-30</v>
      </c>
      <c r="I63">
        <f t="shared" ca="1" si="7"/>
        <v>0</v>
      </c>
      <c r="J63">
        <f t="shared" ca="1" si="8"/>
        <v>0</v>
      </c>
      <c r="K63" s="38">
        <f t="shared" ca="1" si="9"/>
        <v>-30</v>
      </c>
      <c r="L63" s="39">
        <f t="shared" ref="L63:P63" ca="1" si="71">B63+G63</f>
        <v>0</v>
      </c>
      <c r="M63" s="19">
        <f t="shared" ca="1" si="71"/>
        <v>-30</v>
      </c>
      <c r="N63" s="19">
        <f t="shared" ca="1" si="71"/>
        <v>0</v>
      </c>
      <c r="O63" s="19">
        <f t="shared" ca="1" si="71"/>
        <v>0</v>
      </c>
      <c r="P63" s="37">
        <f t="shared" ca="1" si="71"/>
        <v>-30</v>
      </c>
    </row>
    <row r="64" spans="1:16" ht="13" x14ac:dyDescent="0.15">
      <c r="A64" s="1" t="s">
        <v>172</v>
      </c>
      <c r="B64" s="36">
        <f t="shared" ca="1" si="0"/>
        <v>50</v>
      </c>
      <c r="C64">
        <f t="shared" ca="1" si="1"/>
        <v>2214</v>
      </c>
      <c r="D64">
        <f t="shared" ca="1" si="2"/>
        <v>0</v>
      </c>
      <c r="E64">
        <f t="shared" ca="1" si="3"/>
        <v>0</v>
      </c>
      <c r="F64" s="37">
        <f t="shared" ca="1" si="4"/>
        <v>2714</v>
      </c>
      <c r="G64" s="36">
        <f t="shared" ca="1" si="5"/>
        <v>0</v>
      </c>
      <c r="H64">
        <f t="shared" ca="1" si="6"/>
        <v>0</v>
      </c>
      <c r="I64">
        <f t="shared" ca="1" si="7"/>
        <v>0</v>
      </c>
      <c r="J64">
        <f t="shared" ca="1" si="8"/>
        <v>0</v>
      </c>
      <c r="K64" s="38">
        <f t="shared" ca="1" si="9"/>
        <v>0</v>
      </c>
      <c r="L64" s="39">
        <f t="shared" ref="L64:P64" ca="1" si="72">B64+G64</f>
        <v>50</v>
      </c>
      <c r="M64" s="19">
        <f t="shared" ca="1" si="72"/>
        <v>2214</v>
      </c>
      <c r="N64" s="19">
        <f t="shared" ca="1" si="72"/>
        <v>0</v>
      </c>
      <c r="O64" s="19">
        <f t="shared" ca="1" si="72"/>
        <v>0</v>
      </c>
      <c r="P64" s="37">
        <f t="shared" ca="1" si="72"/>
        <v>2714</v>
      </c>
    </row>
    <row r="65" spans="1:16" ht="13" x14ac:dyDescent="0.15">
      <c r="A65" s="1" t="s">
        <v>173</v>
      </c>
      <c r="B65" s="36">
        <f t="shared" ca="1" si="0"/>
        <v>0</v>
      </c>
      <c r="C65">
        <f t="shared" ca="1" si="1"/>
        <v>0</v>
      </c>
      <c r="D65">
        <f t="shared" ca="1" si="2"/>
        <v>0</v>
      </c>
      <c r="E65">
        <f t="shared" ca="1" si="3"/>
        <v>0</v>
      </c>
      <c r="F65" s="37">
        <f t="shared" ca="1" si="4"/>
        <v>0</v>
      </c>
      <c r="G65" s="36">
        <f t="shared" ca="1" si="5"/>
        <v>-15</v>
      </c>
      <c r="H65">
        <f t="shared" ca="1" si="6"/>
        <v>0</v>
      </c>
      <c r="I65">
        <f t="shared" ca="1" si="7"/>
        <v>0</v>
      </c>
      <c r="J65">
        <f t="shared" ca="1" si="8"/>
        <v>0</v>
      </c>
      <c r="K65" s="38">
        <f t="shared" ca="1" si="9"/>
        <v>-150</v>
      </c>
      <c r="L65" s="39">
        <f t="shared" ref="L65:P65" ca="1" si="73">B65+G65</f>
        <v>-15</v>
      </c>
      <c r="M65" s="19">
        <f t="shared" ca="1" si="73"/>
        <v>0</v>
      </c>
      <c r="N65" s="19">
        <f t="shared" ca="1" si="73"/>
        <v>0</v>
      </c>
      <c r="O65" s="19">
        <f t="shared" ca="1" si="73"/>
        <v>0</v>
      </c>
      <c r="P65" s="37">
        <f t="shared" ca="1" si="73"/>
        <v>-150</v>
      </c>
    </row>
    <row r="66" spans="1:16" ht="13" x14ac:dyDescent="0.15">
      <c r="A66" s="1" t="s">
        <v>174</v>
      </c>
      <c r="B66" s="36">
        <f t="shared" ca="1" si="0"/>
        <v>0</v>
      </c>
      <c r="C66">
        <f t="shared" ca="1" si="1"/>
        <v>0</v>
      </c>
      <c r="D66">
        <f t="shared" ca="1" si="2"/>
        <v>0</v>
      </c>
      <c r="E66">
        <f t="shared" ca="1" si="3"/>
        <v>0</v>
      </c>
      <c r="F66" s="37">
        <f t="shared" ca="1" si="4"/>
        <v>0</v>
      </c>
      <c r="G66" s="36">
        <f t="shared" ca="1" si="5"/>
        <v>0</v>
      </c>
      <c r="H66">
        <f t="shared" ca="1" si="6"/>
        <v>0</v>
      </c>
      <c r="I66">
        <f t="shared" ca="1" si="7"/>
        <v>0</v>
      </c>
      <c r="J66">
        <f t="shared" ca="1" si="8"/>
        <v>0</v>
      </c>
      <c r="K66" s="38">
        <f t="shared" ca="1" si="9"/>
        <v>0</v>
      </c>
      <c r="L66" s="39">
        <f t="shared" ref="L66:P66" ca="1" si="74">B66+G66</f>
        <v>0</v>
      </c>
      <c r="M66" s="19">
        <f t="shared" ca="1" si="74"/>
        <v>0</v>
      </c>
      <c r="N66" s="19">
        <f t="shared" ca="1" si="74"/>
        <v>0</v>
      </c>
      <c r="O66" s="19">
        <f t="shared" ca="1" si="74"/>
        <v>0</v>
      </c>
      <c r="P66" s="37">
        <f t="shared" ca="1" si="74"/>
        <v>0</v>
      </c>
    </row>
    <row r="67" spans="1:16" ht="13" x14ac:dyDescent="0.15">
      <c r="A67" s="1" t="s">
        <v>175</v>
      </c>
      <c r="B67" s="36">
        <f t="shared" ca="1" si="0"/>
        <v>0</v>
      </c>
      <c r="C67">
        <f t="shared" ca="1" si="1"/>
        <v>250</v>
      </c>
      <c r="D67">
        <f t="shared" ca="1" si="2"/>
        <v>15</v>
      </c>
      <c r="E67">
        <f t="shared" ca="1" si="3"/>
        <v>0</v>
      </c>
      <c r="F67" s="37">
        <f t="shared" ca="1" si="4"/>
        <v>251.5</v>
      </c>
      <c r="G67" s="36">
        <f t="shared" ca="1" si="5"/>
        <v>0</v>
      </c>
      <c r="H67">
        <f t="shared" ca="1" si="6"/>
        <v>-210</v>
      </c>
      <c r="I67">
        <f t="shared" ca="1" si="7"/>
        <v>0</v>
      </c>
      <c r="J67">
        <f t="shared" ca="1" si="8"/>
        <v>0</v>
      </c>
      <c r="K67" s="38">
        <f t="shared" ca="1" si="9"/>
        <v>-210</v>
      </c>
      <c r="L67" s="39">
        <f t="shared" ref="L67:P67" ca="1" si="75">B67+G67</f>
        <v>0</v>
      </c>
      <c r="M67" s="19">
        <f t="shared" ca="1" si="75"/>
        <v>40</v>
      </c>
      <c r="N67" s="19">
        <f t="shared" ca="1" si="75"/>
        <v>15</v>
      </c>
      <c r="O67" s="19">
        <f t="shared" ca="1" si="75"/>
        <v>0</v>
      </c>
      <c r="P67" s="37">
        <f t="shared" ca="1" si="75"/>
        <v>41.5</v>
      </c>
    </row>
    <row r="68" spans="1:16" ht="13" x14ac:dyDescent="0.15">
      <c r="A68" s="1" t="s">
        <v>176</v>
      </c>
      <c r="B68" s="36">
        <f t="shared" ca="1" si="0"/>
        <v>0</v>
      </c>
      <c r="C68">
        <f t="shared" ca="1" si="1"/>
        <v>0</v>
      </c>
      <c r="D68">
        <f t="shared" ca="1" si="2"/>
        <v>0</v>
      </c>
      <c r="E68">
        <f t="shared" ca="1" si="3"/>
        <v>0</v>
      </c>
      <c r="F68" s="37">
        <f t="shared" ca="1" si="4"/>
        <v>0</v>
      </c>
      <c r="G68" s="36">
        <f t="shared" ca="1" si="5"/>
        <v>0</v>
      </c>
      <c r="H68">
        <f t="shared" ca="1" si="6"/>
        <v>0</v>
      </c>
      <c r="I68">
        <f t="shared" ca="1" si="7"/>
        <v>0</v>
      </c>
      <c r="J68">
        <f t="shared" ca="1" si="8"/>
        <v>0</v>
      </c>
      <c r="K68" s="38">
        <f t="shared" ca="1" si="9"/>
        <v>0</v>
      </c>
      <c r="L68" s="39">
        <f t="shared" ref="L68:P68" ca="1" si="76">B68+G68</f>
        <v>0</v>
      </c>
      <c r="M68" s="19">
        <f t="shared" ca="1" si="76"/>
        <v>0</v>
      </c>
      <c r="N68" s="19">
        <f t="shared" ca="1" si="76"/>
        <v>0</v>
      </c>
      <c r="O68" s="19">
        <f t="shared" ca="1" si="76"/>
        <v>0</v>
      </c>
      <c r="P68" s="37">
        <f t="shared" ca="1" si="76"/>
        <v>0</v>
      </c>
    </row>
    <row r="69" spans="1:16" ht="13" x14ac:dyDescent="0.15">
      <c r="A69" s="1" t="s">
        <v>177</v>
      </c>
      <c r="B69" s="36">
        <f t="shared" ca="1" si="0"/>
        <v>0</v>
      </c>
      <c r="C69">
        <f t="shared" ca="1" si="1"/>
        <v>0</v>
      </c>
      <c r="D69">
        <f t="shared" ca="1" si="2"/>
        <v>0</v>
      </c>
      <c r="E69">
        <f t="shared" ca="1" si="3"/>
        <v>0</v>
      </c>
      <c r="F69" s="37">
        <f t="shared" ca="1" si="4"/>
        <v>0</v>
      </c>
      <c r="G69" s="36">
        <f t="shared" ca="1" si="5"/>
        <v>0</v>
      </c>
      <c r="H69">
        <f t="shared" ca="1" si="6"/>
        <v>0</v>
      </c>
      <c r="I69">
        <f t="shared" ca="1" si="7"/>
        <v>0</v>
      </c>
      <c r="J69">
        <f t="shared" ca="1" si="8"/>
        <v>0</v>
      </c>
      <c r="K69" s="38">
        <f t="shared" ca="1" si="9"/>
        <v>0</v>
      </c>
      <c r="L69" s="39">
        <f t="shared" ref="L69:P69" ca="1" si="77">B69+G69</f>
        <v>0</v>
      </c>
      <c r="M69" s="19">
        <f t="shared" ca="1" si="77"/>
        <v>0</v>
      </c>
      <c r="N69" s="19">
        <f t="shared" ca="1" si="77"/>
        <v>0</v>
      </c>
      <c r="O69" s="19">
        <f t="shared" ca="1" si="77"/>
        <v>0</v>
      </c>
      <c r="P69" s="37">
        <f t="shared" ca="1" si="77"/>
        <v>0</v>
      </c>
    </row>
    <row r="70" spans="1:16" ht="13" x14ac:dyDescent="0.15">
      <c r="A70" s="1" t="s">
        <v>178</v>
      </c>
      <c r="B70" s="36">
        <f t="shared" ca="1" si="0"/>
        <v>0</v>
      </c>
      <c r="C70">
        <f t="shared" ca="1" si="1"/>
        <v>0</v>
      </c>
      <c r="D70">
        <f t="shared" ca="1" si="2"/>
        <v>0</v>
      </c>
      <c r="E70">
        <f t="shared" ca="1" si="3"/>
        <v>0</v>
      </c>
      <c r="F70" s="37">
        <f t="shared" ca="1" si="4"/>
        <v>0</v>
      </c>
      <c r="G70" s="36">
        <f t="shared" ca="1" si="5"/>
        <v>0</v>
      </c>
      <c r="H70">
        <f t="shared" ca="1" si="6"/>
        <v>0</v>
      </c>
      <c r="I70">
        <f t="shared" ca="1" si="7"/>
        <v>0</v>
      </c>
      <c r="J70">
        <f t="shared" ca="1" si="8"/>
        <v>0</v>
      </c>
      <c r="K70" s="38">
        <f t="shared" ca="1" si="9"/>
        <v>0</v>
      </c>
      <c r="L70" s="39">
        <f t="shared" ref="L70:P70" ca="1" si="78">B70+G70</f>
        <v>0</v>
      </c>
      <c r="M70" s="19">
        <f t="shared" ca="1" si="78"/>
        <v>0</v>
      </c>
      <c r="N70" s="19">
        <f t="shared" ca="1" si="78"/>
        <v>0</v>
      </c>
      <c r="O70" s="19">
        <f t="shared" ca="1" si="78"/>
        <v>0</v>
      </c>
      <c r="P70" s="37">
        <f t="shared" ca="1" si="78"/>
        <v>0</v>
      </c>
    </row>
    <row r="71" spans="1:16" ht="13" x14ac:dyDescent="0.15">
      <c r="A71" s="1" t="s">
        <v>179</v>
      </c>
      <c r="B71" s="36">
        <f t="shared" ca="1" si="0"/>
        <v>0</v>
      </c>
      <c r="C71">
        <f t="shared" ca="1" si="1"/>
        <v>0</v>
      </c>
      <c r="D71">
        <f t="shared" ca="1" si="2"/>
        <v>0</v>
      </c>
      <c r="E71">
        <f t="shared" ca="1" si="3"/>
        <v>0</v>
      </c>
      <c r="F71" s="37">
        <f t="shared" ca="1" si="4"/>
        <v>0</v>
      </c>
      <c r="G71" s="36">
        <f t="shared" ca="1" si="5"/>
        <v>0</v>
      </c>
      <c r="H71">
        <f t="shared" ca="1" si="6"/>
        <v>0</v>
      </c>
      <c r="I71">
        <f t="shared" ca="1" si="7"/>
        <v>0</v>
      </c>
      <c r="J71">
        <f t="shared" ca="1" si="8"/>
        <v>0</v>
      </c>
      <c r="K71" s="38">
        <f t="shared" ca="1" si="9"/>
        <v>0</v>
      </c>
      <c r="L71" s="39">
        <f t="shared" ref="L71:P71" ca="1" si="79">B71+G71</f>
        <v>0</v>
      </c>
      <c r="M71" s="19">
        <f t="shared" ca="1" si="79"/>
        <v>0</v>
      </c>
      <c r="N71" s="19">
        <f t="shared" ca="1" si="79"/>
        <v>0</v>
      </c>
      <c r="O71" s="19">
        <f t="shared" ca="1" si="79"/>
        <v>0</v>
      </c>
      <c r="P71" s="37">
        <f t="shared" ca="1" si="79"/>
        <v>0</v>
      </c>
    </row>
    <row r="72" spans="1:16" ht="13" x14ac:dyDescent="0.15">
      <c r="A72" s="1" t="s">
        <v>180</v>
      </c>
      <c r="B72" s="36">
        <f t="shared" ca="1" si="0"/>
        <v>0</v>
      </c>
      <c r="C72">
        <f t="shared" ca="1" si="1"/>
        <v>0</v>
      </c>
      <c r="D72">
        <f t="shared" ca="1" si="2"/>
        <v>0</v>
      </c>
      <c r="E72">
        <f t="shared" ca="1" si="3"/>
        <v>0</v>
      </c>
      <c r="F72" s="37">
        <f t="shared" ca="1" si="4"/>
        <v>0</v>
      </c>
      <c r="G72" s="36">
        <f t="shared" ca="1" si="5"/>
        <v>0</v>
      </c>
      <c r="H72">
        <f t="shared" ca="1" si="6"/>
        <v>0</v>
      </c>
      <c r="I72">
        <f t="shared" ca="1" si="7"/>
        <v>0</v>
      </c>
      <c r="J72">
        <f t="shared" ca="1" si="8"/>
        <v>0</v>
      </c>
      <c r="K72" s="38">
        <f t="shared" ca="1" si="9"/>
        <v>0</v>
      </c>
      <c r="L72" s="39">
        <f t="shared" ref="L72:P72" ca="1" si="80">B72+G72</f>
        <v>0</v>
      </c>
      <c r="M72" s="19">
        <f t="shared" ca="1" si="80"/>
        <v>0</v>
      </c>
      <c r="N72" s="19">
        <f t="shared" ca="1" si="80"/>
        <v>0</v>
      </c>
      <c r="O72" s="19">
        <f t="shared" ca="1" si="80"/>
        <v>0</v>
      </c>
      <c r="P72" s="37">
        <f t="shared" ca="1" si="80"/>
        <v>0</v>
      </c>
    </row>
    <row r="73" spans="1:16" ht="13" x14ac:dyDescent="0.15">
      <c r="A73" s="1" t="s">
        <v>181</v>
      </c>
      <c r="B73" s="36">
        <f t="shared" ca="1" si="0"/>
        <v>0</v>
      </c>
      <c r="C73">
        <f t="shared" ca="1" si="1"/>
        <v>0</v>
      </c>
      <c r="D73">
        <f t="shared" ca="1" si="2"/>
        <v>0</v>
      </c>
      <c r="E73">
        <f t="shared" ca="1" si="3"/>
        <v>0</v>
      </c>
      <c r="F73" s="37">
        <f t="shared" ca="1" si="4"/>
        <v>0</v>
      </c>
      <c r="G73" s="36">
        <f t="shared" ca="1" si="5"/>
        <v>0</v>
      </c>
      <c r="H73">
        <f t="shared" ca="1" si="6"/>
        <v>0</v>
      </c>
      <c r="I73">
        <f t="shared" ca="1" si="7"/>
        <v>0</v>
      </c>
      <c r="J73">
        <f t="shared" ca="1" si="8"/>
        <v>0</v>
      </c>
      <c r="K73" s="38">
        <f t="shared" ca="1" si="9"/>
        <v>0</v>
      </c>
      <c r="L73" s="39">
        <f t="shared" ref="L73:P73" ca="1" si="81">B73+G73</f>
        <v>0</v>
      </c>
      <c r="M73" s="19">
        <f t="shared" ca="1" si="81"/>
        <v>0</v>
      </c>
      <c r="N73" s="19">
        <f t="shared" ca="1" si="81"/>
        <v>0</v>
      </c>
      <c r="O73" s="19">
        <f t="shared" ca="1" si="81"/>
        <v>0</v>
      </c>
      <c r="P73" s="37">
        <f t="shared" ca="1" si="81"/>
        <v>0</v>
      </c>
    </row>
    <row r="74" spans="1:16" ht="13" x14ac:dyDescent="0.15">
      <c r="A74" s="1" t="s">
        <v>182</v>
      </c>
      <c r="B74" s="36">
        <f t="shared" ca="1" si="0"/>
        <v>0</v>
      </c>
      <c r="C74">
        <f t="shared" ca="1" si="1"/>
        <v>0</v>
      </c>
      <c r="D74">
        <f t="shared" ca="1" si="2"/>
        <v>0</v>
      </c>
      <c r="E74">
        <f t="shared" ca="1" si="3"/>
        <v>0</v>
      </c>
      <c r="F74" s="37">
        <f t="shared" ca="1" si="4"/>
        <v>0</v>
      </c>
      <c r="G74" s="36">
        <f t="shared" ca="1" si="5"/>
        <v>0</v>
      </c>
      <c r="H74">
        <f t="shared" ca="1" si="6"/>
        <v>-1</v>
      </c>
      <c r="I74">
        <f t="shared" ca="1" si="7"/>
        <v>0</v>
      </c>
      <c r="J74">
        <f t="shared" ca="1" si="8"/>
        <v>0</v>
      </c>
      <c r="K74" s="38">
        <f t="shared" ca="1" si="9"/>
        <v>-1</v>
      </c>
      <c r="L74" s="39">
        <f t="shared" ref="L74:P74" ca="1" si="82">B74+G74</f>
        <v>0</v>
      </c>
      <c r="M74" s="19">
        <f t="shared" ca="1" si="82"/>
        <v>-1</v>
      </c>
      <c r="N74" s="19">
        <f t="shared" ca="1" si="82"/>
        <v>0</v>
      </c>
      <c r="O74" s="19">
        <f t="shared" ca="1" si="82"/>
        <v>0</v>
      </c>
      <c r="P74" s="37">
        <f t="shared" ca="1" si="82"/>
        <v>-1</v>
      </c>
    </row>
    <row r="75" spans="1:16" ht="13" x14ac:dyDescent="0.15">
      <c r="A75" s="1" t="s">
        <v>183</v>
      </c>
      <c r="B75" s="36">
        <f t="shared" ca="1" si="0"/>
        <v>0</v>
      </c>
      <c r="C75">
        <f t="shared" ca="1" si="1"/>
        <v>0</v>
      </c>
      <c r="D75">
        <f t="shared" ca="1" si="2"/>
        <v>0</v>
      </c>
      <c r="E75">
        <f t="shared" ca="1" si="3"/>
        <v>0</v>
      </c>
      <c r="F75" s="37">
        <f t="shared" ca="1" si="4"/>
        <v>0</v>
      </c>
      <c r="G75" s="36">
        <f t="shared" ca="1" si="5"/>
        <v>-200</v>
      </c>
      <c r="H75">
        <f t="shared" ca="1" si="6"/>
        <v>-300</v>
      </c>
      <c r="I75">
        <f t="shared" ca="1" si="7"/>
        <v>0</v>
      </c>
      <c r="J75">
        <f t="shared" ca="1" si="8"/>
        <v>0</v>
      </c>
      <c r="K75" s="38">
        <f t="shared" ca="1" si="9"/>
        <v>-2300</v>
      </c>
      <c r="L75" s="39">
        <f t="shared" ref="L75:P75" ca="1" si="83">B75+G75</f>
        <v>-200</v>
      </c>
      <c r="M75" s="19">
        <f t="shared" ca="1" si="83"/>
        <v>-300</v>
      </c>
      <c r="N75" s="19">
        <f t="shared" ca="1" si="83"/>
        <v>0</v>
      </c>
      <c r="O75" s="19">
        <f t="shared" ca="1" si="83"/>
        <v>0</v>
      </c>
      <c r="P75" s="37">
        <f t="shared" ca="1" si="83"/>
        <v>-2300</v>
      </c>
    </row>
    <row r="76" spans="1:16" ht="13" x14ac:dyDescent="0.15">
      <c r="A76" s="1" t="s">
        <v>184</v>
      </c>
      <c r="B76" s="36">
        <f t="shared" ca="1" si="0"/>
        <v>0</v>
      </c>
      <c r="C76">
        <f t="shared" ca="1" si="1"/>
        <v>0</v>
      </c>
      <c r="D76">
        <f t="shared" ca="1" si="2"/>
        <v>0</v>
      </c>
      <c r="E76">
        <f t="shared" ca="1" si="3"/>
        <v>0</v>
      </c>
      <c r="F76" s="37">
        <f t="shared" ca="1" si="4"/>
        <v>0</v>
      </c>
      <c r="G76" s="36">
        <f t="shared" ca="1" si="5"/>
        <v>0</v>
      </c>
      <c r="H76">
        <f t="shared" ca="1" si="6"/>
        <v>0</v>
      </c>
      <c r="I76">
        <f t="shared" ca="1" si="7"/>
        <v>0</v>
      </c>
      <c r="J76">
        <f t="shared" ca="1" si="8"/>
        <v>0</v>
      </c>
      <c r="K76" s="38">
        <f t="shared" ca="1" si="9"/>
        <v>0</v>
      </c>
      <c r="L76" s="39">
        <f t="shared" ref="L76:P76" ca="1" si="84">B76+G76</f>
        <v>0</v>
      </c>
      <c r="M76" s="19">
        <f t="shared" ca="1" si="84"/>
        <v>0</v>
      </c>
      <c r="N76" s="19">
        <f t="shared" ca="1" si="84"/>
        <v>0</v>
      </c>
      <c r="O76" s="19">
        <f t="shared" ca="1" si="84"/>
        <v>0</v>
      </c>
      <c r="P76" s="37">
        <f t="shared" ca="1" si="84"/>
        <v>0</v>
      </c>
    </row>
    <row r="77" spans="1:16" ht="13" x14ac:dyDescent="0.15">
      <c r="A77" s="1" t="s">
        <v>185</v>
      </c>
      <c r="B77" s="36">
        <f t="shared" ca="1" si="0"/>
        <v>0</v>
      </c>
      <c r="C77">
        <f t="shared" ca="1" si="1"/>
        <v>0</v>
      </c>
      <c r="D77">
        <f t="shared" ca="1" si="2"/>
        <v>0</v>
      </c>
      <c r="E77">
        <f t="shared" ca="1" si="3"/>
        <v>0</v>
      </c>
      <c r="F77" s="37">
        <f t="shared" ca="1" si="4"/>
        <v>0</v>
      </c>
      <c r="G77" s="36">
        <f t="shared" ca="1" si="5"/>
        <v>0</v>
      </c>
      <c r="H77">
        <f t="shared" ca="1" si="6"/>
        <v>0</v>
      </c>
      <c r="I77">
        <f t="shared" ca="1" si="7"/>
        <v>0</v>
      </c>
      <c r="J77">
        <f t="shared" ca="1" si="8"/>
        <v>0</v>
      </c>
      <c r="K77" s="38">
        <f t="shared" ca="1" si="9"/>
        <v>0</v>
      </c>
      <c r="L77" s="39">
        <f t="shared" ref="L77:P77" ca="1" si="85">B77+G77</f>
        <v>0</v>
      </c>
      <c r="M77" s="19">
        <f t="shared" ca="1" si="85"/>
        <v>0</v>
      </c>
      <c r="N77" s="19">
        <f t="shared" ca="1" si="85"/>
        <v>0</v>
      </c>
      <c r="O77" s="19">
        <f t="shared" ca="1" si="85"/>
        <v>0</v>
      </c>
      <c r="P77" s="37">
        <f t="shared" ca="1" si="85"/>
        <v>0</v>
      </c>
    </row>
    <row r="78" spans="1:16" ht="13" x14ac:dyDescent="0.15">
      <c r="A78" s="1" t="s">
        <v>186</v>
      </c>
      <c r="B78" s="36">
        <f t="shared" ca="1" si="0"/>
        <v>0</v>
      </c>
      <c r="C78">
        <f t="shared" ca="1" si="1"/>
        <v>0</v>
      </c>
      <c r="D78">
        <f t="shared" ca="1" si="2"/>
        <v>0</v>
      </c>
      <c r="E78">
        <f t="shared" ca="1" si="3"/>
        <v>0</v>
      </c>
      <c r="F78" s="37">
        <f t="shared" ca="1" si="4"/>
        <v>0</v>
      </c>
      <c r="G78" s="36">
        <f t="shared" ca="1" si="5"/>
        <v>0</v>
      </c>
      <c r="H78">
        <f t="shared" ca="1" si="6"/>
        <v>0</v>
      </c>
      <c r="I78">
        <f t="shared" ca="1" si="7"/>
        <v>0</v>
      </c>
      <c r="J78">
        <f t="shared" ca="1" si="8"/>
        <v>0</v>
      </c>
      <c r="K78" s="38">
        <f t="shared" ca="1" si="9"/>
        <v>0</v>
      </c>
      <c r="L78" s="39">
        <f t="shared" ref="L78:P78" ca="1" si="86">B78+G78</f>
        <v>0</v>
      </c>
      <c r="M78" s="19">
        <f t="shared" ca="1" si="86"/>
        <v>0</v>
      </c>
      <c r="N78" s="19">
        <f t="shared" ca="1" si="86"/>
        <v>0</v>
      </c>
      <c r="O78" s="19">
        <f t="shared" ca="1" si="86"/>
        <v>0</v>
      </c>
      <c r="P78" s="37">
        <f t="shared" ca="1" si="86"/>
        <v>0</v>
      </c>
    </row>
    <row r="79" spans="1:16" ht="13" x14ac:dyDescent="0.15">
      <c r="A79" s="1" t="s">
        <v>187</v>
      </c>
      <c r="B79" s="36">
        <f t="shared" ca="1" si="0"/>
        <v>0</v>
      </c>
      <c r="C79">
        <f t="shared" ca="1" si="1"/>
        <v>0</v>
      </c>
      <c r="D79">
        <f t="shared" ca="1" si="2"/>
        <v>0</v>
      </c>
      <c r="E79">
        <f t="shared" ca="1" si="3"/>
        <v>0</v>
      </c>
      <c r="F79" s="37">
        <f t="shared" ca="1" si="4"/>
        <v>0</v>
      </c>
      <c r="G79" s="36">
        <f t="shared" ca="1" si="5"/>
        <v>0</v>
      </c>
      <c r="H79">
        <f t="shared" ca="1" si="6"/>
        <v>-175</v>
      </c>
      <c r="I79">
        <f t="shared" ca="1" si="7"/>
        <v>0</v>
      </c>
      <c r="J79">
        <f t="shared" ca="1" si="8"/>
        <v>0</v>
      </c>
      <c r="K79" s="38">
        <f t="shared" ca="1" si="9"/>
        <v>-175</v>
      </c>
      <c r="L79" s="39">
        <f t="shared" ref="L79:P79" ca="1" si="87">B79+G79</f>
        <v>0</v>
      </c>
      <c r="M79" s="19">
        <f t="shared" ca="1" si="87"/>
        <v>-175</v>
      </c>
      <c r="N79" s="19">
        <f t="shared" ca="1" si="87"/>
        <v>0</v>
      </c>
      <c r="O79" s="19">
        <f t="shared" ca="1" si="87"/>
        <v>0</v>
      </c>
      <c r="P79" s="37">
        <f t="shared" ca="1" si="87"/>
        <v>-175</v>
      </c>
    </row>
    <row r="80" spans="1:16" ht="13" x14ac:dyDescent="0.15">
      <c r="A80" s="1" t="s">
        <v>188</v>
      </c>
      <c r="B80" s="36">
        <f t="shared" ca="1" si="0"/>
        <v>0</v>
      </c>
      <c r="C80">
        <f t="shared" ca="1" si="1"/>
        <v>0</v>
      </c>
      <c r="D80">
        <f t="shared" ca="1" si="2"/>
        <v>0</v>
      </c>
      <c r="E80">
        <f t="shared" ca="1" si="3"/>
        <v>0</v>
      </c>
      <c r="F80" s="37">
        <f t="shared" ca="1" si="4"/>
        <v>0</v>
      </c>
      <c r="G80" s="36">
        <f t="shared" ca="1" si="5"/>
        <v>0</v>
      </c>
      <c r="H80">
        <f t="shared" ca="1" si="6"/>
        <v>0</v>
      </c>
      <c r="I80">
        <f t="shared" ca="1" si="7"/>
        <v>0</v>
      </c>
      <c r="J80">
        <f t="shared" ca="1" si="8"/>
        <v>0</v>
      </c>
      <c r="K80" s="38">
        <f t="shared" ca="1" si="9"/>
        <v>0</v>
      </c>
      <c r="L80" s="39">
        <f t="shared" ref="L80:P80" ca="1" si="88">B80+G80</f>
        <v>0</v>
      </c>
      <c r="M80" s="19">
        <f t="shared" ca="1" si="88"/>
        <v>0</v>
      </c>
      <c r="N80" s="19">
        <f t="shared" ca="1" si="88"/>
        <v>0</v>
      </c>
      <c r="O80" s="19">
        <f t="shared" ca="1" si="88"/>
        <v>0</v>
      </c>
      <c r="P80" s="37">
        <f t="shared" ca="1" si="88"/>
        <v>0</v>
      </c>
    </row>
    <row r="81" spans="1:16" ht="13" x14ac:dyDescent="0.15">
      <c r="A81" s="1" t="s">
        <v>189</v>
      </c>
      <c r="B81" s="36">
        <f t="shared" ca="1" si="0"/>
        <v>0</v>
      </c>
      <c r="C81">
        <f t="shared" ca="1" si="1"/>
        <v>0</v>
      </c>
      <c r="D81">
        <f t="shared" ca="1" si="2"/>
        <v>0</v>
      </c>
      <c r="E81">
        <f t="shared" ca="1" si="3"/>
        <v>0</v>
      </c>
      <c r="F81" s="37">
        <f t="shared" ca="1" si="4"/>
        <v>0</v>
      </c>
      <c r="G81" s="36">
        <f t="shared" ca="1" si="5"/>
        <v>0</v>
      </c>
      <c r="H81">
        <f t="shared" ca="1" si="6"/>
        <v>0</v>
      </c>
      <c r="I81">
        <f t="shared" ca="1" si="7"/>
        <v>0</v>
      </c>
      <c r="J81">
        <f t="shared" ca="1" si="8"/>
        <v>0</v>
      </c>
      <c r="K81" s="38">
        <f t="shared" ca="1" si="9"/>
        <v>0</v>
      </c>
      <c r="L81" s="39">
        <f t="shared" ref="L81:P81" ca="1" si="89">B81+G81</f>
        <v>0</v>
      </c>
      <c r="M81" s="19">
        <f t="shared" ca="1" si="89"/>
        <v>0</v>
      </c>
      <c r="N81" s="19">
        <f t="shared" ca="1" si="89"/>
        <v>0</v>
      </c>
      <c r="O81" s="19">
        <f t="shared" ca="1" si="89"/>
        <v>0</v>
      </c>
      <c r="P81" s="37">
        <f t="shared" ca="1" si="89"/>
        <v>0</v>
      </c>
    </row>
    <row r="82" spans="1:16" ht="13" x14ac:dyDescent="0.15">
      <c r="A82" s="1" t="s">
        <v>190</v>
      </c>
      <c r="B82" s="36">
        <f t="shared" ca="1" si="0"/>
        <v>0</v>
      </c>
      <c r="C82">
        <f t="shared" ca="1" si="1"/>
        <v>0</v>
      </c>
      <c r="D82">
        <f t="shared" ca="1" si="2"/>
        <v>0</v>
      </c>
      <c r="E82">
        <f t="shared" ca="1" si="3"/>
        <v>0</v>
      </c>
      <c r="F82" s="37">
        <f t="shared" ca="1" si="4"/>
        <v>0</v>
      </c>
      <c r="G82" s="36">
        <f t="shared" ca="1" si="5"/>
        <v>0</v>
      </c>
      <c r="H82">
        <f t="shared" ca="1" si="6"/>
        <v>0</v>
      </c>
      <c r="I82">
        <f t="shared" ca="1" si="7"/>
        <v>0</v>
      </c>
      <c r="J82">
        <f t="shared" ca="1" si="8"/>
        <v>0</v>
      </c>
      <c r="K82" s="38">
        <f t="shared" ca="1" si="9"/>
        <v>0</v>
      </c>
      <c r="L82" s="39">
        <f t="shared" ref="L82:P82" ca="1" si="90">B82+G82</f>
        <v>0</v>
      </c>
      <c r="M82" s="19">
        <f t="shared" ca="1" si="90"/>
        <v>0</v>
      </c>
      <c r="N82" s="19">
        <f t="shared" ca="1" si="90"/>
        <v>0</v>
      </c>
      <c r="O82" s="19">
        <f t="shared" ca="1" si="90"/>
        <v>0</v>
      </c>
      <c r="P82" s="37">
        <f t="shared" ca="1" si="90"/>
        <v>0</v>
      </c>
    </row>
    <row r="83" spans="1:16" ht="13" x14ac:dyDescent="0.15">
      <c r="A83" s="1" t="s">
        <v>191</v>
      </c>
      <c r="B83" s="36">
        <f t="shared" ca="1" si="0"/>
        <v>0</v>
      </c>
      <c r="C83">
        <f t="shared" ca="1" si="1"/>
        <v>0</v>
      </c>
      <c r="D83">
        <f t="shared" ca="1" si="2"/>
        <v>0</v>
      </c>
      <c r="E83">
        <f t="shared" ca="1" si="3"/>
        <v>0</v>
      </c>
      <c r="F83" s="37">
        <f t="shared" ca="1" si="4"/>
        <v>0</v>
      </c>
      <c r="G83" s="36">
        <f t="shared" ca="1" si="5"/>
        <v>0</v>
      </c>
      <c r="H83">
        <f t="shared" ca="1" si="6"/>
        <v>0</v>
      </c>
      <c r="I83">
        <f t="shared" ca="1" si="7"/>
        <v>0</v>
      </c>
      <c r="J83">
        <f t="shared" ca="1" si="8"/>
        <v>0</v>
      </c>
      <c r="K83" s="38">
        <f t="shared" ca="1" si="9"/>
        <v>0</v>
      </c>
      <c r="L83" s="39">
        <f t="shared" ref="L83:P83" ca="1" si="91">B83+G83</f>
        <v>0</v>
      </c>
      <c r="M83" s="19">
        <f t="shared" ca="1" si="91"/>
        <v>0</v>
      </c>
      <c r="N83" s="19">
        <f t="shared" ca="1" si="91"/>
        <v>0</v>
      </c>
      <c r="O83" s="19">
        <f t="shared" ca="1" si="91"/>
        <v>0</v>
      </c>
      <c r="P83" s="37">
        <f t="shared" ca="1" si="91"/>
        <v>0</v>
      </c>
    </row>
    <row r="84" spans="1:16" ht="13" x14ac:dyDescent="0.15">
      <c r="A84" s="1" t="s">
        <v>192</v>
      </c>
      <c r="B84" s="36">
        <f t="shared" ca="1" si="0"/>
        <v>0</v>
      </c>
      <c r="C84">
        <f t="shared" ca="1" si="1"/>
        <v>0</v>
      </c>
      <c r="D84">
        <f t="shared" ca="1" si="2"/>
        <v>0</v>
      </c>
      <c r="E84">
        <f t="shared" ca="1" si="3"/>
        <v>0</v>
      </c>
      <c r="F84" s="37">
        <f t="shared" ca="1" si="4"/>
        <v>0</v>
      </c>
      <c r="G84" s="36">
        <f t="shared" ca="1" si="5"/>
        <v>0</v>
      </c>
      <c r="H84">
        <f t="shared" ca="1" si="6"/>
        <v>0</v>
      </c>
      <c r="I84">
        <f t="shared" ca="1" si="7"/>
        <v>0</v>
      </c>
      <c r="J84">
        <f t="shared" ca="1" si="8"/>
        <v>0</v>
      </c>
      <c r="K84" s="38">
        <f t="shared" ca="1" si="9"/>
        <v>0</v>
      </c>
      <c r="L84" s="39">
        <f t="shared" ref="L84:P84" ca="1" si="92">B84+G84</f>
        <v>0</v>
      </c>
      <c r="M84" s="19">
        <f t="shared" ca="1" si="92"/>
        <v>0</v>
      </c>
      <c r="N84" s="19">
        <f t="shared" ca="1" si="92"/>
        <v>0</v>
      </c>
      <c r="O84" s="19">
        <f t="shared" ca="1" si="92"/>
        <v>0</v>
      </c>
      <c r="P84" s="37">
        <f t="shared" ca="1" si="92"/>
        <v>0</v>
      </c>
    </row>
    <row r="85" spans="1:16" ht="13" x14ac:dyDescent="0.15">
      <c r="A85" s="1" t="s">
        <v>193</v>
      </c>
      <c r="B85" s="36">
        <f t="shared" ca="1" si="0"/>
        <v>350</v>
      </c>
      <c r="C85">
        <f t="shared" ca="1" si="1"/>
        <v>218</v>
      </c>
      <c r="D85">
        <f t="shared" ca="1" si="2"/>
        <v>0</v>
      </c>
      <c r="E85">
        <f t="shared" ca="1" si="3"/>
        <v>0</v>
      </c>
      <c r="F85" s="37">
        <f t="shared" ca="1" si="4"/>
        <v>3718</v>
      </c>
      <c r="G85" s="36">
        <f t="shared" ca="1" si="5"/>
        <v>0</v>
      </c>
      <c r="H85">
        <f t="shared" ca="1" si="6"/>
        <v>-2775</v>
      </c>
      <c r="I85">
        <f t="shared" ca="1" si="7"/>
        <v>0</v>
      </c>
      <c r="J85">
        <f t="shared" ca="1" si="8"/>
        <v>0</v>
      </c>
      <c r="K85" s="38">
        <f t="shared" ca="1" si="9"/>
        <v>-2775</v>
      </c>
      <c r="L85" s="39">
        <f t="shared" ref="L85:P85" ca="1" si="93">B85+G85</f>
        <v>350</v>
      </c>
      <c r="M85" s="19">
        <f t="shared" ca="1" si="93"/>
        <v>-2557</v>
      </c>
      <c r="N85" s="19">
        <f t="shared" ca="1" si="93"/>
        <v>0</v>
      </c>
      <c r="O85" s="19">
        <f t="shared" ca="1" si="93"/>
        <v>0</v>
      </c>
      <c r="P85" s="37">
        <f t="shared" ca="1" si="93"/>
        <v>943</v>
      </c>
    </row>
    <row r="86" spans="1:16" ht="13" x14ac:dyDescent="0.15">
      <c r="A86" s="1" t="s">
        <v>194</v>
      </c>
      <c r="B86" s="36">
        <f t="shared" ca="1" si="0"/>
        <v>0</v>
      </c>
      <c r="C86">
        <f t="shared" ca="1" si="1"/>
        <v>0</v>
      </c>
      <c r="D86">
        <f t="shared" ca="1" si="2"/>
        <v>0</v>
      </c>
      <c r="E86">
        <f t="shared" ca="1" si="3"/>
        <v>0</v>
      </c>
      <c r="F86" s="37">
        <f t="shared" ca="1" si="4"/>
        <v>0</v>
      </c>
      <c r="G86" s="36">
        <f t="shared" ca="1" si="5"/>
        <v>0</v>
      </c>
      <c r="H86">
        <f t="shared" ca="1" si="6"/>
        <v>0</v>
      </c>
      <c r="I86">
        <f t="shared" ca="1" si="7"/>
        <v>0</v>
      </c>
      <c r="J86">
        <f t="shared" ca="1" si="8"/>
        <v>0</v>
      </c>
      <c r="K86" s="38">
        <f t="shared" ca="1" si="9"/>
        <v>0</v>
      </c>
      <c r="L86" s="39">
        <f t="shared" ref="L86:P86" ca="1" si="94">B86+G86</f>
        <v>0</v>
      </c>
      <c r="M86" s="19">
        <f t="shared" ca="1" si="94"/>
        <v>0</v>
      </c>
      <c r="N86" s="19">
        <f t="shared" ca="1" si="94"/>
        <v>0</v>
      </c>
      <c r="O86" s="19">
        <f t="shared" ca="1" si="94"/>
        <v>0</v>
      </c>
      <c r="P86" s="37">
        <f t="shared" ca="1" si="94"/>
        <v>0</v>
      </c>
    </row>
    <row r="87" spans="1:16" ht="13" x14ac:dyDescent="0.15">
      <c r="A87" s="1" t="s">
        <v>195</v>
      </c>
      <c r="B87" s="36">
        <f t="shared" ca="1" si="0"/>
        <v>0</v>
      </c>
      <c r="C87">
        <f t="shared" ca="1" si="1"/>
        <v>0</v>
      </c>
      <c r="D87">
        <f t="shared" ca="1" si="2"/>
        <v>0</v>
      </c>
      <c r="E87">
        <f t="shared" ca="1" si="3"/>
        <v>0</v>
      </c>
      <c r="F87" s="37">
        <f t="shared" ca="1" si="4"/>
        <v>0</v>
      </c>
      <c r="G87" s="36">
        <f t="shared" ca="1" si="5"/>
        <v>0</v>
      </c>
      <c r="H87">
        <f t="shared" ca="1" si="6"/>
        <v>0</v>
      </c>
      <c r="I87">
        <f t="shared" ca="1" si="7"/>
        <v>0</v>
      </c>
      <c r="J87">
        <f t="shared" ca="1" si="8"/>
        <v>0</v>
      </c>
      <c r="K87" s="38">
        <f t="shared" ca="1" si="9"/>
        <v>0</v>
      </c>
      <c r="L87" s="39">
        <f t="shared" ref="L87:P87" ca="1" si="95">B87+G87</f>
        <v>0</v>
      </c>
      <c r="M87" s="19">
        <f t="shared" ca="1" si="95"/>
        <v>0</v>
      </c>
      <c r="N87" s="19">
        <f t="shared" ca="1" si="95"/>
        <v>0</v>
      </c>
      <c r="O87" s="19">
        <f t="shared" ca="1" si="95"/>
        <v>0</v>
      </c>
      <c r="P87" s="37">
        <f t="shared" ca="1" si="95"/>
        <v>0</v>
      </c>
    </row>
    <row r="88" spans="1:16" ht="13" x14ac:dyDescent="0.15">
      <c r="A88" s="1" t="s">
        <v>196</v>
      </c>
      <c r="B88" s="36">
        <f t="shared" ca="1" si="0"/>
        <v>0</v>
      </c>
      <c r="C88">
        <f t="shared" ca="1" si="1"/>
        <v>0</v>
      </c>
      <c r="D88">
        <f t="shared" ca="1" si="2"/>
        <v>0</v>
      </c>
      <c r="E88">
        <f t="shared" ca="1" si="3"/>
        <v>0</v>
      </c>
      <c r="F88" s="37">
        <f t="shared" ca="1" si="4"/>
        <v>0</v>
      </c>
      <c r="G88" s="36">
        <f t="shared" ca="1" si="5"/>
        <v>0</v>
      </c>
      <c r="H88">
        <f t="shared" ca="1" si="6"/>
        <v>0</v>
      </c>
      <c r="I88">
        <f t="shared" ca="1" si="7"/>
        <v>0</v>
      </c>
      <c r="J88">
        <f t="shared" ca="1" si="8"/>
        <v>0</v>
      </c>
      <c r="K88" s="38">
        <f t="shared" ca="1" si="9"/>
        <v>0</v>
      </c>
      <c r="L88" s="39">
        <f t="shared" ref="L88:P88" ca="1" si="96">B88+G88</f>
        <v>0</v>
      </c>
      <c r="M88" s="19">
        <f t="shared" ca="1" si="96"/>
        <v>0</v>
      </c>
      <c r="N88" s="19">
        <f t="shared" ca="1" si="96"/>
        <v>0</v>
      </c>
      <c r="O88" s="19">
        <f t="shared" ca="1" si="96"/>
        <v>0</v>
      </c>
      <c r="P88" s="37">
        <f t="shared" ca="1" si="96"/>
        <v>0</v>
      </c>
    </row>
    <row r="89" spans="1:16" ht="13" x14ac:dyDescent="0.15">
      <c r="A89" s="1" t="s">
        <v>197</v>
      </c>
      <c r="B89" s="36">
        <f t="shared" ca="1" si="0"/>
        <v>0</v>
      </c>
      <c r="C89">
        <f t="shared" ca="1" si="1"/>
        <v>0</v>
      </c>
      <c r="D89">
        <f t="shared" ca="1" si="2"/>
        <v>0</v>
      </c>
      <c r="E89">
        <f t="shared" ca="1" si="3"/>
        <v>0</v>
      </c>
      <c r="F89" s="37">
        <f t="shared" ca="1" si="4"/>
        <v>0</v>
      </c>
      <c r="G89" s="36">
        <f t="shared" ca="1" si="5"/>
        <v>0</v>
      </c>
      <c r="H89">
        <f t="shared" ca="1" si="6"/>
        <v>-364</v>
      </c>
      <c r="I89">
        <f t="shared" ca="1" si="7"/>
        <v>-5</v>
      </c>
      <c r="J89">
        <f t="shared" ca="1" si="8"/>
        <v>0</v>
      </c>
      <c r="K89" s="38">
        <f t="shared" ca="1" si="9"/>
        <v>-364.5</v>
      </c>
      <c r="L89" s="39">
        <f t="shared" ref="L89:P89" ca="1" si="97">B89+G89</f>
        <v>0</v>
      </c>
      <c r="M89" s="19">
        <f t="shared" ca="1" si="97"/>
        <v>-364</v>
      </c>
      <c r="N89" s="19">
        <f t="shared" ca="1" si="97"/>
        <v>-5</v>
      </c>
      <c r="O89" s="19">
        <f t="shared" ca="1" si="97"/>
        <v>0</v>
      </c>
      <c r="P89" s="37">
        <f t="shared" ca="1" si="97"/>
        <v>-364.5</v>
      </c>
    </row>
    <row r="90" spans="1:16" ht="13" x14ac:dyDescent="0.15">
      <c r="A90" s="1" t="s">
        <v>198</v>
      </c>
      <c r="B90" s="36">
        <f t="shared" ca="1" si="0"/>
        <v>0</v>
      </c>
      <c r="C90">
        <f t="shared" ca="1" si="1"/>
        <v>510</v>
      </c>
      <c r="D90">
        <f t="shared" ca="1" si="2"/>
        <v>0</v>
      </c>
      <c r="E90">
        <f t="shared" ca="1" si="3"/>
        <v>0</v>
      </c>
      <c r="F90" s="37">
        <f t="shared" ca="1" si="4"/>
        <v>510</v>
      </c>
      <c r="G90" s="36">
        <f t="shared" ca="1" si="5"/>
        <v>0</v>
      </c>
      <c r="H90">
        <f t="shared" ca="1" si="6"/>
        <v>-275</v>
      </c>
      <c r="I90">
        <f t="shared" ca="1" si="7"/>
        <v>0</v>
      </c>
      <c r="J90">
        <f t="shared" ca="1" si="8"/>
        <v>0</v>
      </c>
      <c r="K90" s="38">
        <f t="shared" ca="1" si="9"/>
        <v>-275</v>
      </c>
      <c r="L90" s="39">
        <f t="shared" ref="L90:P90" ca="1" si="98">B90+G90</f>
        <v>0</v>
      </c>
      <c r="M90" s="19">
        <f t="shared" ca="1" si="98"/>
        <v>235</v>
      </c>
      <c r="N90" s="19">
        <f t="shared" ca="1" si="98"/>
        <v>0</v>
      </c>
      <c r="O90" s="19">
        <f t="shared" ca="1" si="98"/>
        <v>0</v>
      </c>
      <c r="P90" s="37">
        <f t="shared" ca="1" si="98"/>
        <v>235</v>
      </c>
    </row>
    <row r="91" spans="1:16" ht="13" x14ac:dyDescent="0.15">
      <c r="A91" s="1" t="s">
        <v>199</v>
      </c>
      <c r="B91" s="36">
        <f t="shared" ca="1" si="0"/>
        <v>0</v>
      </c>
      <c r="C91">
        <f t="shared" ca="1" si="1"/>
        <v>0</v>
      </c>
      <c r="D91">
        <f t="shared" ca="1" si="2"/>
        <v>0</v>
      </c>
      <c r="E91">
        <f t="shared" ca="1" si="3"/>
        <v>0</v>
      </c>
      <c r="F91" s="37">
        <f t="shared" ca="1" si="4"/>
        <v>0</v>
      </c>
      <c r="G91" s="36">
        <f t="shared" ca="1" si="5"/>
        <v>0</v>
      </c>
      <c r="H91">
        <f t="shared" ca="1" si="6"/>
        <v>-52</v>
      </c>
      <c r="I91">
        <f t="shared" ca="1" si="7"/>
        <v>-5</v>
      </c>
      <c r="J91">
        <f t="shared" ca="1" si="8"/>
        <v>0</v>
      </c>
      <c r="K91" s="38">
        <f t="shared" ca="1" si="9"/>
        <v>-52.5</v>
      </c>
      <c r="L91" s="39">
        <f t="shared" ref="L91:P91" ca="1" si="99">B91+G91</f>
        <v>0</v>
      </c>
      <c r="M91" s="19">
        <f t="shared" ca="1" si="99"/>
        <v>-52</v>
      </c>
      <c r="N91" s="19">
        <f t="shared" ca="1" si="99"/>
        <v>-5</v>
      </c>
      <c r="O91" s="19">
        <f t="shared" ca="1" si="99"/>
        <v>0</v>
      </c>
      <c r="P91" s="37">
        <f t="shared" ca="1" si="99"/>
        <v>-52.5</v>
      </c>
    </row>
    <row r="92" spans="1:16" ht="13" x14ac:dyDescent="0.15">
      <c r="A92" s="1" t="s">
        <v>200</v>
      </c>
      <c r="B92" s="36">
        <f t="shared" ca="1" si="0"/>
        <v>0</v>
      </c>
      <c r="C92">
        <f t="shared" ca="1" si="1"/>
        <v>0</v>
      </c>
      <c r="D92">
        <f t="shared" ca="1" si="2"/>
        <v>0</v>
      </c>
      <c r="E92">
        <f t="shared" ca="1" si="3"/>
        <v>0</v>
      </c>
      <c r="F92" s="37">
        <f t="shared" ca="1" si="4"/>
        <v>0</v>
      </c>
      <c r="G92" s="36">
        <f t="shared" ca="1" si="5"/>
        <v>0</v>
      </c>
      <c r="H92">
        <f t="shared" ca="1" si="6"/>
        <v>-90</v>
      </c>
      <c r="I92">
        <f t="shared" ca="1" si="7"/>
        <v>0</v>
      </c>
      <c r="J92">
        <f t="shared" ca="1" si="8"/>
        <v>0</v>
      </c>
      <c r="K92" s="38">
        <f t="shared" ca="1" si="9"/>
        <v>-90</v>
      </c>
      <c r="L92" s="39">
        <f t="shared" ref="L92:P92" ca="1" si="100">B92+G92</f>
        <v>0</v>
      </c>
      <c r="M92" s="19">
        <f t="shared" ca="1" si="100"/>
        <v>-90</v>
      </c>
      <c r="N92" s="19">
        <f t="shared" ca="1" si="100"/>
        <v>0</v>
      </c>
      <c r="O92" s="19">
        <f t="shared" ca="1" si="100"/>
        <v>0</v>
      </c>
      <c r="P92" s="37">
        <f t="shared" ca="1" si="100"/>
        <v>-90</v>
      </c>
    </row>
    <row r="93" spans="1:16" ht="13" x14ac:dyDescent="0.15">
      <c r="A93" s="1" t="s">
        <v>201</v>
      </c>
      <c r="B93" s="36">
        <f t="shared" ca="1" si="0"/>
        <v>0</v>
      </c>
      <c r="C93">
        <f t="shared" ca="1" si="1"/>
        <v>0</v>
      </c>
      <c r="D93">
        <f t="shared" ca="1" si="2"/>
        <v>0</v>
      </c>
      <c r="E93">
        <f t="shared" ca="1" si="3"/>
        <v>0</v>
      </c>
      <c r="F93" s="37">
        <f t="shared" ca="1" si="4"/>
        <v>0</v>
      </c>
      <c r="G93" s="36">
        <f t="shared" ca="1" si="5"/>
        <v>0</v>
      </c>
      <c r="H93">
        <f t="shared" ca="1" si="6"/>
        <v>-50</v>
      </c>
      <c r="I93">
        <f t="shared" ca="1" si="7"/>
        <v>0</v>
      </c>
      <c r="J93">
        <f t="shared" ca="1" si="8"/>
        <v>0</v>
      </c>
      <c r="K93" s="38">
        <f t="shared" ca="1" si="9"/>
        <v>-50</v>
      </c>
      <c r="L93" s="39">
        <f t="shared" ref="L93:P93" ca="1" si="101">B93+G93</f>
        <v>0</v>
      </c>
      <c r="M93" s="19">
        <f t="shared" ca="1" si="101"/>
        <v>-50</v>
      </c>
      <c r="N93" s="19">
        <f t="shared" ca="1" si="101"/>
        <v>0</v>
      </c>
      <c r="O93" s="19">
        <f t="shared" ca="1" si="101"/>
        <v>0</v>
      </c>
      <c r="P93" s="37">
        <f t="shared" ca="1" si="101"/>
        <v>-50</v>
      </c>
    </row>
    <row r="94" spans="1:16" ht="13" x14ac:dyDescent="0.15">
      <c r="A94" s="1" t="s">
        <v>202</v>
      </c>
      <c r="B94" s="36">
        <f t="shared" ca="1" si="0"/>
        <v>0</v>
      </c>
      <c r="C94">
        <f t="shared" ca="1" si="1"/>
        <v>0</v>
      </c>
      <c r="D94">
        <f t="shared" ca="1" si="2"/>
        <v>0</v>
      </c>
      <c r="E94">
        <f t="shared" ca="1" si="3"/>
        <v>0</v>
      </c>
      <c r="F94" s="37">
        <f t="shared" ca="1" si="4"/>
        <v>0</v>
      </c>
      <c r="G94" s="36">
        <f t="shared" ca="1" si="5"/>
        <v>0</v>
      </c>
      <c r="H94">
        <f t="shared" ca="1" si="6"/>
        <v>0</v>
      </c>
      <c r="I94">
        <f t="shared" ca="1" si="7"/>
        <v>0</v>
      </c>
      <c r="J94">
        <f t="shared" ca="1" si="8"/>
        <v>0</v>
      </c>
      <c r="K94" s="38">
        <f t="shared" ca="1" si="9"/>
        <v>0</v>
      </c>
      <c r="L94" s="39">
        <f t="shared" ref="L94:P94" ca="1" si="102">B94+G94</f>
        <v>0</v>
      </c>
      <c r="M94" s="19">
        <f t="shared" ca="1" si="102"/>
        <v>0</v>
      </c>
      <c r="N94" s="19">
        <f t="shared" ca="1" si="102"/>
        <v>0</v>
      </c>
      <c r="O94" s="19">
        <f t="shared" ca="1" si="102"/>
        <v>0</v>
      </c>
      <c r="P94" s="37">
        <f t="shared" ca="1" si="102"/>
        <v>0</v>
      </c>
    </row>
    <row r="95" spans="1:16" ht="13" x14ac:dyDescent="0.15">
      <c r="A95" s="1" t="s">
        <v>203</v>
      </c>
      <c r="B95" s="36">
        <f t="shared" ca="1" si="0"/>
        <v>0</v>
      </c>
      <c r="C95">
        <f t="shared" ca="1" si="1"/>
        <v>0</v>
      </c>
      <c r="D95">
        <f t="shared" ca="1" si="2"/>
        <v>0</v>
      </c>
      <c r="E95">
        <f t="shared" ca="1" si="3"/>
        <v>0</v>
      </c>
      <c r="F95" s="37">
        <f t="shared" ca="1" si="4"/>
        <v>0</v>
      </c>
      <c r="G95" s="36">
        <f t="shared" ca="1" si="5"/>
        <v>0</v>
      </c>
      <c r="H95">
        <f t="shared" ca="1" si="6"/>
        <v>0</v>
      </c>
      <c r="I95">
        <f t="shared" ca="1" si="7"/>
        <v>0</v>
      </c>
      <c r="J95">
        <f t="shared" ca="1" si="8"/>
        <v>0</v>
      </c>
      <c r="K95" s="38">
        <f t="shared" ca="1" si="9"/>
        <v>0</v>
      </c>
      <c r="L95" s="39">
        <f t="shared" ref="L95:P95" ca="1" si="103">B95+G95</f>
        <v>0</v>
      </c>
      <c r="M95" s="19">
        <f t="shared" ca="1" si="103"/>
        <v>0</v>
      </c>
      <c r="N95" s="19">
        <f t="shared" ca="1" si="103"/>
        <v>0</v>
      </c>
      <c r="O95" s="19">
        <f t="shared" ca="1" si="103"/>
        <v>0</v>
      </c>
      <c r="P95" s="37">
        <f t="shared" ca="1" si="103"/>
        <v>0</v>
      </c>
    </row>
    <row r="96" spans="1:16" ht="13" x14ac:dyDescent="0.15">
      <c r="A96" s="1" t="s">
        <v>204</v>
      </c>
      <c r="B96" s="36">
        <f t="shared" ca="1" si="0"/>
        <v>0</v>
      </c>
      <c r="C96">
        <f t="shared" ca="1" si="1"/>
        <v>0</v>
      </c>
      <c r="D96">
        <f t="shared" ca="1" si="2"/>
        <v>0</v>
      </c>
      <c r="E96">
        <f t="shared" ca="1" si="3"/>
        <v>0</v>
      </c>
      <c r="F96" s="37">
        <f t="shared" ca="1" si="4"/>
        <v>0</v>
      </c>
      <c r="G96" s="36">
        <f t="shared" ca="1" si="5"/>
        <v>0</v>
      </c>
      <c r="H96">
        <f t="shared" ca="1" si="6"/>
        <v>0</v>
      </c>
      <c r="I96">
        <f t="shared" ca="1" si="7"/>
        <v>0</v>
      </c>
      <c r="J96">
        <f t="shared" ca="1" si="8"/>
        <v>0</v>
      </c>
      <c r="K96" s="38">
        <f t="shared" ca="1" si="9"/>
        <v>0</v>
      </c>
      <c r="L96" s="39">
        <f t="shared" ref="L96:P96" ca="1" si="104">B96+G96</f>
        <v>0</v>
      </c>
      <c r="M96" s="19">
        <f t="shared" ca="1" si="104"/>
        <v>0</v>
      </c>
      <c r="N96" s="19">
        <f t="shared" ca="1" si="104"/>
        <v>0</v>
      </c>
      <c r="O96" s="19">
        <f t="shared" ca="1" si="104"/>
        <v>0</v>
      </c>
      <c r="P96" s="37">
        <f t="shared" ca="1" si="104"/>
        <v>0</v>
      </c>
    </row>
    <row r="97" spans="1:16" ht="13" x14ac:dyDescent="0.15">
      <c r="A97" s="1" t="s">
        <v>205</v>
      </c>
      <c r="B97" s="36">
        <f t="shared" ca="1" si="0"/>
        <v>0</v>
      </c>
      <c r="C97">
        <f t="shared" ca="1" si="1"/>
        <v>0</v>
      </c>
      <c r="D97">
        <f t="shared" ca="1" si="2"/>
        <v>0</v>
      </c>
      <c r="E97">
        <f t="shared" ca="1" si="3"/>
        <v>0</v>
      </c>
      <c r="F97" s="37">
        <f t="shared" ca="1" si="4"/>
        <v>0</v>
      </c>
      <c r="G97" s="36">
        <f t="shared" ca="1" si="5"/>
        <v>0</v>
      </c>
      <c r="H97">
        <f t="shared" ca="1" si="6"/>
        <v>0</v>
      </c>
      <c r="I97">
        <f t="shared" ca="1" si="7"/>
        <v>0</v>
      </c>
      <c r="J97">
        <f t="shared" ca="1" si="8"/>
        <v>0</v>
      </c>
      <c r="K97" s="38">
        <f t="shared" ca="1" si="9"/>
        <v>0</v>
      </c>
      <c r="L97" s="39">
        <f t="shared" ref="L97:P97" ca="1" si="105">B97+G97</f>
        <v>0</v>
      </c>
      <c r="M97" s="19">
        <f t="shared" ca="1" si="105"/>
        <v>0</v>
      </c>
      <c r="N97" s="19">
        <f t="shared" ca="1" si="105"/>
        <v>0</v>
      </c>
      <c r="O97" s="19">
        <f t="shared" ca="1" si="105"/>
        <v>0</v>
      </c>
      <c r="P97" s="37">
        <f t="shared" ca="1" si="105"/>
        <v>0</v>
      </c>
    </row>
    <row r="98" spans="1:16" ht="13" x14ac:dyDescent="0.15">
      <c r="A98" s="1" t="s">
        <v>206</v>
      </c>
      <c r="B98" s="36">
        <f t="shared" ca="1" si="0"/>
        <v>0</v>
      </c>
      <c r="C98">
        <f t="shared" ca="1" si="1"/>
        <v>0</v>
      </c>
      <c r="D98">
        <f t="shared" ca="1" si="2"/>
        <v>0</v>
      </c>
      <c r="E98">
        <f t="shared" ca="1" si="3"/>
        <v>0</v>
      </c>
      <c r="F98" s="37">
        <f t="shared" ca="1" si="4"/>
        <v>0</v>
      </c>
      <c r="G98" s="36">
        <f t="shared" ca="1" si="5"/>
        <v>0</v>
      </c>
      <c r="H98">
        <f t="shared" ca="1" si="6"/>
        <v>0</v>
      </c>
      <c r="I98">
        <f t="shared" ca="1" si="7"/>
        <v>0</v>
      </c>
      <c r="J98">
        <f t="shared" ca="1" si="8"/>
        <v>0</v>
      </c>
      <c r="K98" s="38">
        <f t="shared" ca="1" si="9"/>
        <v>0</v>
      </c>
      <c r="L98" s="39">
        <f t="shared" ref="L98:P98" ca="1" si="106">B98+G98</f>
        <v>0</v>
      </c>
      <c r="M98" s="19">
        <f t="shared" ca="1" si="106"/>
        <v>0</v>
      </c>
      <c r="N98" s="19">
        <f t="shared" ca="1" si="106"/>
        <v>0</v>
      </c>
      <c r="O98" s="19">
        <f t="shared" ca="1" si="106"/>
        <v>0</v>
      </c>
      <c r="P98" s="37">
        <f t="shared" ca="1" si="106"/>
        <v>0</v>
      </c>
    </row>
    <row r="99" spans="1:16" ht="13" x14ac:dyDescent="0.15">
      <c r="A99" s="1" t="s">
        <v>207</v>
      </c>
      <c r="B99" s="36">
        <f t="shared" ca="1" si="0"/>
        <v>0</v>
      </c>
      <c r="C99">
        <f t="shared" ca="1" si="1"/>
        <v>0</v>
      </c>
      <c r="D99">
        <f t="shared" ca="1" si="2"/>
        <v>0</v>
      </c>
      <c r="E99">
        <f t="shared" ca="1" si="3"/>
        <v>0</v>
      </c>
      <c r="F99" s="37">
        <f t="shared" ca="1" si="4"/>
        <v>0</v>
      </c>
      <c r="G99" s="36">
        <f t="shared" ca="1" si="5"/>
        <v>0</v>
      </c>
      <c r="H99">
        <f t="shared" ca="1" si="6"/>
        <v>0</v>
      </c>
      <c r="I99">
        <f t="shared" ca="1" si="7"/>
        <v>0</v>
      </c>
      <c r="J99">
        <f t="shared" ca="1" si="8"/>
        <v>0</v>
      </c>
      <c r="K99" s="38">
        <f t="shared" ca="1" si="9"/>
        <v>0</v>
      </c>
      <c r="L99" s="39">
        <f t="shared" ref="L99:P99" ca="1" si="107">B99+G99</f>
        <v>0</v>
      </c>
      <c r="M99" s="19">
        <f t="shared" ca="1" si="107"/>
        <v>0</v>
      </c>
      <c r="N99" s="19">
        <f t="shared" ca="1" si="107"/>
        <v>0</v>
      </c>
      <c r="O99" s="19">
        <f t="shared" ca="1" si="107"/>
        <v>0</v>
      </c>
      <c r="P99" s="37">
        <f t="shared" ca="1" si="107"/>
        <v>0</v>
      </c>
    </row>
    <row r="100" spans="1:16" ht="13" x14ac:dyDescent="0.15">
      <c r="A100" s="1" t="s">
        <v>208</v>
      </c>
      <c r="B100" s="36">
        <f t="shared" ca="1" si="0"/>
        <v>0</v>
      </c>
      <c r="C100">
        <f t="shared" ca="1" si="1"/>
        <v>0</v>
      </c>
      <c r="D100">
        <f t="shared" ca="1" si="2"/>
        <v>0</v>
      </c>
      <c r="E100">
        <f t="shared" ca="1" si="3"/>
        <v>0</v>
      </c>
      <c r="F100" s="37">
        <f t="shared" ca="1" si="4"/>
        <v>0</v>
      </c>
      <c r="G100" s="36">
        <f t="shared" ca="1" si="5"/>
        <v>0</v>
      </c>
      <c r="H100">
        <f t="shared" ca="1" si="6"/>
        <v>0</v>
      </c>
      <c r="I100">
        <f t="shared" ca="1" si="7"/>
        <v>0</v>
      </c>
      <c r="J100">
        <f t="shared" ca="1" si="8"/>
        <v>0</v>
      </c>
      <c r="K100" s="38">
        <f t="shared" ca="1" si="9"/>
        <v>0</v>
      </c>
      <c r="L100" s="39">
        <f t="shared" ref="L100:P100" ca="1" si="108">B100+G100</f>
        <v>0</v>
      </c>
      <c r="M100" s="19">
        <f t="shared" ca="1" si="108"/>
        <v>0</v>
      </c>
      <c r="N100" s="19">
        <f t="shared" ca="1" si="108"/>
        <v>0</v>
      </c>
      <c r="O100" s="19">
        <f t="shared" ca="1" si="108"/>
        <v>0</v>
      </c>
      <c r="P100" s="37">
        <f t="shared" ca="1" si="108"/>
        <v>0</v>
      </c>
    </row>
    <row r="101" spans="1:16" ht="13" x14ac:dyDescent="0.15">
      <c r="A101" s="1" t="s">
        <v>209</v>
      </c>
      <c r="B101" s="36">
        <f t="shared" ca="1" si="0"/>
        <v>0</v>
      </c>
      <c r="C101">
        <f t="shared" ca="1" si="1"/>
        <v>0</v>
      </c>
      <c r="D101">
        <f t="shared" ca="1" si="2"/>
        <v>0</v>
      </c>
      <c r="E101">
        <f t="shared" ca="1" si="3"/>
        <v>0</v>
      </c>
      <c r="F101" s="37">
        <f t="shared" ca="1" si="4"/>
        <v>0</v>
      </c>
      <c r="G101" s="36">
        <f t="shared" ca="1" si="5"/>
        <v>0</v>
      </c>
      <c r="H101">
        <f t="shared" ca="1" si="6"/>
        <v>0</v>
      </c>
      <c r="I101">
        <f t="shared" ca="1" si="7"/>
        <v>0</v>
      </c>
      <c r="J101">
        <f t="shared" ca="1" si="8"/>
        <v>0</v>
      </c>
      <c r="K101" s="38">
        <f t="shared" ca="1" si="9"/>
        <v>0</v>
      </c>
      <c r="L101" s="39">
        <f t="shared" ref="L101:P101" ca="1" si="109">B101+G101</f>
        <v>0</v>
      </c>
      <c r="M101" s="19">
        <f t="shared" ca="1" si="109"/>
        <v>0</v>
      </c>
      <c r="N101" s="19">
        <f t="shared" ca="1" si="109"/>
        <v>0</v>
      </c>
      <c r="O101" s="19">
        <f t="shared" ca="1" si="109"/>
        <v>0</v>
      </c>
      <c r="P101" s="37">
        <f t="shared" ca="1" si="109"/>
        <v>0</v>
      </c>
    </row>
    <row r="102" spans="1:16" ht="13" x14ac:dyDescent="0.15">
      <c r="A102" s="1" t="s">
        <v>210</v>
      </c>
      <c r="B102" s="36">
        <f t="shared" ca="1" si="0"/>
        <v>0</v>
      </c>
      <c r="C102">
        <f t="shared" ca="1" si="1"/>
        <v>0</v>
      </c>
      <c r="D102">
        <f t="shared" ca="1" si="2"/>
        <v>0</v>
      </c>
      <c r="E102">
        <f t="shared" ca="1" si="3"/>
        <v>0</v>
      </c>
      <c r="F102" s="37">
        <f t="shared" ca="1" si="4"/>
        <v>0</v>
      </c>
      <c r="G102" s="36">
        <f t="shared" ca="1" si="5"/>
        <v>0</v>
      </c>
      <c r="H102">
        <f t="shared" ca="1" si="6"/>
        <v>0</v>
      </c>
      <c r="I102">
        <f t="shared" ca="1" si="7"/>
        <v>0</v>
      </c>
      <c r="J102">
        <f t="shared" ca="1" si="8"/>
        <v>0</v>
      </c>
      <c r="K102" s="38">
        <f t="shared" ca="1" si="9"/>
        <v>0</v>
      </c>
      <c r="L102" s="39">
        <f t="shared" ref="L102:P102" ca="1" si="110">B102+G102</f>
        <v>0</v>
      </c>
      <c r="M102" s="19">
        <f t="shared" ca="1" si="110"/>
        <v>0</v>
      </c>
      <c r="N102" s="19">
        <f t="shared" ca="1" si="110"/>
        <v>0</v>
      </c>
      <c r="O102" s="19">
        <f t="shared" ca="1" si="110"/>
        <v>0</v>
      </c>
      <c r="P102" s="37">
        <f t="shared" ca="1" si="110"/>
        <v>0</v>
      </c>
    </row>
    <row r="103" spans="1:16" ht="13" x14ac:dyDescent="0.15">
      <c r="A103" s="1" t="s">
        <v>211</v>
      </c>
      <c r="B103" s="36">
        <f t="shared" ca="1" si="0"/>
        <v>0</v>
      </c>
      <c r="C103">
        <f t="shared" ca="1" si="1"/>
        <v>0</v>
      </c>
      <c r="D103">
        <f t="shared" ca="1" si="2"/>
        <v>0</v>
      </c>
      <c r="E103">
        <f t="shared" ca="1" si="3"/>
        <v>0</v>
      </c>
      <c r="F103" s="37">
        <f t="shared" ca="1" si="4"/>
        <v>0</v>
      </c>
      <c r="G103" s="36">
        <f t="shared" ca="1" si="5"/>
        <v>0</v>
      </c>
      <c r="H103">
        <f t="shared" ca="1" si="6"/>
        <v>0</v>
      </c>
      <c r="I103">
        <f t="shared" ca="1" si="7"/>
        <v>0</v>
      </c>
      <c r="J103">
        <f t="shared" ca="1" si="8"/>
        <v>0</v>
      </c>
      <c r="K103" s="38">
        <f t="shared" ca="1" si="9"/>
        <v>0</v>
      </c>
      <c r="L103" s="39">
        <f t="shared" ref="L103:P103" ca="1" si="111">B103+G103</f>
        <v>0</v>
      </c>
      <c r="M103" s="19">
        <f t="shared" ca="1" si="111"/>
        <v>0</v>
      </c>
      <c r="N103" s="19">
        <f t="shared" ca="1" si="111"/>
        <v>0</v>
      </c>
      <c r="O103" s="19">
        <f t="shared" ca="1" si="111"/>
        <v>0</v>
      </c>
      <c r="P103" s="37">
        <f t="shared" ca="1" si="111"/>
        <v>0</v>
      </c>
    </row>
    <row r="104" spans="1:16" ht="13" x14ac:dyDescent="0.15">
      <c r="A104" s="1" t="s">
        <v>212</v>
      </c>
      <c r="B104" s="36">
        <f t="shared" ca="1" si="0"/>
        <v>0</v>
      </c>
      <c r="C104">
        <f t="shared" ca="1" si="1"/>
        <v>0</v>
      </c>
      <c r="D104">
        <f t="shared" ca="1" si="2"/>
        <v>0</v>
      </c>
      <c r="E104">
        <f t="shared" ca="1" si="3"/>
        <v>0</v>
      </c>
      <c r="F104" s="37">
        <f t="shared" ca="1" si="4"/>
        <v>0</v>
      </c>
      <c r="G104" s="36">
        <f t="shared" ca="1" si="5"/>
        <v>0</v>
      </c>
      <c r="H104">
        <f t="shared" ca="1" si="6"/>
        <v>0</v>
      </c>
      <c r="I104">
        <f t="shared" ca="1" si="7"/>
        <v>0</v>
      </c>
      <c r="J104">
        <f t="shared" ca="1" si="8"/>
        <v>0</v>
      </c>
      <c r="K104" s="38">
        <f t="shared" ca="1" si="9"/>
        <v>0</v>
      </c>
      <c r="L104" s="39">
        <f t="shared" ref="L104:P104" ca="1" si="112">B104+G104</f>
        <v>0</v>
      </c>
      <c r="M104" s="19">
        <f t="shared" ca="1" si="112"/>
        <v>0</v>
      </c>
      <c r="N104" s="19">
        <f t="shared" ca="1" si="112"/>
        <v>0</v>
      </c>
      <c r="O104" s="19">
        <f t="shared" ca="1" si="112"/>
        <v>0</v>
      </c>
      <c r="P104" s="37">
        <f t="shared" ca="1" si="112"/>
        <v>0</v>
      </c>
    </row>
    <row r="105" spans="1:16" ht="13" x14ac:dyDescent="0.15">
      <c r="A105" s="1" t="s">
        <v>213</v>
      </c>
      <c r="B105" s="36">
        <f t="shared" ca="1" si="0"/>
        <v>0</v>
      </c>
      <c r="C105">
        <f t="shared" ca="1" si="1"/>
        <v>0</v>
      </c>
      <c r="D105">
        <f t="shared" ca="1" si="2"/>
        <v>0</v>
      </c>
      <c r="E105">
        <f t="shared" ca="1" si="3"/>
        <v>0</v>
      </c>
      <c r="F105" s="37">
        <f t="shared" ca="1" si="4"/>
        <v>0</v>
      </c>
      <c r="G105" s="36">
        <f t="shared" ca="1" si="5"/>
        <v>0</v>
      </c>
      <c r="H105">
        <f t="shared" ca="1" si="6"/>
        <v>0</v>
      </c>
      <c r="I105">
        <f t="shared" ca="1" si="7"/>
        <v>0</v>
      </c>
      <c r="J105">
        <f t="shared" ca="1" si="8"/>
        <v>0</v>
      </c>
      <c r="K105" s="38">
        <f t="shared" ca="1" si="9"/>
        <v>0</v>
      </c>
      <c r="L105" s="39">
        <f t="shared" ref="L105:P105" ca="1" si="113">B105+G105</f>
        <v>0</v>
      </c>
      <c r="M105" s="19">
        <f t="shared" ca="1" si="113"/>
        <v>0</v>
      </c>
      <c r="N105" s="19">
        <f t="shared" ca="1" si="113"/>
        <v>0</v>
      </c>
      <c r="O105" s="19">
        <f t="shared" ca="1" si="113"/>
        <v>0</v>
      </c>
      <c r="P105" s="37">
        <f t="shared" ca="1" si="113"/>
        <v>0</v>
      </c>
    </row>
    <row r="106" spans="1:16" ht="13" x14ac:dyDescent="0.15">
      <c r="A106" s="1" t="s">
        <v>214</v>
      </c>
      <c r="B106" s="36">
        <f t="shared" ca="1" si="0"/>
        <v>0</v>
      </c>
      <c r="C106">
        <f t="shared" ca="1" si="1"/>
        <v>0</v>
      </c>
      <c r="D106">
        <f t="shared" ca="1" si="2"/>
        <v>0</v>
      </c>
      <c r="E106">
        <f t="shared" ca="1" si="3"/>
        <v>0</v>
      </c>
      <c r="F106" s="37">
        <f t="shared" ca="1" si="4"/>
        <v>0</v>
      </c>
      <c r="G106" s="36">
        <f t="shared" ca="1" si="5"/>
        <v>0</v>
      </c>
      <c r="H106">
        <f t="shared" ca="1" si="6"/>
        <v>0</v>
      </c>
      <c r="I106">
        <f t="shared" ca="1" si="7"/>
        <v>0</v>
      </c>
      <c r="J106">
        <f t="shared" ca="1" si="8"/>
        <v>0</v>
      </c>
      <c r="K106" s="38">
        <f t="shared" ca="1" si="9"/>
        <v>0</v>
      </c>
      <c r="L106" s="39">
        <f t="shared" ref="L106:P106" ca="1" si="114">B106+G106</f>
        <v>0</v>
      </c>
      <c r="M106" s="19">
        <f t="shared" ca="1" si="114"/>
        <v>0</v>
      </c>
      <c r="N106" s="19">
        <f t="shared" ca="1" si="114"/>
        <v>0</v>
      </c>
      <c r="O106" s="19">
        <f t="shared" ca="1" si="114"/>
        <v>0</v>
      </c>
      <c r="P106" s="37">
        <f t="shared" ca="1" si="114"/>
        <v>0</v>
      </c>
    </row>
    <row r="107" spans="1:16" ht="13" x14ac:dyDescent="0.15">
      <c r="A107" s="1" t="s">
        <v>215</v>
      </c>
      <c r="B107" s="36">
        <f t="shared" ca="1" si="0"/>
        <v>163</v>
      </c>
      <c r="C107">
        <f t="shared" ca="1" si="1"/>
        <v>2518</v>
      </c>
      <c r="D107">
        <f t="shared" ca="1" si="2"/>
        <v>707</v>
      </c>
      <c r="E107">
        <f t="shared" ca="1" si="3"/>
        <v>81</v>
      </c>
      <c r="F107" s="37">
        <f t="shared" ca="1" si="4"/>
        <v>4219.51</v>
      </c>
      <c r="G107" s="36">
        <f t="shared" ca="1" si="5"/>
        <v>0</v>
      </c>
      <c r="H107">
        <f t="shared" ca="1" si="6"/>
        <v>0</v>
      </c>
      <c r="I107">
        <f t="shared" ca="1" si="7"/>
        <v>0</v>
      </c>
      <c r="J107">
        <f t="shared" ca="1" si="8"/>
        <v>0</v>
      </c>
      <c r="K107" s="38">
        <f t="shared" ca="1" si="9"/>
        <v>0</v>
      </c>
      <c r="L107" s="39">
        <f t="shared" ref="L107:P107" ca="1" si="115">B107+G107</f>
        <v>163</v>
      </c>
      <c r="M107" s="19">
        <f t="shared" ca="1" si="115"/>
        <v>2518</v>
      </c>
      <c r="N107" s="19">
        <f t="shared" ca="1" si="115"/>
        <v>707</v>
      </c>
      <c r="O107" s="19">
        <f t="shared" ca="1" si="115"/>
        <v>81</v>
      </c>
      <c r="P107" s="37">
        <f t="shared" ca="1" si="115"/>
        <v>4219.51</v>
      </c>
    </row>
    <row r="108" spans="1:16" ht="13" hidden="1" x14ac:dyDescent="0.15">
      <c r="A108" s="1"/>
      <c r="B108" s="36"/>
      <c r="G108" s="36"/>
      <c r="K108" s="19"/>
      <c r="L108" s="39"/>
      <c r="M108" s="19"/>
      <c r="N108" s="19"/>
      <c r="O108" s="19"/>
      <c r="P108" s="51"/>
    </row>
    <row r="109" spans="1:16" ht="13" x14ac:dyDescent="0.15">
      <c r="A109" s="43" t="s">
        <v>216</v>
      </c>
      <c r="B109" s="44">
        <f t="shared" ref="B109:P109" ca="1" si="116">SUM(B2:B108)</f>
        <v>584</v>
      </c>
      <c r="C109" s="44">
        <f t="shared" ca="1" si="116"/>
        <v>6911</v>
      </c>
      <c r="D109" s="44">
        <f t="shared" ca="1" si="116"/>
        <v>796</v>
      </c>
      <c r="E109" s="44">
        <f t="shared" ca="1" si="116"/>
        <v>113</v>
      </c>
      <c r="F109" s="44">
        <f t="shared" ca="1" si="116"/>
        <v>12831.730000000001</v>
      </c>
      <c r="G109" s="44">
        <f t="shared" ca="1" si="116"/>
        <v>-215</v>
      </c>
      <c r="H109" s="44">
        <f t="shared" ca="1" si="116"/>
        <v>-6375</v>
      </c>
      <c r="I109" s="44">
        <f t="shared" ca="1" si="116"/>
        <v>-53</v>
      </c>
      <c r="J109" s="44">
        <f t="shared" ca="1" si="116"/>
        <v>-12</v>
      </c>
      <c r="K109" s="44">
        <f t="shared" ca="1" si="116"/>
        <v>-8530.42</v>
      </c>
      <c r="L109" s="44">
        <f t="shared" ca="1" si="116"/>
        <v>369</v>
      </c>
      <c r="M109" s="44">
        <f t="shared" ca="1" si="116"/>
        <v>536</v>
      </c>
      <c r="N109" s="44">
        <f t="shared" ca="1" si="116"/>
        <v>743</v>
      </c>
      <c r="O109" s="44">
        <f t="shared" ca="1" si="116"/>
        <v>101</v>
      </c>
      <c r="P109" s="45">
        <f t="shared" ca="1" si="116"/>
        <v>4301.3100000000004</v>
      </c>
    </row>
  </sheetData>
  <conditionalFormatting sqref="A1:P109">
    <cfRule type="cellIs" dxfId="13" priority="1" operator="greaterThan">
      <formula>0</formula>
    </cfRule>
  </conditionalFormatting>
  <conditionalFormatting sqref="A1:P109">
    <cfRule type="cellIs" dxfId="12" priority="2" operator="lessThan">
      <formula>0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8"/>
  <sheetViews>
    <sheetView workbookViewId="0"/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6.6640625" customWidth="1"/>
    <col min="4" max="4" width="21.5" customWidth="1"/>
    <col min="5" max="5" width="13.83203125" customWidth="1"/>
    <col min="7" max="7" width="42.83203125" customWidth="1"/>
    <col min="8" max="8" width="9.33203125" customWidth="1"/>
    <col min="9" max="11" width="7.6640625" customWidth="1"/>
    <col min="12" max="12" width="32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49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157</v>
      </c>
      <c r="B2" s="18">
        <v>1.7326388888888888E-2</v>
      </c>
      <c r="C2" s="19" t="s">
        <v>225</v>
      </c>
      <c r="D2" s="19" t="s">
        <v>247</v>
      </c>
      <c r="E2" s="19" t="s">
        <v>1216</v>
      </c>
      <c r="F2" s="19" t="s">
        <v>386</v>
      </c>
      <c r="G2" s="59" t="s">
        <v>1217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>
        <v>3</v>
      </c>
      <c r="O2" s="62" t="s">
        <v>247</v>
      </c>
      <c r="P2" s="62" t="s">
        <v>247</v>
      </c>
    </row>
    <row r="3" spans="1:17" ht="15.75" customHeight="1" x14ac:dyDescent="0.15">
      <c r="A3" s="19" t="s">
        <v>157</v>
      </c>
      <c r="B3" s="18">
        <v>2.508101851851852E-2</v>
      </c>
      <c r="C3" s="19" t="s">
        <v>223</v>
      </c>
      <c r="D3" s="19" t="s">
        <v>1218</v>
      </c>
      <c r="E3" s="19" t="s">
        <v>225</v>
      </c>
      <c r="F3" s="19" t="s">
        <v>251</v>
      </c>
      <c r="G3" s="59" t="s">
        <v>1219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>
        <v>2</v>
      </c>
      <c r="P3" s="62" t="s">
        <v>247</v>
      </c>
    </row>
    <row r="4" spans="1:17" ht="15.75" customHeight="1" x14ac:dyDescent="0.15">
      <c r="A4" s="19" t="s">
        <v>157</v>
      </c>
      <c r="B4" s="18">
        <v>2.5324074074074075E-2</v>
      </c>
      <c r="C4" s="19" t="s">
        <v>223</v>
      </c>
      <c r="D4" s="19" t="s">
        <v>1218</v>
      </c>
      <c r="E4" s="19" t="s">
        <v>225</v>
      </c>
      <c r="F4" s="19" t="s">
        <v>251</v>
      </c>
      <c r="G4" s="59" t="s">
        <v>1220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>
        <v>2</v>
      </c>
      <c r="P4" s="62" t="s">
        <v>247</v>
      </c>
    </row>
    <row r="5" spans="1:17" ht="15.75" customHeight="1" x14ac:dyDescent="0.15">
      <c r="A5" s="19" t="s">
        <v>157</v>
      </c>
      <c r="B5" s="18">
        <v>2.5648148148148149E-2</v>
      </c>
      <c r="C5" s="19" t="s">
        <v>221</v>
      </c>
      <c r="D5" s="19" t="s">
        <v>1218</v>
      </c>
      <c r="E5" s="19" t="s">
        <v>221</v>
      </c>
      <c r="F5" s="19" t="s">
        <v>251</v>
      </c>
      <c r="G5" s="59" t="s">
        <v>1221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>
        <v>2</v>
      </c>
      <c r="P5" s="62" t="s">
        <v>247</v>
      </c>
    </row>
    <row r="6" spans="1:17" ht="15.75" customHeight="1" x14ac:dyDescent="0.15">
      <c r="A6" s="19" t="s">
        <v>157</v>
      </c>
      <c r="B6" s="18">
        <v>2.5648148148148149E-2</v>
      </c>
      <c r="C6" s="19" t="s">
        <v>221</v>
      </c>
      <c r="D6" s="19" t="s">
        <v>1218</v>
      </c>
      <c r="E6" s="19" t="s">
        <v>221</v>
      </c>
      <c r="F6" s="19" t="s">
        <v>251</v>
      </c>
      <c r="G6" s="59" t="s">
        <v>1222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>
        <v>2</v>
      </c>
      <c r="P6" s="62" t="s">
        <v>247</v>
      </c>
    </row>
    <row r="7" spans="1:17" ht="15.75" customHeight="1" x14ac:dyDescent="0.15">
      <c r="A7" s="19" t="s">
        <v>157</v>
      </c>
      <c r="B7" s="18">
        <v>2.5648148148148149E-2</v>
      </c>
      <c r="C7" s="19" t="s">
        <v>221</v>
      </c>
      <c r="D7" s="19" t="s">
        <v>1218</v>
      </c>
      <c r="E7" s="19" t="s">
        <v>221</v>
      </c>
      <c r="F7" s="19" t="s">
        <v>251</v>
      </c>
      <c r="G7" s="59" t="s">
        <v>673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>
        <v>25</v>
      </c>
      <c r="O7" s="62" t="s">
        <v>247</v>
      </c>
      <c r="P7" s="62" t="s">
        <v>247</v>
      </c>
    </row>
    <row r="8" spans="1:17" ht="15.75" customHeight="1" x14ac:dyDescent="0.15">
      <c r="A8" s="19" t="s">
        <v>157</v>
      </c>
      <c r="B8" s="85">
        <v>4.3182870370370371E-2</v>
      </c>
      <c r="C8" s="19" t="s">
        <v>220</v>
      </c>
      <c r="D8" s="19" t="s">
        <v>1223</v>
      </c>
      <c r="E8" s="19" t="s">
        <v>220</v>
      </c>
      <c r="F8" s="19" t="s">
        <v>251</v>
      </c>
      <c r="G8" s="59" t="s">
        <v>424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>
        <v>60</v>
      </c>
      <c r="O8" s="62" t="s">
        <v>247</v>
      </c>
      <c r="P8" s="62" t="s">
        <v>247</v>
      </c>
    </row>
    <row r="9" spans="1:17" ht="15.75" customHeight="1" x14ac:dyDescent="0.15">
      <c r="A9" s="19" t="s">
        <v>157</v>
      </c>
      <c r="B9" s="85">
        <v>4.3182870370370371E-2</v>
      </c>
      <c r="C9" s="19" t="s">
        <v>219</v>
      </c>
      <c r="D9" s="19" t="s">
        <v>1223</v>
      </c>
      <c r="E9" s="19" t="s">
        <v>219</v>
      </c>
      <c r="F9" s="19" t="s">
        <v>251</v>
      </c>
      <c r="G9" s="59" t="s">
        <v>424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>
        <v>60</v>
      </c>
      <c r="O9" s="62" t="s">
        <v>247</v>
      </c>
      <c r="P9" s="62" t="s">
        <v>247</v>
      </c>
    </row>
    <row r="10" spans="1:17" ht="15.75" customHeight="1" x14ac:dyDescent="0.15">
      <c r="A10" s="19" t="s">
        <v>157</v>
      </c>
      <c r="B10" s="85">
        <v>4.3182870370370371E-2</v>
      </c>
      <c r="C10" s="19" t="s">
        <v>225</v>
      </c>
      <c r="D10" s="19" t="s">
        <v>1223</v>
      </c>
      <c r="E10" s="19" t="s">
        <v>221</v>
      </c>
      <c r="F10" s="19" t="s">
        <v>251</v>
      </c>
      <c r="G10" s="59" t="s">
        <v>424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>
        <v>60</v>
      </c>
      <c r="O10" s="62" t="s">
        <v>247</v>
      </c>
      <c r="P10" s="62" t="s">
        <v>247</v>
      </c>
    </row>
    <row r="11" spans="1:17" ht="15.75" customHeight="1" x14ac:dyDescent="0.15">
      <c r="A11" s="19" t="s">
        <v>157</v>
      </c>
      <c r="B11" s="85">
        <v>4.386574074074074E-2</v>
      </c>
      <c r="C11" s="19" t="s">
        <v>229</v>
      </c>
      <c r="D11" s="19" t="s">
        <v>1223</v>
      </c>
      <c r="E11" s="19" t="s">
        <v>229</v>
      </c>
      <c r="F11" s="19" t="s">
        <v>251</v>
      </c>
      <c r="G11" s="59" t="s">
        <v>1224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>
        <v>40</v>
      </c>
      <c r="O11" s="62" t="s">
        <v>247</v>
      </c>
      <c r="P11" s="62" t="s">
        <v>247</v>
      </c>
    </row>
    <row r="12" spans="1:17" ht="15.75" customHeight="1" x14ac:dyDescent="0.15">
      <c r="A12" s="19" t="s">
        <v>157</v>
      </c>
      <c r="B12" s="85">
        <v>4.5543981481481484E-2</v>
      </c>
      <c r="C12" s="19" t="s">
        <v>1225</v>
      </c>
      <c r="D12" s="19" t="s">
        <v>1223</v>
      </c>
      <c r="E12" s="19" t="s">
        <v>229</v>
      </c>
      <c r="F12" s="19" t="s">
        <v>386</v>
      </c>
      <c r="G12" s="59" t="s">
        <v>247</v>
      </c>
      <c r="H12" s="60" t="s">
        <v>247</v>
      </c>
      <c r="I12" s="60">
        <v>15</v>
      </c>
      <c r="J12" s="60" t="s">
        <v>247</v>
      </c>
      <c r="K12" s="60" t="s">
        <v>247</v>
      </c>
      <c r="L12" s="61" t="s">
        <v>1209</v>
      </c>
      <c r="M12" s="62" t="s">
        <v>247</v>
      </c>
      <c r="N12" s="62" t="s">
        <v>247</v>
      </c>
      <c r="O12" s="62" t="s">
        <v>247</v>
      </c>
      <c r="P12" s="62" t="s">
        <v>247</v>
      </c>
      <c r="Q12" s="19"/>
    </row>
    <row r="13" spans="1:17" ht="15.75" customHeight="1" x14ac:dyDescent="0.15">
      <c r="A13" s="19" t="s">
        <v>157</v>
      </c>
      <c r="B13" s="85">
        <v>8.6296296296296288E-2</v>
      </c>
      <c r="C13" s="19" t="s">
        <v>225</v>
      </c>
      <c r="D13" s="19" t="s">
        <v>247</v>
      </c>
      <c r="E13" s="19" t="s">
        <v>1226</v>
      </c>
      <c r="F13" s="19" t="s">
        <v>386</v>
      </c>
      <c r="G13" s="59" t="s">
        <v>247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1157</v>
      </c>
      <c r="M13" s="62" t="s">
        <v>247</v>
      </c>
      <c r="N13" s="62" t="s">
        <v>247</v>
      </c>
      <c r="O13" s="62" t="s">
        <v>247</v>
      </c>
      <c r="P13" s="62" t="s">
        <v>247</v>
      </c>
    </row>
    <row r="14" spans="1:17" ht="15.75" customHeight="1" x14ac:dyDescent="0.15">
      <c r="A14" s="19" t="s">
        <v>157</v>
      </c>
      <c r="B14" s="85">
        <v>8.7303240740740751E-2</v>
      </c>
      <c r="C14" s="19" t="s">
        <v>1226</v>
      </c>
      <c r="D14" s="19" t="s">
        <v>247</v>
      </c>
      <c r="E14" s="19" t="s">
        <v>221</v>
      </c>
      <c r="F14" s="19" t="s">
        <v>386</v>
      </c>
      <c r="G14" s="59" t="s">
        <v>1227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247</v>
      </c>
      <c r="M14" s="62" t="s">
        <v>247</v>
      </c>
      <c r="N14" s="62" t="s">
        <v>247</v>
      </c>
      <c r="O14" s="62" t="s">
        <v>247</v>
      </c>
      <c r="P14" s="62" t="s">
        <v>247</v>
      </c>
    </row>
    <row r="15" spans="1:17" ht="15.75" customHeight="1" x14ac:dyDescent="0.15">
      <c r="A15" s="19" t="s">
        <v>157</v>
      </c>
      <c r="B15" s="85">
        <v>0.14626157407407409</v>
      </c>
      <c r="C15" s="19" t="s">
        <v>247</v>
      </c>
      <c r="D15" s="19" t="s">
        <v>1228</v>
      </c>
      <c r="E15" s="19" t="s">
        <v>229</v>
      </c>
      <c r="F15" s="19" t="s">
        <v>266</v>
      </c>
      <c r="G15" s="59" t="s">
        <v>1229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 t="s">
        <v>247</v>
      </c>
      <c r="O15" s="62" t="s">
        <v>247</v>
      </c>
      <c r="P15" s="62" t="s">
        <v>247</v>
      </c>
    </row>
    <row r="16" spans="1:17" ht="15.75" customHeight="1" x14ac:dyDescent="0.15">
      <c r="A16" s="19" t="s">
        <v>157</v>
      </c>
      <c r="B16" s="85">
        <v>0.14626157407407409</v>
      </c>
      <c r="C16" s="19" t="s">
        <v>247</v>
      </c>
      <c r="D16" s="19" t="s">
        <v>1228</v>
      </c>
      <c r="E16" s="19" t="s">
        <v>229</v>
      </c>
      <c r="F16" s="19" t="s">
        <v>266</v>
      </c>
      <c r="G16" s="59" t="s">
        <v>1230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247</v>
      </c>
      <c r="M16" s="62" t="s">
        <v>247</v>
      </c>
      <c r="N16" s="62" t="s">
        <v>247</v>
      </c>
      <c r="O16" s="62" t="s">
        <v>247</v>
      </c>
      <c r="P16" s="62" t="s">
        <v>247</v>
      </c>
    </row>
    <row r="17" spans="1:17" ht="15.75" customHeight="1" x14ac:dyDescent="0.15">
      <c r="A17" s="19" t="s">
        <v>157</v>
      </c>
      <c r="B17" s="85">
        <v>0.14626157407407409</v>
      </c>
      <c r="C17" s="19" t="s">
        <v>229</v>
      </c>
      <c r="D17" s="19" t="s">
        <v>247</v>
      </c>
      <c r="E17" s="19" t="s">
        <v>221</v>
      </c>
      <c r="F17" s="19" t="s">
        <v>255</v>
      </c>
      <c r="G17" s="59" t="s">
        <v>1230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1230</v>
      </c>
      <c r="M17" s="62" t="s">
        <v>247</v>
      </c>
      <c r="N17" s="62" t="s">
        <v>247</v>
      </c>
      <c r="O17" s="62" t="s">
        <v>247</v>
      </c>
      <c r="P17" s="62" t="s">
        <v>247</v>
      </c>
      <c r="Q17" s="19"/>
    </row>
    <row r="18" spans="1:17" ht="15.75" customHeight="1" x14ac:dyDescent="0.15">
      <c r="A18" s="19" t="s">
        <v>157</v>
      </c>
      <c r="B18" s="85">
        <v>0.16016203703703705</v>
      </c>
      <c r="C18" s="19" t="s">
        <v>229</v>
      </c>
      <c r="D18" s="19" t="s">
        <v>247</v>
      </c>
      <c r="E18" s="19" t="s">
        <v>1231</v>
      </c>
      <c r="F18" s="19" t="s">
        <v>255</v>
      </c>
      <c r="G18" s="59" t="s">
        <v>247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247</v>
      </c>
      <c r="M18" s="62" t="s">
        <v>247</v>
      </c>
      <c r="N18" s="62">
        <v>200</v>
      </c>
      <c r="O18" s="62" t="s">
        <v>247</v>
      </c>
      <c r="P18" s="62" t="s">
        <v>247</v>
      </c>
      <c r="Q18" s="19" t="s">
        <v>1232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0.5" customWidth="1"/>
    <col min="4" max="4" width="25.83203125" customWidth="1"/>
    <col min="5" max="5" width="14.5" customWidth="1"/>
    <col min="6" max="6" width="14" customWidth="1"/>
    <col min="7" max="7" width="34.83203125" customWidth="1"/>
    <col min="8" max="8" width="9.33203125" customWidth="1"/>
    <col min="9" max="11" width="7.6640625" customWidth="1"/>
    <col min="12" max="12" width="11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47.1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158</v>
      </c>
      <c r="B2" s="85">
        <v>5.9108796296296298E-2</v>
      </c>
      <c r="C2" s="19" t="s">
        <v>223</v>
      </c>
      <c r="D2" s="19" t="s">
        <v>1233</v>
      </c>
      <c r="E2" s="19" t="s">
        <v>268</v>
      </c>
      <c r="F2" s="19" t="s">
        <v>251</v>
      </c>
      <c r="G2" s="59" t="s">
        <v>1234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>
        <v>1</v>
      </c>
      <c r="O2" s="62">
        <v>1</v>
      </c>
      <c r="P2" s="62" t="s">
        <v>247</v>
      </c>
    </row>
    <row r="3" spans="1:17" ht="15.75" customHeight="1" x14ac:dyDescent="0.15">
      <c r="A3" s="19" t="s">
        <v>158</v>
      </c>
      <c r="B3" s="85">
        <v>6.429398148148148E-2</v>
      </c>
      <c r="C3" s="19" t="s">
        <v>1235</v>
      </c>
      <c r="D3" s="19" t="s">
        <v>1236</v>
      </c>
      <c r="E3" s="19" t="s">
        <v>225</v>
      </c>
      <c r="F3" s="19" t="s">
        <v>251</v>
      </c>
      <c r="G3" s="59" t="s">
        <v>1237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>
        <v>25</v>
      </c>
      <c r="O3" s="62" t="s">
        <v>247</v>
      </c>
      <c r="P3" s="62" t="s">
        <v>247</v>
      </c>
      <c r="Q3" s="19" t="s">
        <v>1238</v>
      </c>
    </row>
    <row r="4" spans="1:17" ht="15.75" customHeight="1" x14ac:dyDescent="0.15">
      <c r="A4" s="19" t="s">
        <v>158</v>
      </c>
      <c r="B4" s="85">
        <v>7.4548611111111107E-2</v>
      </c>
      <c r="C4" s="19" t="s">
        <v>220</v>
      </c>
      <c r="D4" s="19" t="s">
        <v>1239</v>
      </c>
      <c r="E4" s="19" t="s">
        <v>1240</v>
      </c>
      <c r="F4" s="19" t="s">
        <v>255</v>
      </c>
      <c r="G4" s="59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>
        <v>20</v>
      </c>
      <c r="O4" s="62" t="s">
        <v>247</v>
      </c>
      <c r="P4" s="62" t="s">
        <v>247</v>
      </c>
      <c r="Q4" s="19" t="s">
        <v>1241</v>
      </c>
    </row>
    <row r="5" spans="1:17" ht="15.75" customHeight="1" x14ac:dyDescent="0.15">
      <c r="A5" s="19" t="s">
        <v>158</v>
      </c>
      <c r="B5" s="85">
        <v>0.1219675925925926</v>
      </c>
      <c r="C5" s="19" t="s">
        <v>220</v>
      </c>
      <c r="D5" s="19" t="s">
        <v>1242</v>
      </c>
      <c r="E5" s="19" t="s">
        <v>1243</v>
      </c>
      <c r="F5" s="19" t="s">
        <v>251</v>
      </c>
      <c r="G5" s="59" t="s">
        <v>1244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>
        <v>80</v>
      </c>
      <c r="O5" s="62" t="s">
        <v>247</v>
      </c>
      <c r="P5" s="62" t="s">
        <v>247</v>
      </c>
    </row>
    <row r="6" spans="1:17" ht="15.75" customHeight="1" x14ac:dyDescent="0.15">
      <c r="A6" s="19" t="s">
        <v>158</v>
      </c>
      <c r="B6" s="85">
        <v>0.12578703703703706</v>
      </c>
      <c r="C6" s="19" t="s">
        <v>220</v>
      </c>
      <c r="D6" s="19" t="s">
        <v>1236</v>
      </c>
      <c r="E6" s="19" t="s">
        <v>220</v>
      </c>
      <c r="F6" s="19" t="s">
        <v>251</v>
      </c>
      <c r="G6" s="59" t="s">
        <v>1245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>
        <v>8</v>
      </c>
      <c r="P6" s="62" t="s">
        <v>247</v>
      </c>
    </row>
    <row r="7" spans="1:17" ht="15.75" customHeight="1" x14ac:dyDescent="0.15">
      <c r="A7" s="19" t="s">
        <v>158</v>
      </c>
      <c r="B7" s="85">
        <v>0.13010416666666669</v>
      </c>
      <c r="C7" s="19" t="s">
        <v>229</v>
      </c>
      <c r="D7" s="19" t="s">
        <v>1233</v>
      </c>
      <c r="E7" s="19" t="s">
        <v>268</v>
      </c>
      <c r="F7" s="19" t="s">
        <v>251</v>
      </c>
      <c r="G7" s="59" t="s">
        <v>1246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>
        <v>9</v>
      </c>
      <c r="O7" s="62" t="s">
        <v>247</v>
      </c>
      <c r="P7" s="62" t="s">
        <v>247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9.5" customWidth="1"/>
    <col min="4" max="4" width="15.5" customWidth="1"/>
    <col min="7" max="7" width="29.5" customWidth="1"/>
    <col min="8" max="8" width="9.33203125" customWidth="1"/>
    <col min="9" max="11" width="7.6640625" customWidth="1"/>
    <col min="12" max="12" width="29.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13.6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159</v>
      </c>
      <c r="B2" s="85">
        <v>2.2210648148148149E-2</v>
      </c>
      <c r="C2" s="19" t="s">
        <v>247</v>
      </c>
      <c r="D2" s="19" t="s">
        <v>1247</v>
      </c>
      <c r="E2" s="19" t="s">
        <v>221</v>
      </c>
      <c r="F2" s="19" t="s">
        <v>266</v>
      </c>
      <c r="G2" s="59" t="s">
        <v>1248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159</v>
      </c>
      <c r="B3" s="85">
        <v>2.224537037037037E-2</v>
      </c>
      <c r="C3" s="19" t="s">
        <v>247</v>
      </c>
      <c r="D3" s="19" t="s">
        <v>1247</v>
      </c>
      <c r="E3" s="19" t="s">
        <v>223</v>
      </c>
      <c r="F3" s="19" t="s">
        <v>266</v>
      </c>
      <c r="G3" s="59" t="s">
        <v>1248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159</v>
      </c>
      <c r="B4" s="85">
        <v>2.2268518518518517E-2</v>
      </c>
      <c r="C4" s="19" t="s">
        <v>247</v>
      </c>
      <c r="D4" s="19" t="s">
        <v>1247</v>
      </c>
      <c r="E4" s="19" t="s">
        <v>229</v>
      </c>
      <c r="F4" s="19" t="s">
        <v>266</v>
      </c>
      <c r="G4" s="59" t="s">
        <v>1248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159</v>
      </c>
      <c r="B5" s="85">
        <v>3.3703703703703701E-2</v>
      </c>
      <c r="C5" s="19" t="s">
        <v>223</v>
      </c>
      <c r="D5" s="19" t="s">
        <v>247</v>
      </c>
      <c r="E5" s="19" t="s">
        <v>1249</v>
      </c>
      <c r="F5" s="19" t="s">
        <v>1250</v>
      </c>
      <c r="G5" s="59" t="s">
        <v>247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1248</v>
      </c>
      <c r="M5" s="62" t="s">
        <v>247</v>
      </c>
      <c r="N5" s="62" t="s">
        <v>247</v>
      </c>
      <c r="O5" s="62" t="s">
        <v>247</v>
      </c>
      <c r="P5" s="62" t="s">
        <v>247</v>
      </c>
      <c r="Q5" s="19" t="s">
        <v>1251</v>
      </c>
    </row>
    <row r="6" spans="1:17" ht="15.75" customHeight="1" x14ac:dyDescent="0.15">
      <c r="A6" s="19" t="s">
        <v>159</v>
      </c>
      <c r="B6" s="19" t="s">
        <v>1252</v>
      </c>
      <c r="C6" s="19" t="s">
        <v>223</v>
      </c>
      <c r="D6" s="19" t="s">
        <v>247</v>
      </c>
      <c r="E6" s="19" t="s">
        <v>220</v>
      </c>
      <c r="F6" s="19" t="s">
        <v>255</v>
      </c>
      <c r="G6" s="59" t="s">
        <v>1222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159</v>
      </c>
      <c r="B7" s="19" t="s">
        <v>1252</v>
      </c>
      <c r="C7" s="19" t="s">
        <v>223</v>
      </c>
      <c r="D7" s="19" t="s">
        <v>247</v>
      </c>
      <c r="E7" s="19" t="s">
        <v>220</v>
      </c>
      <c r="F7" s="19" t="s">
        <v>255</v>
      </c>
      <c r="G7" s="59" t="s">
        <v>247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1222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159</v>
      </c>
      <c r="B8" s="19" t="s">
        <v>1253</v>
      </c>
      <c r="C8" s="19" t="s">
        <v>223</v>
      </c>
      <c r="D8" s="19" t="s">
        <v>247</v>
      </c>
      <c r="E8" s="19" t="s">
        <v>1254</v>
      </c>
      <c r="F8" s="19" t="s">
        <v>255</v>
      </c>
      <c r="G8" s="59" t="s">
        <v>1255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159</v>
      </c>
      <c r="B9" s="19" t="s">
        <v>1253</v>
      </c>
      <c r="C9" s="19" t="s">
        <v>223</v>
      </c>
      <c r="D9" s="19" t="s">
        <v>247</v>
      </c>
      <c r="E9" s="19" t="s">
        <v>1254</v>
      </c>
      <c r="F9" s="19" t="s">
        <v>255</v>
      </c>
      <c r="G9" s="59" t="s">
        <v>247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1255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9" t="s">
        <v>159</v>
      </c>
      <c r="B10" s="85">
        <v>9.4791666666666663E-2</v>
      </c>
      <c r="C10" s="19" t="s">
        <v>219</v>
      </c>
      <c r="D10" s="19" t="s">
        <v>247</v>
      </c>
      <c r="E10" s="19" t="s">
        <v>1256</v>
      </c>
      <c r="F10" s="19" t="s">
        <v>255</v>
      </c>
      <c r="G10" s="59" t="s">
        <v>247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1257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159</v>
      </c>
      <c r="B11" s="85">
        <v>9.5798611111111112E-2</v>
      </c>
      <c r="C11" s="19" t="s">
        <v>229</v>
      </c>
      <c r="D11" s="19" t="s">
        <v>247</v>
      </c>
      <c r="E11" s="19" t="s">
        <v>1256</v>
      </c>
      <c r="F11" s="19" t="s">
        <v>255</v>
      </c>
      <c r="G11" s="59" t="s">
        <v>247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1258</v>
      </c>
      <c r="M11" s="62" t="s">
        <v>247</v>
      </c>
      <c r="N11" s="62" t="s">
        <v>247</v>
      </c>
      <c r="O11" s="62" t="s">
        <v>247</v>
      </c>
      <c r="P11" s="62" t="s">
        <v>247</v>
      </c>
    </row>
    <row r="12" spans="1:17" ht="15.75" customHeight="1" x14ac:dyDescent="0.15">
      <c r="A12" s="19" t="s">
        <v>159</v>
      </c>
      <c r="B12" s="85">
        <v>9.8611111111111108E-2</v>
      </c>
      <c r="C12" s="19" t="s">
        <v>221</v>
      </c>
      <c r="D12" s="19" t="s">
        <v>247</v>
      </c>
      <c r="E12" s="19" t="s">
        <v>1256</v>
      </c>
      <c r="F12" s="19" t="s">
        <v>386</v>
      </c>
      <c r="G12" s="59" t="s">
        <v>1259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1254</v>
      </c>
      <c r="M12" s="62" t="s">
        <v>247</v>
      </c>
      <c r="N12" s="62" t="s">
        <v>247</v>
      </c>
      <c r="O12" s="62" t="s">
        <v>247</v>
      </c>
      <c r="P12" s="62" t="s">
        <v>247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9.6640625" customWidth="1"/>
    <col min="4" max="4" width="17.33203125" customWidth="1"/>
    <col min="7" max="7" width="12" customWidth="1"/>
    <col min="8" max="8" width="9.33203125" customWidth="1"/>
    <col min="9" max="11" width="7.6640625" customWidth="1"/>
    <col min="12" max="12" width="31.6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0.3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160</v>
      </c>
      <c r="B2" s="85">
        <v>1.9629629629629629E-2</v>
      </c>
      <c r="C2" s="19" t="s">
        <v>221</v>
      </c>
      <c r="D2" s="19" t="s">
        <v>247</v>
      </c>
      <c r="E2" s="19" t="s">
        <v>247</v>
      </c>
      <c r="F2" s="19" t="s">
        <v>297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317</v>
      </c>
      <c r="M2" s="62" t="s">
        <v>247</v>
      </c>
      <c r="N2" s="62" t="s">
        <v>247</v>
      </c>
      <c r="O2" s="62" t="s">
        <v>247</v>
      </c>
      <c r="P2" s="62" t="s">
        <v>247</v>
      </c>
      <c r="Q2" s="19" t="s">
        <v>441</v>
      </c>
    </row>
    <row r="3" spans="1:17" ht="15.75" customHeight="1" x14ac:dyDescent="0.15">
      <c r="A3" s="19" t="s">
        <v>160</v>
      </c>
      <c r="B3" s="85">
        <v>0.10403935185185186</v>
      </c>
      <c r="C3" s="19" t="s">
        <v>398</v>
      </c>
      <c r="D3" s="19" t="s">
        <v>247</v>
      </c>
      <c r="E3" s="19" t="s">
        <v>229</v>
      </c>
      <c r="F3" s="19" t="s">
        <v>266</v>
      </c>
      <c r="G3" s="59" t="s">
        <v>247</v>
      </c>
      <c r="H3" s="60" t="s">
        <v>247</v>
      </c>
      <c r="I3" s="60">
        <v>26</v>
      </c>
      <c r="J3" s="60">
        <v>16</v>
      </c>
      <c r="K3" s="60">
        <v>31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160</v>
      </c>
      <c r="B4" s="85">
        <v>0.10927083333333334</v>
      </c>
      <c r="C4" s="19" t="s">
        <v>1260</v>
      </c>
      <c r="D4" s="19" t="s">
        <v>247</v>
      </c>
      <c r="E4" s="19" t="s">
        <v>223</v>
      </c>
      <c r="F4" s="19" t="s">
        <v>255</v>
      </c>
      <c r="G4" s="59" t="s">
        <v>1261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9.5" customWidth="1"/>
    <col min="4" max="4" width="17.33203125" customWidth="1"/>
    <col min="5" max="5" width="13.83203125" customWidth="1"/>
    <col min="7" max="7" width="20.1640625" customWidth="1"/>
    <col min="8" max="8" width="9.33203125" customWidth="1"/>
    <col min="9" max="11" width="7.6640625" customWidth="1"/>
    <col min="12" max="12" width="14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31.1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161</v>
      </c>
      <c r="B2" s="18">
        <v>1.7395833333333333E-2</v>
      </c>
      <c r="C2" s="19" t="s">
        <v>219</v>
      </c>
      <c r="D2" s="19" t="s">
        <v>247</v>
      </c>
      <c r="E2" s="19" t="s">
        <v>1262</v>
      </c>
      <c r="F2" s="19" t="s">
        <v>246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>
        <v>1</v>
      </c>
      <c r="O2" s="62" t="s">
        <v>247</v>
      </c>
      <c r="P2" s="62" t="s">
        <v>247</v>
      </c>
      <c r="Q2" s="19" t="s">
        <v>1263</v>
      </c>
    </row>
    <row r="3" spans="1:17" ht="15.75" customHeight="1" x14ac:dyDescent="0.15">
      <c r="A3" s="19" t="s">
        <v>161</v>
      </c>
      <c r="B3" s="18">
        <v>6.0902777777777778E-2</v>
      </c>
      <c r="C3" s="19" t="s">
        <v>229</v>
      </c>
      <c r="D3" s="19" t="s">
        <v>1264</v>
      </c>
      <c r="E3" s="19" t="s">
        <v>1265</v>
      </c>
      <c r="F3" s="19" t="s">
        <v>448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1266</v>
      </c>
      <c r="M3" s="62" t="s">
        <v>247</v>
      </c>
      <c r="N3" s="62" t="s">
        <v>247</v>
      </c>
      <c r="O3" s="62" t="s">
        <v>247</v>
      </c>
      <c r="P3" s="62" t="s">
        <v>247</v>
      </c>
      <c r="Q3" s="19" t="s">
        <v>1267</v>
      </c>
    </row>
    <row r="4" spans="1:17" ht="15.75" customHeight="1" x14ac:dyDescent="0.15">
      <c r="A4" s="19" t="s">
        <v>161</v>
      </c>
      <c r="B4" s="18">
        <v>0.14224537037037038</v>
      </c>
      <c r="C4" s="19" t="s">
        <v>1268</v>
      </c>
      <c r="D4" s="19" t="s">
        <v>1264</v>
      </c>
      <c r="E4" s="19" t="s">
        <v>229</v>
      </c>
      <c r="F4" s="19" t="s">
        <v>1269</v>
      </c>
      <c r="G4" s="59" t="s">
        <v>1270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  <c r="Q4" s="1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5.33203125" customWidth="1"/>
    <col min="4" max="4" width="17.33203125" customWidth="1"/>
    <col min="7" max="7" width="24.5" customWidth="1"/>
    <col min="8" max="8" width="9.33203125" customWidth="1"/>
    <col min="9" max="11" width="7.6640625" customWidth="1"/>
    <col min="12" max="12" width="35.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5.1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162</v>
      </c>
      <c r="B2" s="18">
        <v>3.0601851851851852E-2</v>
      </c>
      <c r="C2" s="19" t="s">
        <v>221</v>
      </c>
      <c r="D2" s="19" t="s">
        <v>247</v>
      </c>
      <c r="E2" s="19" t="s">
        <v>220</v>
      </c>
      <c r="F2" s="19" t="s">
        <v>255</v>
      </c>
      <c r="G2" s="59" t="s">
        <v>1271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1271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162</v>
      </c>
      <c r="B3" s="18">
        <v>4.4409722222222225E-2</v>
      </c>
      <c r="C3" s="19" t="s">
        <v>220</v>
      </c>
      <c r="D3" s="19" t="s">
        <v>1264</v>
      </c>
      <c r="E3" s="19" t="s">
        <v>268</v>
      </c>
      <c r="F3" s="19" t="s">
        <v>251</v>
      </c>
      <c r="G3" s="59" t="s">
        <v>1272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>
        <v>100</v>
      </c>
      <c r="O3" s="62" t="s">
        <v>247</v>
      </c>
      <c r="P3" s="62" t="s">
        <v>247</v>
      </c>
    </row>
    <row r="4" spans="1:17" ht="15.75" customHeight="1" x14ac:dyDescent="0.15">
      <c r="A4" s="19" t="s">
        <v>162</v>
      </c>
      <c r="B4" s="82">
        <v>4.4409722222222225E-2</v>
      </c>
      <c r="C4" s="19" t="s">
        <v>221</v>
      </c>
      <c r="D4" s="19" t="s">
        <v>1264</v>
      </c>
      <c r="E4" s="19" t="s">
        <v>268</v>
      </c>
      <c r="F4" s="19" t="s">
        <v>251</v>
      </c>
      <c r="G4" s="59" t="s">
        <v>1272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1273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162</v>
      </c>
      <c r="B5" s="82">
        <v>4.4409722222222225E-2</v>
      </c>
      <c r="C5" s="19" t="s">
        <v>219</v>
      </c>
      <c r="D5" s="19" t="s">
        <v>1264</v>
      </c>
      <c r="E5" s="134" t="s">
        <v>268</v>
      </c>
      <c r="F5" s="19" t="s">
        <v>251</v>
      </c>
      <c r="G5" s="59" t="s">
        <v>1272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>
        <v>100</v>
      </c>
      <c r="O5" s="62" t="s">
        <v>247</v>
      </c>
      <c r="P5" s="62" t="s">
        <v>247</v>
      </c>
    </row>
    <row r="6" spans="1:17" ht="15.75" customHeight="1" x14ac:dyDescent="0.15">
      <c r="A6" s="19" t="s">
        <v>162</v>
      </c>
      <c r="B6" s="82">
        <v>4.4409722222222225E-2</v>
      </c>
      <c r="C6" s="19" t="s">
        <v>223</v>
      </c>
      <c r="D6" s="19" t="s">
        <v>1264</v>
      </c>
      <c r="E6" s="134" t="s">
        <v>268</v>
      </c>
      <c r="F6" s="19" t="s">
        <v>251</v>
      </c>
      <c r="G6" s="59" t="s">
        <v>1272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>
        <v>100</v>
      </c>
      <c r="O6" s="62" t="s">
        <v>247</v>
      </c>
      <c r="P6" s="62" t="s">
        <v>247</v>
      </c>
    </row>
    <row r="7" spans="1:17" ht="15.75" customHeight="1" x14ac:dyDescent="0.15">
      <c r="A7" s="19" t="s">
        <v>162</v>
      </c>
      <c r="B7" s="82">
        <v>4.4409722222222225E-2</v>
      </c>
      <c r="C7" s="19" t="s">
        <v>229</v>
      </c>
      <c r="D7" s="19" t="s">
        <v>1264</v>
      </c>
      <c r="E7" s="134" t="s">
        <v>268</v>
      </c>
      <c r="F7" s="19" t="s">
        <v>251</v>
      </c>
      <c r="G7" s="59" t="s">
        <v>1272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>
        <v>100</v>
      </c>
      <c r="O7" s="62" t="s">
        <v>247</v>
      </c>
      <c r="P7" s="62" t="s">
        <v>247</v>
      </c>
    </row>
    <row r="8" spans="1:17" ht="15.75" customHeight="1" x14ac:dyDescent="0.15">
      <c r="A8" s="19" t="s">
        <v>162</v>
      </c>
      <c r="B8" s="18">
        <v>5.6527777777777781E-2</v>
      </c>
      <c r="C8" s="19" t="s">
        <v>1274</v>
      </c>
      <c r="D8" s="19" t="s">
        <v>1275</v>
      </c>
      <c r="E8" s="134" t="s">
        <v>225</v>
      </c>
      <c r="F8" s="19" t="s">
        <v>255</v>
      </c>
      <c r="G8" s="59" t="s">
        <v>1276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162</v>
      </c>
      <c r="B9" s="18">
        <v>5.6759259259259259E-2</v>
      </c>
      <c r="C9" s="19" t="s">
        <v>225</v>
      </c>
      <c r="D9" s="19" t="s">
        <v>247</v>
      </c>
      <c r="E9" s="19" t="s">
        <v>229</v>
      </c>
      <c r="F9" s="19" t="s">
        <v>255</v>
      </c>
      <c r="G9" s="59" t="s">
        <v>1276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  <c r="Q9" s="19" t="s">
        <v>1277</v>
      </c>
    </row>
    <row r="10" spans="1:17" ht="15.75" customHeight="1" x14ac:dyDescent="0.15">
      <c r="A10" s="19" t="s">
        <v>162</v>
      </c>
      <c r="B10" s="18">
        <v>6.582175925925926E-2</v>
      </c>
      <c r="C10" s="19" t="s">
        <v>219</v>
      </c>
      <c r="D10" s="19" t="s">
        <v>1278</v>
      </c>
      <c r="E10" s="19" t="s">
        <v>219</v>
      </c>
      <c r="F10" s="19" t="s">
        <v>251</v>
      </c>
      <c r="G10" s="59" t="s">
        <v>1279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>
        <v>200</v>
      </c>
      <c r="O10" s="62" t="s">
        <v>247</v>
      </c>
      <c r="P10" s="62" t="s">
        <v>247</v>
      </c>
    </row>
    <row r="11" spans="1:17" ht="15.75" customHeight="1" x14ac:dyDescent="0.15">
      <c r="A11" s="19" t="s">
        <v>162</v>
      </c>
      <c r="B11" s="18">
        <v>9.7824074074074077E-2</v>
      </c>
      <c r="C11" s="19" t="s">
        <v>220</v>
      </c>
      <c r="D11" s="19" t="s">
        <v>1280</v>
      </c>
      <c r="E11" s="19" t="s">
        <v>220</v>
      </c>
      <c r="F11" s="19" t="s">
        <v>251</v>
      </c>
      <c r="G11" s="59" t="s">
        <v>615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 t="s">
        <v>247</v>
      </c>
      <c r="O11" s="62" t="s">
        <v>247</v>
      </c>
      <c r="P11" s="62" t="s">
        <v>247</v>
      </c>
      <c r="Q11" s="19" t="s">
        <v>1281</v>
      </c>
    </row>
    <row r="12" spans="1:17" ht="15.75" customHeight="1" x14ac:dyDescent="0.15">
      <c r="A12" s="19" t="s">
        <v>162</v>
      </c>
      <c r="B12" s="18">
        <v>0.10265046296296296</v>
      </c>
      <c r="C12" s="19" t="s">
        <v>1282</v>
      </c>
      <c r="D12" s="19" t="s">
        <v>247</v>
      </c>
      <c r="E12" s="19" t="s">
        <v>229</v>
      </c>
      <c r="F12" s="19" t="s">
        <v>286</v>
      </c>
      <c r="G12" s="59" t="s">
        <v>408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 t="s">
        <v>247</v>
      </c>
      <c r="O12" s="62" t="s">
        <v>247</v>
      </c>
      <c r="P12" s="62" t="s">
        <v>247</v>
      </c>
    </row>
    <row r="13" spans="1:17" ht="15.75" customHeight="1" x14ac:dyDescent="0.15">
      <c r="A13" s="19" t="s">
        <v>162</v>
      </c>
      <c r="B13" s="18">
        <v>0.10636574074074075</v>
      </c>
      <c r="C13" s="19" t="s">
        <v>221</v>
      </c>
      <c r="D13" s="19" t="s">
        <v>247</v>
      </c>
      <c r="E13" s="19" t="s">
        <v>220</v>
      </c>
      <c r="F13" s="19" t="s">
        <v>255</v>
      </c>
      <c r="G13" s="59" t="s">
        <v>1283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1283</v>
      </c>
      <c r="M13" s="62" t="s">
        <v>247</v>
      </c>
      <c r="N13" s="62" t="s">
        <v>247</v>
      </c>
      <c r="O13" s="62" t="s">
        <v>247</v>
      </c>
      <c r="P13" s="62" t="s">
        <v>247</v>
      </c>
    </row>
    <row r="14" spans="1:17" ht="15.75" customHeight="1" x14ac:dyDescent="0.15">
      <c r="A14" s="19" t="s">
        <v>162</v>
      </c>
      <c r="B14" s="18">
        <v>0.10675925925925926</v>
      </c>
      <c r="C14" s="19" t="s">
        <v>220</v>
      </c>
      <c r="D14" s="19" t="s">
        <v>1280</v>
      </c>
      <c r="E14" s="19" t="s">
        <v>247</v>
      </c>
      <c r="F14" s="19" t="s">
        <v>572</v>
      </c>
      <c r="G14" s="59" t="s">
        <v>247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1284</v>
      </c>
      <c r="M14" s="62" t="s">
        <v>247</v>
      </c>
      <c r="N14" s="62">
        <v>10</v>
      </c>
      <c r="O14" s="62" t="s">
        <v>247</v>
      </c>
      <c r="P14" s="62" t="s">
        <v>247</v>
      </c>
    </row>
    <row r="15" spans="1:17" ht="15.75" customHeight="1" x14ac:dyDescent="0.15">
      <c r="A15" s="19" t="s">
        <v>162</v>
      </c>
      <c r="B15" s="18">
        <v>0.10858796296296297</v>
      </c>
      <c r="C15" s="19" t="s">
        <v>225</v>
      </c>
      <c r="D15" s="19" t="s">
        <v>1280</v>
      </c>
      <c r="E15" s="19" t="s">
        <v>268</v>
      </c>
      <c r="F15" s="19" t="s">
        <v>251</v>
      </c>
      <c r="G15" s="59" t="s">
        <v>840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 t="s">
        <v>247</v>
      </c>
      <c r="O15" s="62" t="s">
        <v>247</v>
      </c>
      <c r="P15" s="62" t="s">
        <v>247</v>
      </c>
      <c r="Q15" s="19" t="s">
        <v>1281</v>
      </c>
    </row>
    <row r="16" spans="1:17" ht="15.75" customHeight="1" x14ac:dyDescent="0.15">
      <c r="A16" s="19" t="s">
        <v>162</v>
      </c>
      <c r="B16" s="18">
        <v>0.10944444444444444</v>
      </c>
      <c r="C16" s="19" t="s">
        <v>223</v>
      </c>
      <c r="D16" s="19" t="s">
        <v>1280</v>
      </c>
      <c r="E16" s="19" t="s">
        <v>247</v>
      </c>
      <c r="F16" s="19" t="s">
        <v>572</v>
      </c>
      <c r="G16" s="59" t="s">
        <v>247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1285</v>
      </c>
      <c r="M16" s="62" t="s">
        <v>247</v>
      </c>
      <c r="N16" s="62" t="s">
        <v>247</v>
      </c>
      <c r="O16" s="62" t="s">
        <v>247</v>
      </c>
      <c r="P16" s="62" t="s">
        <v>247</v>
      </c>
    </row>
    <row r="17" spans="1:16" ht="15.75" customHeight="1" x14ac:dyDescent="0.15">
      <c r="A17" s="19" t="s">
        <v>162</v>
      </c>
      <c r="B17" s="18">
        <v>0.13929398148148148</v>
      </c>
      <c r="C17" s="19" t="s">
        <v>220</v>
      </c>
      <c r="D17" s="19" t="s">
        <v>1280</v>
      </c>
      <c r="E17" s="19" t="s">
        <v>1282</v>
      </c>
      <c r="F17" s="19" t="s">
        <v>1052</v>
      </c>
      <c r="G17" s="59" t="s">
        <v>247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1286</v>
      </c>
      <c r="M17" s="62" t="s">
        <v>247</v>
      </c>
      <c r="N17" s="62">
        <v>10</v>
      </c>
      <c r="O17" s="62" t="s">
        <v>247</v>
      </c>
      <c r="P17" s="62" t="s">
        <v>247</v>
      </c>
    </row>
    <row r="18" spans="1:16" ht="15.75" customHeight="1" x14ac:dyDescent="0.15">
      <c r="A18" s="19" t="s">
        <v>162</v>
      </c>
      <c r="B18" s="18">
        <v>0.13929398148148148</v>
      </c>
      <c r="C18" s="19" t="s">
        <v>223</v>
      </c>
      <c r="D18" s="19" t="s">
        <v>1280</v>
      </c>
      <c r="E18" s="19" t="s">
        <v>1282</v>
      </c>
      <c r="F18" s="19" t="s">
        <v>1052</v>
      </c>
      <c r="G18" s="59" t="s">
        <v>247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1285</v>
      </c>
      <c r="M18" s="62" t="s">
        <v>247</v>
      </c>
      <c r="N18" s="62" t="s">
        <v>247</v>
      </c>
      <c r="O18" s="62" t="s">
        <v>247</v>
      </c>
      <c r="P18" s="62" t="s">
        <v>247</v>
      </c>
    </row>
    <row r="19" spans="1:16" ht="15.75" customHeight="1" x14ac:dyDescent="0.15">
      <c r="A19" s="19" t="s">
        <v>162</v>
      </c>
      <c r="B19" s="18">
        <v>0.14696759259259259</v>
      </c>
      <c r="C19" s="19" t="s">
        <v>1282</v>
      </c>
      <c r="D19" s="19" t="s">
        <v>247</v>
      </c>
      <c r="E19" s="19" t="s">
        <v>223</v>
      </c>
      <c r="F19" s="19" t="s">
        <v>255</v>
      </c>
      <c r="G19" s="59" t="s">
        <v>1285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247</v>
      </c>
      <c r="M19" s="62" t="s">
        <v>247</v>
      </c>
      <c r="N19" s="62" t="s">
        <v>247</v>
      </c>
      <c r="O19" s="62" t="s">
        <v>247</v>
      </c>
      <c r="P19" s="62" t="s">
        <v>247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1" customWidth="1"/>
    <col min="4" max="4" width="15.83203125" customWidth="1"/>
    <col min="5" max="5" width="13.83203125" customWidth="1"/>
    <col min="6" max="6" width="13.5" customWidth="1"/>
    <col min="7" max="7" width="17.33203125" customWidth="1"/>
    <col min="8" max="8" width="9.33203125" customWidth="1"/>
    <col min="9" max="11" width="7.6640625" customWidth="1"/>
    <col min="12" max="12" width="11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33.6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163</v>
      </c>
      <c r="B2" s="85">
        <v>5.800925925925926E-2</v>
      </c>
      <c r="C2" s="19" t="s">
        <v>219</v>
      </c>
      <c r="D2" s="19" t="s">
        <v>247</v>
      </c>
      <c r="E2" s="19" t="s">
        <v>1287</v>
      </c>
      <c r="F2" s="19" t="s">
        <v>251</v>
      </c>
      <c r="G2" s="59" t="s">
        <v>1288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>
        <v>1</v>
      </c>
      <c r="P2" s="62" t="s">
        <v>247</v>
      </c>
    </row>
    <row r="3" spans="1:17" ht="15.75" customHeight="1" x14ac:dyDescent="0.15">
      <c r="A3" s="19" t="s">
        <v>163</v>
      </c>
      <c r="B3" s="85">
        <v>6.3090277777777773E-2</v>
      </c>
      <c r="C3" s="19" t="s">
        <v>223</v>
      </c>
      <c r="D3" s="19" t="s">
        <v>247</v>
      </c>
      <c r="E3" s="19" t="s">
        <v>247</v>
      </c>
      <c r="F3" s="19" t="s">
        <v>247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>
        <v>1</v>
      </c>
      <c r="Q3" s="19" t="s">
        <v>1289</v>
      </c>
    </row>
    <row r="4" spans="1:17" ht="15.75" customHeight="1" x14ac:dyDescent="0.15">
      <c r="A4" s="19" t="s">
        <v>163</v>
      </c>
      <c r="B4" s="85">
        <v>7.059027777777778E-2</v>
      </c>
      <c r="C4" s="19" t="s">
        <v>268</v>
      </c>
      <c r="D4" s="19" t="s">
        <v>1290</v>
      </c>
      <c r="E4" s="19" t="s">
        <v>268</v>
      </c>
      <c r="F4" s="19" t="s">
        <v>251</v>
      </c>
      <c r="G4" s="59" t="s">
        <v>440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>
        <v>10</v>
      </c>
      <c r="Q4" s="19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9.5" customWidth="1"/>
    <col min="4" max="4" width="15.5" customWidth="1"/>
    <col min="7" max="7" width="16.1640625" customWidth="1"/>
    <col min="8" max="8" width="9.33203125" customWidth="1"/>
    <col min="9" max="11" width="7.6640625" customWidth="1"/>
    <col min="12" max="12" width="22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36.1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164</v>
      </c>
      <c r="B2" s="18">
        <v>2.9652777777777778E-2</v>
      </c>
      <c r="C2" s="19" t="s">
        <v>1291</v>
      </c>
      <c r="D2" s="19" t="s">
        <v>247</v>
      </c>
      <c r="E2" s="19" t="s">
        <v>223</v>
      </c>
      <c r="F2" s="19" t="s">
        <v>266</v>
      </c>
      <c r="G2" s="59" t="s">
        <v>1292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  <c r="Q2" s="19" t="s">
        <v>1293</v>
      </c>
    </row>
    <row r="3" spans="1:17" ht="15.75" customHeight="1" x14ac:dyDescent="0.15">
      <c r="A3" s="19" t="s">
        <v>164</v>
      </c>
      <c r="B3" s="18">
        <v>3.7291666666666667E-2</v>
      </c>
      <c r="C3" s="19" t="s">
        <v>247</v>
      </c>
      <c r="D3" s="19" t="s">
        <v>247</v>
      </c>
      <c r="E3" s="19" t="s">
        <v>220</v>
      </c>
      <c r="F3" s="19" t="s">
        <v>266</v>
      </c>
      <c r="G3" s="89" t="s">
        <v>1294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  <c r="Q3" s="19" t="s">
        <v>1295</v>
      </c>
    </row>
    <row r="4" spans="1:17" ht="15.75" customHeight="1" x14ac:dyDescent="0.15">
      <c r="A4" s="19" t="s">
        <v>164</v>
      </c>
      <c r="B4" s="18">
        <v>6.4189814814814811E-2</v>
      </c>
      <c r="C4" s="19" t="s">
        <v>229</v>
      </c>
      <c r="D4" s="19" t="s">
        <v>247</v>
      </c>
      <c r="E4" s="19" t="s">
        <v>221</v>
      </c>
      <c r="F4" s="19" t="s">
        <v>297</v>
      </c>
      <c r="G4" s="89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424</v>
      </c>
      <c r="M4" s="62" t="s">
        <v>247</v>
      </c>
      <c r="N4" s="62" t="s">
        <v>247</v>
      </c>
      <c r="O4" s="62" t="s">
        <v>247</v>
      </c>
      <c r="P4" s="62" t="s">
        <v>247</v>
      </c>
      <c r="Q4" s="19"/>
    </row>
    <row r="5" spans="1:17" ht="15.75" customHeight="1" x14ac:dyDescent="0.15">
      <c r="A5" s="19" t="s">
        <v>164</v>
      </c>
      <c r="B5" s="18">
        <v>0.12424768518518518</v>
      </c>
      <c r="C5" s="19" t="s">
        <v>219</v>
      </c>
      <c r="D5" s="19" t="s">
        <v>247</v>
      </c>
      <c r="E5" s="19" t="s">
        <v>219</v>
      </c>
      <c r="F5" s="19" t="s">
        <v>297</v>
      </c>
      <c r="G5" s="89" t="s">
        <v>247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424</v>
      </c>
      <c r="M5" s="62" t="s">
        <v>247</v>
      </c>
      <c r="N5" s="62" t="s">
        <v>247</v>
      </c>
      <c r="O5" s="62" t="s">
        <v>247</v>
      </c>
      <c r="P5" s="62" t="s">
        <v>247</v>
      </c>
      <c r="Q5" s="19"/>
    </row>
    <row r="6" spans="1:17" ht="15.75" customHeight="1" x14ac:dyDescent="0.15">
      <c r="A6" s="19" t="s">
        <v>164</v>
      </c>
      <c r="B6" s="18">
        <v>0.12837962962962962</v>
      </c>
      <c r="C6" s="19" t="s">
        <v>223</v>
      </c>
      <c r="D6" s="19" t="s">
        <v>247</v>
      </c>
      <c r="E6" s="19" t="s">
        <v>223</v>
      </c>
      <c r="F6" s="19" t="s">
        <v>297</v>
      </c>
      <c r="G6" s="89" t="s">
        <v>247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408</v>
      </c>
      <c r="M6" s="62" t="s">
        <v>247</v>
      </c>
      <c r="N6" s="62" t="s">
        <v>247</v>
      </c>
      <c r="O6" s="62" t="s">
        <v>247</v>
      </c>
      <c r="P6" s="62" t="s">
        <v>247</v>
      </c>
      <c r="Q6" s="19"/>
    </row>
    <row r="7" spans="1:17" ht="15.75" customHeight="1" x14ac:dyDescent="0.15">
      <c r="A7" s="19" t="s">
        <v>164</v>
      </c>
      <c r="B7" s="18">
        <v>0.13574074074074075</v>
      </c>
      <c r="C7" s="19" t="s">
        <v>229</v>
      </c>
      <c r="D7" s="19" t="s">
        <v>247</v>
      </c>
      <c r="E7" s="19" t="s">
        <v>221</v>
      </c>
      <c r="F7" s="19" t="s">
        <v>297</v>
      </c>
      <c r="G7" s="89" t="s">
        <v>247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408</v>
      </c>
      <c r="M7" s="62" t="s">
        <v>247</v>
      </c>
      <c r="N7" s="62" t="s">
        <v>247</v>
      </c>
      <c r="O7" s="62" t="s">
        <v>247</v>
      </c>
      <c r="P7" s="62" t="s">
        <v>247</v>
      </c>
      <c r="Q7" s="19"/>
    </row>
    <row r="8" spans="1:17" ht="15.75" customHeight="1" x14ac:dyDescent="0.15">
      <c r="A8" s="19" t="s">
        <v>164</v>
      </c>
      <c r="B8" s="18">
        <v>0.14315972222222223</v>
      </c>
      <c r="C8" s="19" t="s">
        <v>225</v>
      </c>
      <c r="D8" s="19" t="s">
        <v>247</v>
      </c>
      <c r="E8" s="19" t="s">
        <v>225</v>
      </c>
      <c r="F8" s="19" t="s">
        <v>297</v>
      </c>
      <c r="G8" s="89" t="s">
        <v>247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424</v>
      </c>
      <c r="M8" s="62" t="s">
        <v>247</v>
      </c>
      <c r="N8" s="62" t="s">
        <v>247</v>
      </c>
      <c r="O8" s="62" t="s">
        <v>247</v>
      </c>
      <c r="P8" s="62" t="s">
        <v>247</v>
      </c>
      <c r="Q8" s="19"/>
    </row>
    <row r="9" spans="1:17" ht="15.75" customHeight="1" x14ac:dyDescent="0.15">
      <c r="A9" s="19" t="s">
        <v>164</v>
      </c>
      <c r="B9" s="18">
        <v>0.16319444444444445</v>
      </c>
      <c r="C9" s="19" t="s">
        <v>247</v>
      </c>
      <c r="D9" s="19" t="s">
        <v>247</v>
      </c>
      <c r="E9" s="19" t="s">
        <v>220</v>
      </c>
      <c r="F9" s="19" t="s">
        <v>266</v>
      </c>
      <c r="G9" s="59" t="s">
        <v>1296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35" t="s">
        <v>164</v>
      </c>
      <c r="B10" s="136">
        <v>0.17025462962962962</v>
      </c>
      <c r="C10" s="135" t="s">
        <v>223</v>
      </c>
      <c r="D10" s="135" t="s">
        <v>247</v>
      </c>
      <c r="E10" s="135" t="s">
        <v>247</v>
      </c>
      <c r="F10" s="135" t="s">
        <v>297</v>
      </c>
      <c r="G10" s="137" t="s">
        <v>247</v>
      </c>
      <c r="H10" s="65" t="s">
        <v>247</v>
      </c>
      <c r="I10" s="65" t="s">
        <v>247</v>
      </c>
      <c r="J10" s="65" t="s">
        <v>247</v>
      </c>
      <c r="K10" s="65" t="s">
        <v>247</v>
      </c>
      <c r="L10" s="138" t="s">
        <v>1285</v>
      </c>
      <c r="M10" s="139" t="s">
        <v>247</v>
      </c>
      <c r="N10" s="139" t="s">
        <v>247</v>
      </c>
      <c r="O10" s="139" t="s">
        <v>247</v>
      </c>
      <c r="P10" s="139" t="s">
        <v>247</v>
      </c>
      <c r="Q10" s="19" t="s">
        <v>1297</v>
      </c>
    </row>
    <row r="11" spans="1:17" ht="15.75" customHeight="1" x14ac:dyDescent="0.15">
      <c r="A11" s="140" t="s">
        <v>164</v>
      </c>
      <c r="B11" s="141">
        <v>0.17314814814814813</v>
      </c>
      <c r="C11" s="140" t="s">
        <v>1298</v>
      </c>
      <c r="D11" s="140" t="s">
        <v>247</v>
      </c>
      <c r="E11" s="140" t="s">
        <v>229</v>
      </c>
      <c r="F11" s="140" t="s">
        <v>266</v>
      </c>
      <c r="G11" s="142" t="s">
        <v>247</v>
      </c>
      <c r="H11" s="64">
        <v>20</v>
      </c>
      <c r="I11" s="64" t="s">
        <v>247</v>
      </c>
      <c r="J11" s="64" t="s">
        <v>247</v>
      </c>
      <c r="K11" s="64" t="s">
        <v>247</v>
      </c>
      <c r="L11" s="143" t="s">
        <v>247</v>
      </c>
      <c r="M11" s="144" t="s">
        <v>247</v>
      </c>
      <c r="N11" s="144" t="s">
        <v>247</v>
      </c>
      <c r="O11" s="144" t="s">
        <v>247</v>
      </c>
      <c r="P11" s="144" t="s">
        <v>247</v>
      </c>
    </row>
    <row r="12" spans="1:17" ht="15.75" customHeight="1" x14ac:dyDescent="0.15">
      <c r="A12" s="140" t="s">
        <v>164</v>
      </c>
      <c r="B12" s="141">
        <v>0.17356481481481481</v>
      </c>
      <c r="C12" s="140" t="s">
        <v>1299</v>
      </c>
      <c r="D12" s="140" t="s">
        <v>247</v>
      </c>
      <c r="E12" s="140" t="s">
        <v>229</v>
      </c>
      <c r="F12" s="140" t="s">
        <v>266</v>
      </c>
      <c r="G12" s="142" t="s">
        <v>1300</v>
      </c>
      <c r="H12" s="64" t="s">
        <v>247</v>
      </c>
      <c r="I12" s="64" t="s">
        <v>247</v>
      </c>
      <c r="J12" s="64" t="s">
        <v>247</v>
      </c>
      <c r="K12" s="64" t="s">
        <v>247</v>
      </c>
      <c r="L12" s="143" t="s">
        <v>247</v>
      </c>
      <c r="M12" s="144" t="s">
        <v>247</v>
      </c>
      <c r="N12" s="144" t="s">
        <v>247</v>
      </c>
      <c r="O12" s="144" t="s">
        <v>247</v>
      </c>
      <c r="P12" s="144" t="s">
        <v>247</v>
      </c>
    </row>
    <row r="13" spans="1:17" ht="15.75" customHeight="1" x14ac:dyDescent="0.15">
      <c r="A13" s="140" t="s">
        <v>164</v>
      </c>
      <c r="B13" s="136">
        <v>0.17444444444444446</v>
      </c>
      <c r="C13" s="135" t="s">
        <v>247</v>
      </c>
      <c r="D13" s="140" t="s">
        <v>247</v>
      </c>
      <c r="E13" s="140" t="s">
        <v>223</v>
      </c>
      <c r="F13" s="140" t="s">
        <v>266</v>
      </c>
      <c r="G13" s="137" t="s">
        <v>1301</v>
      </c>
      <c r="H13" s="65" t="s">
        <v>247</v>
      </c>
      <c r="I13" s="65" t="s">
        <v>247</v>
      </c>
      <c r="J13" s="65" t="s">
        <v>247</v>
      </c>
      <c r="K13" s="65" t="s">
        <v>247</v>
      </c>
      <c r="L13" s="61" t="s">
        <v>247</v>
      </c>
      <c r="M13" s="62" t="s">
        <v>247</v>
      </c>
      <c r="N13" s="62" t="s">
        <v>247</v>
      </c>
      <c r="O13" s="62" t="s">
        <v>247</v>
      </c>
      <c r="P13" s="62" t="s">
        <v>247</v>
      </c>
    </row>
    <row r="14" spans="1:17" ht="15.75" customHeight="1" x14ac:dyDescent="0.15">
      <c r="A14" s="135" t="s">
        <v>164</v>
      </c>
      <c r="B14" s="136">
        <v>0.17516203703703703</v>
      </c>
      <c r="C14" s="135" t="s">
        <v>223</v>
      </c>
      <c r="D14" s="135" t="s">
        <v>247</v>
      </c>
      <c r="E14" s="135" t="s">
        <v>219</v>
      </c>
      <c r="F14" s="135" t="s">
        <v>255</v>
      </c>
      <c r="G14" s="137" t="s">
        <v>1301</v>
      </c>
      <c r="H14" s="65" t="s">
        <v>247</v>
      </c>
      <c r="I14" s="65" t="s">
        <v>247</v>
      </c>
      <c r="J14" s="65" t="s">
        <v>247</v>
      </c>
      <c r="K14" s="65" t="s">
        <v>247</v>
      </c>
      <c r="L14" s="61" t="s">
        <v>247</v>
      </c>
      <c r="M14" s="62" t="s">
        <v>247</v>
      </c>
      <c r="N14" s="62" t="s">
        <v>247</v>
      </c>
      <c r="O14" s="62" t="s">
        <v>247</v>
      </c>
      <c r="P14" s="62" t="s">
        <v>247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5.33203125" customWidth="1"/>
    <col min="4" max="4" width="15.5" customWidth="1"/>
    <col min="5" max="5" width="17.5" customWidth="1"/>
    <col min="6" max="6" width="13.5" customWidth="1"/>
    <col min="7" max="7" width="29" customWidth="1"/>
    <col min="8" max="8" width="9.33203125" customWidth="1"/>
    <col min="9" max="11" width="7.6640625" customWidth="1"/>
    <col min="12" max="12" width="39.1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33.6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72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165</v>
      </c>
      <c r="B2" s="145">
        <v>3.1342592592592596E-2</v>
      </c>
      <c r="C2" s="19" t="s">
        <v>223</v>
      </c>
      <c r="D2" s="19" t="s">
        <v>247</v>
      </c>
      <c r="E2" s="19" t="s">
        <v>1302</v>
      </c>
      <c r="F2" s="19" t="s">
        <v>255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73" t="s">
        <v>1303</v>
      </c>
      <c r="M2" s="62" t="s">
        <v>247</v>
      </c>
      <c r="N2" s="62" t="s">
        <v>247</v>
      </c>
      <c r="O2" s="62" t="s">
        <v>247</v>
      </c>
      <c r="P2" s="62" t="s">
        <v>247</v>
      </c>
      <c r="Q2" s="19" t="s">
        <v>1304</v>
      </c>
    </row>
    <row r="3" spans="1:17" ht="15.75" customHeight="1" x14ac:dyDescent="0.15">
      <c r="A3" s="19" t="s">
        <v>165</v>
      </c>
      <c r="B3" s="145">
        <v>4.6064814814814815E-2</v>
      </c>
      <c r="C3" s="19" t="s">
        <v>268</v>
      </c>
      <c r="D3" s="19" t="s">
        <v>247</v>
      </c>
      <c r="E3" s="19" t="s">
        <v>1305</v>
      </c>
      <c r="F3" s="19" t="s">
        <v>255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73" t="s">
        <v>1306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165</v>
      </c>
      <c r="B4" s="145">
        <v>5.3692129629629631E-2</v>
      </c>
      <c r="C4" s="19" t="s">
        <v>1305</v>
      </c>
      <c r="D4" s="19" t="s">
        <v>1307</v>
      </c>
      <c r="E4" s="19" t="s">
        <v>268</v>
      </c>
      <c r="F4" s="19" t="s">
        <v>246</v>
      </c>
      <c r="G4" s="59" t="s">
        <v>1308</v>
      </c>
      <c r="H4" s="60" t="s">
        <v>247</v>
      </c>
      <c r="I4" s="60">
        <v>2000</v>
      </c>
      <c r="J4" s="60" t="s">
        <v>247</v>
      </c>
      <c r="K4" s="60" t="s">
        <v>247</v>
      </c>
      <c r="L4" s="73" t="s">
        <v>1309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165</v>
      </c>
      <c r="B5" s="145">
        <v>5.9814814814814814E-2</v>
      </c>
      <c r="C5" s="19" t="s">
        <v>219</v>
      </c>
      <c r="D5" s="19" t="s">
        <v>1264</v>
      </c>
      <c r="E5" s="19" t="s">
        <v>1310</v>
      </c>
      <c r="F5" s="19" t="s">
        <v>251</v>
      </c>
      <c r="G5" s="59" t="s">
        <v>1311</v>
      </c>
      <c r="H5" s="60" t="s">
        <v>247</v>
      </c>
      <c r="I5" s="60" t="s">
        <v>247</v>
      </c>
      <c r="J5" s="60" t="s">
        <v>247</v>
      </c>
      <c r="K5" s="60" t="s">
        <v>247</v>
      </c>
      <c r="L5" s="73" t="s">
        <v>247</v>
      </c>
      <c r="M5" s="62" t="s">
        <v>247</v>
      </c>
      <c r="N5" s="62">
        <v>10</v>
      </c>
      <c r="O5" s="62" t="s">
        <v>247</v>
      </c>
      <c r="P5" s="62" t="s">
        <v>247</v>
      </c>
      <c r="Q5" s="19" t="s">
        <v>1312</v>
      </c>
    </row>
    <row r="6" spans="1:17" ht="15.75" customHeight="1" x14ac:dyDescent="0.15">
      <c r="A6" s="19" t="s">
        <v>165</v>
      </c>
      <c r="B6" s="145">
        <v>9.510416666666667E-2</v>
      </c>
      <c r="C6" s="19" t="s">
        <v>223</v>
      </c>
      <c r="D6" s="19" t="s">
        <v>247</v>
      </c>
      <c r="E6" s="19" t="s">
        <v>1313</v>
      </c>
      <c r="F6" s="19" t="s">
        <v>752</v>
      </c>
      <c r="G6" s="59" t="s">
        <v>247</v>
      </c>
      <c r="H6" s="60" t="s">
        <v>247</v>
      </c>
      <c r="I6" s="60" t="s">
        <v>247</v>
      </c>
      <c r="J6" s="60" t="s">
        <v>247</v>
      </c>
      <c r="K6" s="60" t="s">
        <v>247</v>
      </c>
      <c r="L6" s="73" t="s">
        <v>1314</v>
      </c>
      <c r="M6" s="62" t="s">
        <v>247</v>
      </c>
      <c r="N6" s="62" t="s">
        <v>247</v>
      </c>
      <c r="O6" s="62" t="s">
        <v>247</v>
      </c>
      <c r="P6" s="62" t="s">
        <v>247</v>
      </c>
      <c r="Q6" s="19" t="s">
        <v>1315</v>
      </c>
    </row>
    <row r="7" spans="1:17" ht="15.75" customHeight="1" x14ac:dyDescent="0.15">
      <c r="A7" s="19" t="s">
        <v>165</v>
      </c>
      <c r="B7" s="145">
        <v>0.12004629629629629</v>
      </c>
      <c r="C7" s="19" t="s">
        <v>221</v>
      </c>
      <c r="D7" s="19" t="s">
        <v>1316</v>
      </c>
      <c r="E7" s="19" t="s">
        <v>1317</v>
      </c>
      <c r="F7" s="19" t="s">
        <v>255</v>
      </c>
      <c r="G7" s="59" t="s">
        <v>247</v>
      </c>
      <c r="H7" s="60" t="s">
        <v>247</v>
      </c>
      <c r="I7" s="60" t="s">
        <v>247</v>
      </c>
      <c r="J7" s="60" t="s">
        <v>247</v>
      </c>
      <c r="K7" s="60" t="s">
        <v>247</v>
      </c>
      <c r="L7" s="73" t="s">
        <v>553</v>
      </c>
      <c r="M7" s="62" t="s">
        <v>247</v>
      </c>
      <c r="N7" s="62" t="s">
        <v>247</v>
      </c>
      <c r="O7" s="62" t="s">
        <v>247</v>
      </c>
      <c r="P7" s="62" t="s">
        <v>247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3.1640625" customWidth="1"/>
    <col min="4" max="4" width="15.5" customWidth="1"/>
    <col min="5" max="5" width="19.1640625" customWidth="1"/>
    <col min="6" max="6" width="13.5" customWidth="1"/>
    <col min="7" max="7" width="25" customWidth="1"/>
    <col min="8" max="8" width="9.33203125" customWidth="1"/>
    <col min="9" max="11" width="7.6640625" customWidth="1"/>
    <col min="12" max="12" width="38.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43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55" t="s">
        <v>243</v>
      </c>
    </row>
    <row r="2" spans="1:17" ht="15.75" customHeight="1" x14ac:dyDescent="0.15">
      <c r="A2" s="19" t="s">
        <v>166</v>
      </c>
      <c r="B2" s="18">
        <v>2.2326388888888889E-2</v>
      </c>
      <c r="C2" s="19" t="s">
        <v>1318</v>
      </c>
      <c r="D2" s="19" t="s">
        <v>247</v>
      </c>
      <c r="E2" s="19" t="s">
        <v>268</v>
      </c>
      <c r="F2" s="19" t="s">
        <v>255</v>
      </c>
      <c r="G2" s="59" t="s">
        <v>1319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  <c r="Q2" s="58" t="s">
        <v>1320</v>
      </c>
    </row>
    <row r="3" spans="1:17" ht="15.75" customHeight="1" x14ac:dyDescent="0.15">
      <c r="A3" s="19" t="s">
        <v>166</v>
      </c>
      <c r="B3" s="18">
        <v>5.9675925925925924E-2</v>
      </c>
      <c r="C3" s="19" t="s">
        <v>223</v>
      </c>
      <c r="D3" s="19" t="s">
        <v>247</v>
      </c>
      <c r="E3" s="19" t="s">
        <v>618</v>
      </c>
      <c r="F3" s="19" t="s">
        <v>255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76" t="s">
        <v>1321</v>
      </c>
      <c r="M3" s="62" t="s">
        <v>247</v>
      </c>
      <c r="N3" s="62" t="s">
        <v>247</v>
      </c>
      <c r="O3" s="62" t="s">
        <v>247</v>
      </c>
      <c r="P3" s="62" t="s">
        <v>247</v>
      </c>
      <c r="Q3" s="70"/>
    </row>
    <row r="4" spans="1:17" ht="15.75" customHeight="1" x14ac:dyDescent="0.15">
      <c r="A4" s="19" t="s">
        <v>166</v>
      </c>
      <c r="B4" s="18">
        <v>0.1072337962962963</v>
      </c>
      <c r="C4" s="19" t="s">
        <v>1322</v>
      </c>
      <c r="D4" s="19" t="s">
        <v>1323</v>
      </c>
      <c r="E4" s="19" t="s">
        <v>1324</v>
      </c>
      <c r="F4" s="19" t="s">
        <v>255</v>
      </c>
      <c r="G4" s="59" t="s">
        <v>1325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  <c r="Q4" s="58" t="s">
        <v>1326</v>
      </c>
    </row>
    <row r="5" spans="1:17" ht="15.75" customHeight="1" x14ac:dyDescent="0.15">
      <c r="A5" s="19" t="s">
        <v>166</v>
      </c>
      <c r="B5" s="18">
        <v>0.11081018518518519</v>
      </c>
      <c r="C5" s="19" t="s">
        <v>1323</v>
      </c>
      <c r="D5" s="19" t="s">
        <v>1323</v>
      </c>
      <c r="E5" s="19" t="s">
        <v>1324</v>
      </c>
      <c r="F5" s="19" t="s">
        <v>255</v>
      </c>
      <c r="G5" s="59" t="s">
        <v>1327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  <c r="Q5" s="70"/>
    </row>
    <row r="6" spans="1:17" ht="15.75" customHeight="1" x14ac:dyDescent="0.15">
      <c r="A6" s="19" t="s">
        <v>166</v>
      </c>
      <c r="B6" s="18">
        <v>0.11699074074074074</v>
      </c>
      <c r="C6" s="19" t="s">
        <v>1323</v>
      </c>
      <c r="D6" s="19" t="s">
        <v>1323</v>
      </c>
      <c r="E6" s="19" t="s">
        <v>1328</v>
      </c>
      <c r="F6" s="19" t="s">
        <v>255</v>
      </c>
      <c r="G6" s="59" t="s">
        <v>1329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  <c r="Q6" s="70"/>
    </row>
    <row r="7" spans="1:17" ht="15.75" customHeight="1" x14ac:dyDescent="0.15">
      <c r="A7" s="19" t="s">
        <v>166</v>
      </c>
      <c r="B7" s="18">
        <v>0.11751157407407407</v>
      </c>
      <c r="C7" s="19" t="s">
        <v>1323</v>
      </c>
      <c r="D7" s="19" t="s">
        <v>1323</v>
      </c>
      <c r="E7" s="19" t="s">
        <v>223</v>
      </c>
      <c r="F7" s="19" t="s">
        <v>255</v>
      </c>
      <c r="G7" s="59" t="s">
        <v>1330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  <c r="Q7" s="70"/>
    </row>
    <row r="8" spans="1:17" ht="15.75" customHeight="1" x14ac:dyDescent="0.15">
      <c r="A8" s="19" t="s">
        <v>166</v>
      </c>
      <c r="B8" s="18">
        <v>0.12458333333333334</v>
      </c>
      <c r="C8" s="19" t="s">
        <v>219</v>
      </c>
      <c r="D8" s="19" t="s">
        <v>247</v>
      </c>
      <c r="E8" s="19" t="s">
        <v>220</v>
      </c>
      <c r="F8" s="19" t="s">
        <v>246</v>
      </c>
      <c r="G8" s="59" t="s">
        <v>247</v>
      </c>
      <c r="H8" s="60" t="s">
        <v>247</v>
      </c>
      <c r="I8" s="60">
        <v>285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  <c r="Q8" s="70"/>
    </row>
    <row r="9" spans="1:17" ht="15.75" customHeight="1" x14ac:dyDescent="0.15">
      <c r="A9" s="19" t="s">
        <v>166</v>
      </c>
      <c r="B9" s="18">
        <v>0.12458333333333334</v>
      </c>
      <c r="C9" s="19" t="s">
        <v>219</v>
      </c>
      <c r="D9" s="19" t="s">
        <v>247</v>
      </c>
      <c r="E9" s="19" t="s">
        <v>225</v>
      </c>
      <c r="F9" s="19" t="s">
        <v>246</v>
      </c>
      <c r="G9" s="59" t="s">
        <v>247</v>
      </c>
      <c r="H9" s="60" t="s">
        <v>247</v>
      </c>
      <c r="I9" s="60">
        <v>285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  <c r="Q9" s="70"/>
    </row>
    <row r="10" spans="1:17" ht="15.75" customHeight="1" x14ac:dyDescent="0.15">
      <c r="A10" s="19" t="s">
        <v>166</v>
      </c>
      <c r="B10" s="18">
        <v>0.12458333333333334</v>
      </c>
      <c r="C10" s="19" t="s">
        <v>219</v>
      </c>
      <c r="D10" s="19" t="s">
        <v>247</v>
      </c>
      <c r="E10" s="19" t="s">
        <v>221</v>
      </c>
      <c r="F10" s="19" t="s">
        <v>246</v>
      </c>
      <c r="G10" s="59" t="s">
        <v>247</v>
      </c>
      <c r="H10" s="60" t="s">
        <v>247</v>
      </c>
      <c r="I10" s="60">
        <v>285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  <c r="Q10" s="70"/>
    </row>
    <row r="11" spans="1:17" ht="15.75" customHeight="1" x14ac:dyDescent="0.15">
      <c r="A11" s="19" t="s">
        <v>166</v>
      </c>
      <c r="B11" s="18">
        <v>0.12458333333333334</v>
      </c>
      <c r="C11" s="19" t="s">
        <v>219</v>
      </c>
      <c r="D11" s="19" t="s">
        <v>247</v>
      </c>
      <c r="E11" s="19" t="s">
        <v>219</v>
      </c>
      <c r="F11" s="19" t="s">
        <v>246</v>
      </c>
      <c r="G11" s="59" t="s">
        <v>247</v>
      </c>
      <c r="H11" s="60" t="s">
        <v>247</v>
      </c>
      <c r="I11" s="60">
        <v>285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 t="s">
        <v>247</v>
      </c>
      <c r="O11" s="62" t="s">
        <v>247</v>
      </c>
      <c r="P11" s="62" t="s">
        <v>247</v>
      </c>
      <c r="Q11" s="70"/>
    </row>
    <row r="12" spans="1:17" ht="15.75" customHeight="1" x14ac:dyDescent="0.15">
      <c r="A12" s="19" t="s">
        <v>166</v>
      </c>
      <c r="B12" s="18">
        <v>0.12458333333333334</v>
      </c>
      <c r="C12" s="19" t="s">
        <v>219</v>
      </c>
      <c r="D12" s="19" t="s">
        <v>247</v>
      </c>
      <c r="E12" s="19" t="s">
        <v>223</v>
      </c>
      <c r="F12" s="19" t="s">
        <v>246</v>
      </c>
      <c r="G12" s="59" t="s">
        <v>247</v>
      </c>
      <c r="H12" s="60" t="s">
        <v>247</v>
      </c>
      <c r="I12" s="60">
        <v>285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 t="s">
        <v>247</v>
      </c>
      <c r="O12" s="62" t="s">
        <v>247</v>
      </c>
      <c r="P12" s="62" t="s">
        <v>247</v>
      </c>
      <c r="Q12" s="70"/>
    </row>
    <row r="13" spans="1:17" ht="15.75" customHeight="1" x14ac:dyDescent="0.15">
      <c r="A13" s="19" t="s">
        <v>166</v>
      </c>
      <c r="B13" s="18">
        <v>0.12458333333333334</v>
      </c>
      <c r="C13" s="19" t="s">
        <v>219</v>
      </c>
      <c r="D13" s="19" t="s">
        <v>247</v>
      </c>
      <c r="E13" s="19" t="s">
        <v>229</v>
      </c>
      <c r="F13" s="19" t="s">
        <v>246</v>
      </c>
      <c r="G13" s="59" t="s">
        <v>247</v>
      </c>
      <c r="H13" s="60" t="s">
        <v>247</v>
      </c>
      <c r="I13" s="60">
        <v>285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 t="s">
        <v>247</v>
      </c>
      <c r="O13" s="62" t="s">
        <v>247</v>
      </c>
      <c r="P13" s="62" t="s">
        <v>247</v>
      </c>
      <c r="Q13" s="70"/>
    </row>
    <row r="14" spans="1:17" ht="15.75" customHeight="1" x14ac:dyDescent="0.15">
      <c r="A14" s="19" t="s">
        <v>166</v>
      </c>
      <c r="B14" s="18">
        <v>0.12458333333333334</v>
      </c>
      <c r="C14" s="19" t="s">
        <v>219</v>
      </c>
      <c r="D14" s="19" t="s">
        <v>247</v>
      </c>
      <c r="E14" s="19" t="s">
        <v>226</v>
      </c>
      <c r="F14" s="19" t="s">
        <v>246</v>
      </c>
      <c r="G14" s="59" t="s">
        <v>247</v>
      </c>
      <c r="H14" s="60" t="s">
        <v>247</v>
      </c>
      <c r="I14" s="60">
        <v>285</v>
      </c>
      <c r="J14" s="60" t="s">
        <v>247</v>
      </c>
      <c r="K14" s="60" t="s">
        <v>247</v>
      </c>
      <c r="L14" s="61" t="s">
        <v>247</v>
      </c>
      <c r="M14" s="62" t="s">
        <v>247</v>
      </c>
      <c r="N14" s="62" t="s">
        <v>247</v>
      </c>
      <c r="O14" s="62" t="s">
        <v>247</v>
      </c>
      <c r="P14" s="62" t="s">
        <v>247</v>
      </c>
      <c r="Q14" s="70"/>
    </row>
    <row r="15" spans="1:17" ht="15.75" customHeight="1" x14ac:dyDescent="0.15">
      <c r="A15" s="19" t="s">
        <v>166</v>
      </c>
      <c r="B15" s="18">
        <v>0.12834490740740739</v>
      </c>
      <c r="C15" s="19" t="s">
        <v>223</v>
      </c>
      <c r="D15" s="19" t="s">
        <v>247</v>
      </c>
      <c r="E15" s="19" t="s">
        <v>229</v>
      </c>
      <c r="F15" s="19" t="s">
        <v>255</v>
      </c>
      <c r="G15" s="59" t="s">
        <v>1331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 t="s">
        <v>247</v>
      </c>
      <c r="O15" s="62" t="s">
        <v>247</v>
      </c>
      <c r="P15" s="62" t="s">
        <v>247</v>
      </c>
      <c r="Q15" s="70"/>
    </row>
    <row r="16" spans="1:17" ht="15.75" customHeight="1" x14ac:dyDescent="0.15">
      <c r="A16" s="19" t="s">
        <v>166</v>
      </c>
      <c r="B16" s="18">
        <v>0.12834490740740739</v>
      </c>
      <c r="C16" s="19" t="s">
        <v>223</v>
      </c>
      <c r="D16" s="19" t="s">
        <v>247</v>
      </c>
      <c r="E16" s="19" t="s">
        <v>618</v>
      </c>
      <c r="F16" s="19" t="s">
        <v>255</v>
      </c>
      <c r="G16" s="59" t="s">
        <v>1331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247</v>
      </c>
      <c r="M16" s="62" t="s">
        <v>247</v>
      </c>
      <c r="N16" s="62" t="s">
        <v>247</v>
      </c>
      <c r="O16" s="62" t="s">
        <v>247</v>
      </c>
      <c r="P16" s="62" t="s">
        <v>247</v>
      </c>
      <c r="Q16" s="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10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16.33203125" customWidth="1"/>
    <col min="2" max="16" width="9.1640625" customWidth="1"/>
  </cols>
  <sheetData>
    <row r="1" spans="1:16" ht="39" x14ac:dyDescent="0.15">
      <c r="A1" s="33" t="s">
        <v>221</v>
      </c>
      <c r="B1" s="27" t="s">
        <v>95</v>
      </c>
      <c r="C1" s="28" t="s">
        <v>96</v>
      </c>
      <c r="D1" s="28" t="s">
        <v>97</v>
      </c>
      <c r="E1" s="28" t="s">
        <v>98</v>
      </c>
      <c r="F1" s="29" t="s">
        <v>99</v>
      </c>
      <c r="G1" s="30" t="s">
        <v>100</v>
      </c>
      <c r="H1" s="31" t="s">
        <v>101</v>
      </c>
      <c r="I1" s="31" t="s">
        <v>102</v>
      </c>
      <c r="J1" s="31" t="s">
        <v>103</v>
      </c>
      <c r="K1" s="32" t="s">
        <v>104</v>
      </c>
      <c r="L1" s="33" t="s">
        <v>105</v>
      </c>
      <c r="M1" s="34" t="s">
        <v>106</v>
      </c>
      <c r="N1" s="34" t="s">
        <v>107</v>
      </c>
      <c r="O1" s="34" t="s">
        <v>108</v>
      </c>
      <c r="P1" s="35" t="s">
        <v>109</v>
      </c>
    </row>
    <row r="2" spans="1:16" ht="13" x14ac:dyDescent="0.15">
      <c r="A2" s="1" t="s">
        <v>110</v>
      </c>
      <c r="B2" s="36">
        <f t="shared" ref="B2:B107" ca="1" si="0">SUMIF(INDIRECT("'"&amp;$A2&amp;"'!E:E"), $A$1, INDIRECT("'"&amp;$A2&amp;"'!H:H"))</f>
        <v>0</v>
      </c>
      <c r="C2">
        <f t="shared" ref="C2:C107" ca="1" si="1">SUMIF(INDIRECT("'"&amp;$A2&amp;"'!E:E"), $A$1, INDIRECT("'"&amp;$A2&amp;"'!I:I"))</f>
        <v>0</v>
      </c>
      <c r="D2">
        <f t="shared" ref="D2:D107" ca="1" si="2">SUMIF(INDIRECT("'"&amp;$A2&amp;"'!E:E"), $A$1, INDIRECT("'"&amp;$A2&amp;"'!J:J"))</f>
        <v>0</v>
      </c>
      <c r="E2">
        <f t="shared" ref="E2:E107" ca="1" si="3">SUMIF(INDIRECT("'"&amp;$A2&amp;"'!E:E"), $A$1, INDIRECT("'"&amp;$A2&amp;"'!K:K"))</f>
        <v>0</v>
      </c>
      <c r="F2" s="37">
        <f t="shared" ref="F2:F107" ca="1" si="4">(B2*10)+C2+(D2/10)+(E2/100)</f>
        <v>0</v>
      </c>
      <c r="G2" s="36">
        <f t="shared" ref="G2:G107" ca="1" si="5">-SUMIF(INDIRECT("'"&amp;$A2&amp;"'!C:C"), $A$1, INDIRECT("'"&amp;$A2&amp;"'!M:M"))</f>
        <v>0</v>
      </c>
      <c r="H2">
        <f t="shared" ref="H2:H107" ca="1" si="6">-SUMIF(INDIRECT("'"&amp;$A2&amp;"'!C:C"), $A$1, INDIRECT("'"&amp;$A2&amp;"'!N:N"))</f>
        <v>0</v>
      </c>
      <c r="I2">
        <f t="shared" ref="I2:I107" ca="1" si="7">-SUMIF(INDIRECT("'"&amp;$A2&amp;"'!C:C"), $A$1, INDIRECT("'"&amp;$A2&amp;"'!O:O"))</f>
        <v>0</v>
      </c>
      <c r="J2">
        <f t="shared" ref="J2:J107" ca="1" si="8">-SUMIF(INDIRECT("'"&amp;$A2&amp;"'!C:C"), $A$1, INDIRECT("'"&amp;$A2&amp;"'!P:P"))</f>
        <v>0</v>
      </c>
      <c r="K2" s="38">
        <f t="shared" ref="K2:K107" ca="1" si="9">(G2*10) + H2 + (I2/10) + (J2/100)</f>
        <v>0</v>
      </c>
      <c r="L2" s="39">
        <f t="shared" ref="L2:P2" ca="1" si="10">B2+G2</f>
        <v>0</v>
      </c>
      <c r="M2" s="19">
        <f t="shared" ca="1" si="10"/>
        <v>0</v>
      </c>
      <c r="N2" s="19">
        <f t="shared" ca="1" si="10"/>
        <v>0</v>
      </c>
      <c r="O2" s="19">
        <f t="shared" ca="1" si="10"/>
        <v>0</v>
      </c>
      <c r="P2" s="37">
        <f t="shared" ca="1" si="10"/>
        <v>0</v>
      </c>
    </row>
    <row r="3" spans="1:16" ht="13" x14ac:dyDescent="0.15">
      <c r="A3" s="1" t="s">
        <v>111</v>
      </c>
      <c r="B3" s="36">
        <f t="shared" ca="1" si="0"/>
        <v>0</v>
      </c>
      <c r="C3">
        <f t="shared" ca="1" si="1"/>
        <v>0</v>
      </c>
      <c r="D3">
        <f t="shared" ca="1" si="2"/>
        <v>0</v>
      </c>
      <c r="E3">
        <f t="shared" ca="1" si="3"/>
        <v>0</v>
      </c>
      <c r="F3" s="37">
        <f t="shared" ca="1" si="4"/>
        <v>0</v>
      </c>
      <c r="G3" s="36">
        <f t="shared" ca="1" si="5"/>
        <v>0</v>
      </c>
      <c r="H3">
        <f t="shared" ca="1" si="6"/>
        <v>0</v>
      </c>
      <c r="I3">
        <f t="shared" ca="1" si="7"/>
        <v>0</v>
      </c>
      <c r="J3">
        <f t="shared" ca="1" si="8"/>
        <v>0</v>
      </c>
      <c r="K3" s="38">
        <f t="shared" ca="1" si="9"/>
        <v>0</v>
      </c>
      <c r="L3" s="39">
        <f t="shared" ref="L3:P3" ca="1" si="11">B3+G3</f>
        <v>0</v>
      </c>
      <c r="M3" s="19">
        <f t="shared" ca="1" si="11"/>
        <v>0</v>
      </c>
      <c r="N3" s="19">
        <f t="shared" ca="1" si="11"/>
        <v>0</v>
      </c>
      <c r="O3" s="19">
        <f t="shared" ca="1" si="11"/>
        <v>0</v>
      </c>
      <c r="P3" s="37">
        <f t="shared" ca="1" si="11"/>
        <v>0</v>
      </c>
    </row>
    <row r="4" spans="1:16" ht="13" x14ac:dyDescent="0.15">
      <c r="A4" s="1" t="s">
        <v>112</v>
      </c>
      <c r="B4" s="36">
        <f t="shared" ca="1" si="0"/>
        <v>0</v>
      </c>
      <c r="C4">
        <f t="shared" ca="1" si="1"/>
        <v>23</v>
      </c>
      <c r="D4">
        <f t="shared" ca="1" si="2"/>
        <v>0</v>
      </c>
      <c r="E4">
        <f t="shared" ca="1" si="3"/>
        <v>0</v>
      </c>
      <c r="F4" s="37">
        <f t="shared" ca="1" si="4"/>
        <v>23</v>
      </c>
      <c r="G4" s="36">
        <f t="shared" ca="1" si="5"/>
        <v>0</v>
      </c>
      <c r="H4">
        <f t="shared" ca="1" si="6"/>
        <v>-23</v>
      </c>
      <c r="I4">
        <f t="shared" ca="1" si="7"/>
        <v>0</v>
      </c>
      <c r="J4">
        <f t="shared" ca="1" si="8"/>
        <v>0</v>
      </c>
      <c r="K4" s="38">
        <f t="shared" ca="1" si="9"/>
        <v>-23</v>
      </c>
      <c r="L4" s="39">
        <f t="shared" ref="L4:P4" ca="1" si="12">B4+G4</f>
        <v>0</v>
      </c>
      <c r="M4" s="19">
        <f t="shared" ca="1" si="12"/>
        <v>0</v>
      </c>
      <c r="N4" s="19">
        <f t="shared" ca="1" si="12"/>
        <v>0</v>
      </c>
      <c r="O4" s="19">
        <f t="shared" ca="1" si="12"/>
        <v>0</v>
      </c>
      <c r="P4" s="37">
        <f t="shared" ca="1" si="12"/>
        <v>0</v>
      </c>
    </row>
    <row r="5" spans="1:16" ht="13" x14ac:dyDescent="0.15">
      <c r="A5" s="1" t="s">
        <v>113</v>
      </c>
      <c r="B5" s="36">
        <f t="shared" ca="1" si="0"/>
        <v>0</v>
      </c>
      <c r="C5">
        <f t="shared" ca="1" si="1"/>
        <v>1</v>
      </c>
      <c r="D5">
        <f t="shared" ca="1" si="2"/>
        <v>0</v>
      </c>
      <c r="E5">
        <f t="shared" ca="1" si="3"/>
        <v>0</v>
      </c>
      <c r="F5" s="37">
        <f t="shared" ca="1" si="4"/>
        <v>1</v>
      </c>
      <c r="G5" s="36">
        <f t="shared" ca="1" si="5"/>
        <v>0</v>
      </c>
      <c r="H5">
        <f t="shared" ca="1" si="6"/>
        <v>0</v>
      </c>
      <c r="I5">
        <f t="shared" ca="1" si="7"/>
        <v>-8</v>
      </c>
      <c r="J5">
        <f t="shared" ca="1" si="8"/>
        <v>0</v>
      </c>
      <c r="K5" s="38">
        <f t="shared" ca="1" si="9"/>
        <v>-0.8</v>
      </c>
      <c r="L5" s="39">
        <f t="shared" ref="L5:P5" ca="1" si="13">B5+G5</f>
        <v>0</v>
      </c>
      <c r="M5" s="19">
        <f t="shared" ca="1" si="13"/>
        <v>1</v>
      </c>
      <c r="N5" s="19">
        <f t="shared" ca="1" si="13"/>
        <v>-8</v>
      </c>
      <c r="O5" s="19">
        <f t="shared" ca="1" si="13"/>
        <v>0</v>
      </c>
      <c r="P5" s="37">
        <f t="shared" ca="1" si="13"/>
        <v>0.19999999999999996</v>
      </c>
    </row>
    <row r="6" spans="1:16" ht="13" x14ac:dyDescent="0.15">
      <c r="A6" s="1" t="s">
        <v>114</v>
      </c>
      <c r="B6" s="36">
        <f t="shared" ca="1" si="0"/>
        <v>0</v>
      </c>
      <c r="C6">
        <f t="shared" ca="1" si="1"/>
        <v>60</v>
      </c>
      <c r="D6">
        <f t="shared" ca="1" si="2"/>
        <v>0</v>
      </c>
      <c r="E6">
        <f t="shared" ca="1" si="3"/>
        <v>0</v>
      </c>
      <c r="F6" s="37">
        <f t="shared" ca="1" si="4"/>
        <v>60</v>
      </c>
      <c r="G6" s="36">
        <f t="shared" ca="1" si="5"/>
        <v>0</v>
      </c>
      <c r="H6">
        <f t="shared" ca="1" si="6"/>
        <v>0</v>
      </c>
      <c r="I6">
        <f t="shared" ca="1" si="7"/>
        <v>0</v>
      </c>
      <c r="J6">
        <f t="shared" ca="1" si="8"/>
        <v>0</v>
      </c>
      <c r="K6" s="38">
        <f t="shared" ca="1" si="9"/>
        <v>0</v>
      </c>
      <c r="L6" s="39">
        <f t="shared" ref="L6:P6" ca="1" si="14">B6+G6</f>
        <v>0</v>
      </c>
      <c r="M6" s="19">
        <f t="shared" ca="1" si="14"/>
        <v>60</v>
      </c>
      <c r="N6" s="19">
        <f t="shared" ca="1" si="14"/>
        <v>0</v>
      </c>
      <c r="O6" s="19">
        <f t="shared" ca="1" si="14"/>
        <v>0</v>
      </c>
      <c r="P6" s="37">
        <f t="shared" ca="1" si="14"/>
        <v>60</v>
      </c>
    </row>
    <row r="7" spans="1:16" ht="13" x14ac:dyDescent="0.15">
      <c r="A7" s="1" t="s">
        <v>115</v>
      </c>
      <c r="B7" s="36">
        <f t="shared" ca="1" si="0"/>
        <v>0</v>
      </c>
      <c r="C7">
        <f t="shared" ca="1" si="1"/>
        <v>0</v>
      </c>
      <c r="D7">
        <f t="shared" ca="1" si="2"/>
        <v>0</v>
      </c>
      <c r="E7">
        <f t="shared" ca="1" si="3"/>
        <v>0</v>
      </c>
      <c r="F7" s="37">
        <f t="shared" ca="1" si="4"/>
        <v>0</v>
      </c>
      <c r="G7" s="36">
        <f t="shared" ca="1" si="5"/>
        <v>0</v>
      </c>
      <c r="H7">
        <f t="shared" ca="1" si="6"/>
        <v>-16</v>
      </c>
      <c r="I7">
        <f t="shared" ca="1" si="7"/>
        <v>0</v>
      </c>
      <c r="J7">
        <f t="shared" ca="1" si="8"/>
        <v>-1</v>
      </c>
      <c r="K7" s="38">
        <f t="shared" ca="1" si="9"/>
        <v>-16.010000000000002</v>
      </c>
      <c r="L7" s="39">
        <f t="shared" ref="L7:P7" ca="1" si="15">B7+G7</f>
        <v>0</v>
      </c>
      <c r="M7" s="19">
        <f t="shared" ca="1" si="15"/>
        <v>-16</v>
      </c>
      <c r="N7" s="19">
        <f t="shared" ca="1" si="15"/>
        <v>0</v>
      </c>
      <c r="O7" s="19">
        <f t="shared" ca="1" si="15"/>
        <v>-1</v>
      </c>
      <c r="P7" s="37">
        <f t="shared" ca="1" si="15"/>
        <v>-16.010000000000002</v>
      </c>
    </row>
    <row r="8" spans="1:16" ht="13" x14ac:dyDescent="0.15">
      <c r="A8" s="1" t="s">
        <v>116</v>
      </c>
      <c r="B8" s="36">
        <f t="shared" ca="1" si="0"/>
        <v>0</v>
      </c>
      <c r="C8">
        <f t="shared" ca="1" si="1"/>
        <v>0</v>
      </c>
      <c r="D8">
        <f t="shared" ca="1" si="2"/>
        <v>0</v>
      </c>
      <c r="E8">
        <f t="shared" ca="1" si="3"/>
        <v>0</v>
      </c>
      <c r="F8" s="37">
        <f t="shared" ca="1" si="4"/>
        <v>0</v>
      </c>
      <c r="G8" s="36">
        <f t="shared" ca="1" si="5"/>
        <v>0</v>
      </c>
      <c r="H8">
        <f t="shared" ca="1" si="6"/>
        <v>0</v>
      </c>
      <c r="I8">
        <f t="shared" ca="1" si="7"/>
        <v>0</v>
      </c>
      <c r="J8">
        <f t="shared" ca="1" si="8"/>
        <v>0</v>
      </c>
      <c r="K8" s="38">
        <f t="shared" ca="1" si="9"/>
        <v>0</v>
      </c>
      <c r="L8" s="39">
        <f t="shared" ref="L8:P8" ca="1" si="16">B8+G8</f>
        <v>0</v>
      </c>
      <c r="M8" s="19">
        <f t="shared" ca="1" si="16"/>
        <v>0</v>
      </c>
      <c r="N8" s="19">
        <f t="shared" ca="1" si="16"/>
        <v>0</v>
      </c>
      <c r="O8" s="19">
        <f t="shared" ca="1" si="16"/>
        <v>0</v>
      </c>
      <c r="P8" s="37">
        <f t="shared" ca="1" si="16"/>
        <v>0</v>
      </c>
    </row>
    <row r="9" spans="1:16" ht="13" x14ac:dyDescent="0.15">
      <c r="A9" s="1" t="s">
        <v>117</v>
      </c>
      <c r="B9" s="36">
        <f t="shared" ca="1" si="0"/>
        <v>0</v>
      </c>
      <c r="C9">
        <f t="shared" ca="1" si="1"/>
        <v>263</v>
      </c>
      <c r="D9">
        <f t="shared" ca="1" si="2"/>
        <v>0</v>
      </c>
      <c r="E9">
        <f t="shared" ca="1" si="3"/>
        <v>0</v>
      </c>
      <c r="F9" s="37">
        <f t="shared" ca="1" si="4"/>
        <v>263</v>
      </c>
      <c r="G9" s="36">
        <f t="shared" ca="1" si="5"/>
        <v>0</v>
      </c>
      <c r="H9">
        <f t="shared" ca="1" si="6"/>
        <v>-212</v>
      </c>
      <c r="I9">
        <f t="shared" ca="1" si="7"/>
        <v>0</v>
      </c>
      <c r="J9">
        <f t="shared" ca="1" si="8"/>
        <v>0</v>
      </c>
      <c r="K9" s="38">
        <f t="shared" ca="1" si="9"/>
        <v>-212</v>
      </c>
      <c r="L9" s="39">
        <f t="shared" ref="L9:P9" ca="1" si="17">B9+G9</f>
        <v>0</v>
      </c>
      <c r="M9" s="19">
        <f t="shared" ca="1" si="17"/>
        <v>51</v>
      </c>
      <c r="N9" s="19">
        <f t="shared" ca="1" si="17"/>
        <v>0</v>
      </c>
      <c r="O9" s="19">
        <f t="shared" ca="1" si="17"/>
        <v>0</v>
      </c>
      <c r="P9" s="37">
        <f t="shared" ca="1" si="17"/>
        <v>51</v>
      </c>
    </row>
    <row r="10" spans="1:16" ht="13" x14ac:dyDescent="0.15">
      <c r="A10" s="1" t="s">
        <v>118</v>
      </c>
      <c r="B10" s="36">
        <f t="shared" ca="1" si="0"/>
        <v>0</v>
      </c>
      <c r="C10">
        <f t="shared" ca="1" si="1"/>
        <v>0</v>
      </c>
      <c r="D10">
        <f t="shared" ca="1" si="2"/>
        <v>0</v>
      </c>
      <c r="E10">
        <f t="shared" ca="1" si="3"/>
        <v>0</v>
      </c>
      <c r="F10" s="37">
        <f t="shared" ca="1" si="4"/>
        <v>0</v>
      </c>
      <c r="G10" s="36">
        <f t="shared" ca="1" si="5"/>
        <v>0</v>
      </c>
      <c r="H10">
        <f t="shared" ca="1" si="6"/>
        <v>-1</v>
      </c>
      <c r="I10">
        <f t="shared" ca="1" si="7"/>
        <v>0</v>
      </c>
      <c r="J10">
        <f t="shared" ca="1" si="8"/>
        <v>0</v>
      </c>
      <c r="K10" s="38">
        <f t="shared" ca="1" si="9"/>
        <v>-1</v>
      </c>
      <c r="L10" s="39">
        <f t="shared" ref="L10:P10" ca="1" si="18">B10+G10</f>
        <v>0</v>
      </c>
      <c r="M10" s="19">
        <f t="shared" ca="1" si="18"/>
        <v>-1</v>
      </c>
      <c r="N10" s="19">
        <f t="shared" ca="1" si="18"/>
        <v>0</v>
      </c>
      <c r="O10" s="19">
        <f t="shared" ca="1" si="18"/>
        <v>0</v>
      </c>
      <c r="P10" s="37">
        <f t="shared" ca="1" si="18"/>
        <v>-1</v>
      </c>
    </row>
    <row r="11" spans="1:16" ht="13" x14ac:dyDescent="0.15">
      <c r="A11" s="1" t="s">
        <v>119</v>
      </c>
      <c r="B11" s="36">
        <f t="shared" ca="1" si="0"/>
        <v>0</v>
      </c>
      <c r="C11">
        <f t="shared" ca="1" si="1"/>
        <v>185</v>
      </c>
      <c r="D11">
        <f t="shared" ca="1" si="2"/>
        <v>210</v>
      </c>
      <c r="E11">
        <f t="shared" ca="1" si="3"/>
        <v>45</v>
      </c>
      <c r="F11" s="37">
        <f t="shared" ca="1" si="4"/>
        <v>206.45</v>
      </c>
      <c r="G11" s="36">
        <f t="shared" ca="1" si="5"/>
        <v>0</v>
      </c>
      <c r="H11">
        <f t="shared" ca="1" si="6"/>
        <v>-100</v>
      </c>
      <c r="I11">
        <f t="shared" ca="1" si="7"/>
        <v>-3</v>
      </c>
      <c r="J11">
        <f t="shared" ca="1" si="8"/>
        <v>0</v>
      </c>
      <c r="K11" s="38">
        <f t="shared" ca="1" si="9"/>
        <v>-100.3</v>
      </c>
      <c r="L11" s="39">
        <f t="shared" ref="L11:P11" ca="1" si="19">B11+G11</f>
        <v>0</v>
      </c>
      <c r="M11" s="19">
        <f t="shared" ca="1" si="19"/>
        <v>85</v>
      </c>
      <c r="N11" s="19">
        <f t="shared" ca="1" si="19"/>
        <v>207</v>
      </c>
      <c r="O11" s="19">
        <f t="shared" ca="1" si="19"/>
        <v>45</v>
      </c>
      <c r="P11" s="37">
        <f t="shared" ca="1" si="19"/>
        <v>106.14999999999999</v>
      </c>
    </row>
    <row r="12" spans="1:16" ht="13" x14ac:dyDescent="0.15">
      <c r="A12" s="1" t="s">
        <v>120</v>
      </c>
      <c r="B12" s="36">
        <f t="shared" ca="1" si="0"/>
        <v>0</v>
      </c>
      <c r="C12">
        <f t="shared" ca="1" si="1"/>
        <v>0</v>
      </c>
      <c r="D12">
        <f t="shared" ca="1" si="2"/>
        <v>0</v>
      </c>
      <c r="E12">
        <f t="shared" ca="1" si="3"/>
        <v>0</v>
      </c>
      <c r="F12" s="37">
        <f t="shared" ca="1" si="4"/>
        <v>0</v>
      </c>
      <c r="G12" s="36">
        <f t="shared" ca="1" si="5"/>
        <v>0</v>
      </c>
      <c r="H12">
        <f t="shared" ca="1" si="6"/>
        <v>0</v>
      </c>
      <c r="I12">
        <f t="shared" ca="1" si="7"/>
        <v>-6</v>
      </c>
      <c r="J12">
        <f t="shared" ca="1" si="8"/>
        <v>0</v>
      </c>
      <c r="K12" s="38">
        <f t="shared" ca="1" si="9"/>
        <v>-0.6</v>
      </c>
      <c r="L12" s="39">
        <f t="shared" ref="L12:P12" ca="1" si="20">B12+G12</f>
        <v>0</v>
      </c>
      <c r="M12" s="19">
        <f t="shared" ca="1" si="20"/>
        <v>0</v>
      </c>
      <c r="N12" s="19">
        <f t="shared" ca="1" si="20"/>
        <v>-6</v>
      </c>
      <c r="O12" s="19">
        <f t="shared" ca="1" si="20"/>
        <v>0</v>
      </c>
      <c r="P12" s="37">
        <f t="shared" ca="1" si="20"/>
        <v>-0.6</v>
      </c>
    </row>
    <row r="13" spans="1:16" ht="13" x14ac:dyDescent="0.15">
      <c r="A13" s="1" t="s">
        <v>121</v>
      </c>
      <c r="B13" s="36">
        <f t="shared" ca="1" si="0"/>
        <v>0</v>
      </c>
      <c r="C13">
        <f t="shared" ca="1" si="1"/>
        <v>0</v>
      </c>
      <c r="D13">
        <f t="shared" ca="1" si="2"/>
        <v>0</v>
      </c>
      <c r="E13">
        <f t="shared" ca="1" si="3"/>
        <v>0</v>
      </c>
      <c r="F13" s="37">
        <f t="shared" ca="1" si="4"/>
        <v>0</v>
      </c>
      <c r="G13" s="36">
        <f t="shared" ca="1" si="5"/>
        <v>0</v>
      </c>
      <c r="H13">
        <f t="shared" ca="1" si="6"/>
        <v>0</v>
      </c>
      <c r="I13">
        <f t="shared" ca="1" si="7"/>
        <v>-1</v>
      </c>
      <c r="J13">
        <f t="shared" ca="1" si="8"/>
        <v>0</v>
      </c>
      <c r="K13" s="38">
        <f t="shared" ca="1" si="9"/>
        <v>-0.1</v>
      </c>
      <c r="L13" s="39">
        <f t="shared" ref="L13:P13" ca="1" si="21">B13+G13</f>
        <v>0</v>
      </c>
      <c r="M13" s="19">
        <f t="shared" ca="1" si="21"/>
        <v>0</v>
      </c>
      <c r="N13" s="19">
        <f t="shared" ca="1" si="21"/>
        <v>-1</v>
      </c>
      <c r="O13" s="19">
        <f t="shared" ca="1" si="21"/>
        <v>0</v>
      </c>
      <c r="P13" s="37">
        <f t="shared" ca="1" si="21"/>
        <v>-0.1</v>
      </c>
    </row>
    <row r="14" spans="1:16" ht="13" x14ac:dyDescent="0.15">
      <c r="A14" s="1" t="s">
        <v>122</v>
      </c>
      <c r="B14" s="36">
        <f t="shared" ca="1" si="0"/>
        <v>19</v>
      </c>
      <c r="C14">
        <f t="shared" ca="1" si="1"/>
        <v>2</v>
      </c>
      <c r="D14">
        <f t="shared" ca="1" si="2"/>
        <v>0</v>
      </c>
      <c r="E14">
        <f t="shared" ca="1" si="3"/>
        <v>0</v>
      </c>
      <c r="F14" s="37">
        <f t="shared" ca="1" si="4"/>
        <v>192</v>
      </c>
      <c r="G14" s="36">
        <f t="shared" ca="1" si="5"/>
        <v>0</v>
      </c>
      <c r="H14">
        <f t="shared" ca="1" si="6"/>
        <v>-290</v>
      </c>
      <c r="I14">
        <f t="shared" ca="1" si="7"/>
        <v>0</v>
      </c>
      <c r="J14">
        <f t="shared" ca="1" si="8"/>
        <v>0</v>
      </c>
      <c r="K14" s="38">
        <f t="shared" ca="1" si="9"/>
        <v>-290</v>
      </c>
      <c r="L14" s="39">
        <f t="shared" ref="L14:P14" ca="1" si="22">B14+G14</f>
        <v>19</v>
      </c>
      <c r="M14" s="19">
        <f t="shared" ca="1" si="22"/>
        <v>-288</v>
      </c>
      <c r="N14" s="19">
        <f t="shared" ca="1" si="22"/>
        <v>0</v>
      </c>
      <c r="O14" s="19">
        <f t="shared" ca="1" si="22"/>
        <v>0</v>
      </c>
      <c r="P14" s="37">
        <f t="shared" ca="1" si="22"/>
        <v>-98</v>
      </c>
    </row>
    <row r="15" spans="1:16" ht="13" x14ac:dyDescent="0.15">
      <c r="A15" s="1" t="s">
        <v>123</v>
      </c>
      <c r="B15" s="36">
        <f t="shared" ca="1" si="0"/>
        <v>0</v>
      </c>
      <c r="C15">
        <f t="shared" ca="1" si="1"/>
        <v>114</v>
      </c>
      <c r="D15">
        <f t="shared" ca="1" si="2"/>
        <v>3</v>
      </c>
      <c r="E15">
        <f t="shared" ca="1" si="3"/>
        <v>0</v>
      </c>
      <c r="F15" s="37">
        <f t="shared" ca="1" si="4"/>
        <v>114.3</v>
      </c>
      <c r="G15" s="36">
        <f t="shared" ca="1" si="5"/>
        <v>0</v>
      </c>
      <c r="H15">
        <f t="shared" ca="1" si="6"/>
        <v>-109</v>
      </c>
      <c r="I15">
        <f t="shared" ca="1" si="7"/>
        <v>0</v>
      </c>
      <c r="J15">
        <f t="shared" ca="1" si="8"/>
        <v>0</v>
      </c>
      <c r="K15" s="38">
        <f t="shared" ca="1" si="9"/>
        <v>-109</v>
      </c>
      <c r="L15" s="39">
        <f t="shared" ref="L15:P15" ca="1" si="23">B15+G15</f>
        <v>0</v>
      </c>
      <c r="M15" s="19">
        <f t="shared" ca="1" si="23"/>
        <v>5</v>
      </c>
      <c r="N15" s="19">
        <f t="shared" ca="1" si="23"/>
        <v>3</v>
      </c>
      <c r="O15" s="19">
        <f t="shared" ca="1" si="23"/>
        <v>0</v>
      </c>
      <c r="P15" s="37">
        <f t="shared" ca="1" si="23"/>
        <v>5.2999999999999972</v>
      </c>
    </row>
    <row r="16" spans="1:16" ht="13" x14ac:dyDescent="0.15">
      <c r="A16" s="1" t="s">
        <v>124</v>
      </c>
      <c r="B16" s="36">
        <f t="shared" ca="1" si="0"/>
        <v>0</v>
      </c>
      <c r="C16">
        <f t="shared" ca="1" si="1"/>
        <v>0</v>
      </c>
      <c r="D16">
        <f t="shared" ca="1" si="2"/>
        <v>0</v>
      </c>
      <c r="E16">
        <f t="shared" ca="1" si="3"/>
        <v>0</v>
      </c>
      <c r="F16" s="37">
        <f t="shared" ca="1" si="4"/>
        <v>0</v>
      </c>
      <c r="G16" s="36">
        <f t="shared" ca="1" si="5"/>
        <v>0</v>
      </c>
      <c r="H16">
        <f t="shared" ca="1" si="6"/>
        <v>0</v>
      </c>
      <c r="I16">
        <f t="shared" ca="1" si="7"/>
        <v>0</v>
      </c>
      <c r="J16">
        <f t="shared" ca="1" si="8"/>
        <v>0</v>
      </c>
      <c r="K16" s="38">
        <f t="shared" ca="1" si="9"/>
        <v>0</v>
      </c>
      <c r="L16" s="39">
        <f t="shared" ref="L16:P16" ca="1" si="24">B16+G16</f>
        <v>0</v>
      </c>
      <c r="M16" s="19">
        <f t="shared" ca="1" si="24"/>
        <v>0</v>
      </c>
      <c r="N16" s="19">
        <f t="shared" ca="1" si="24"/>
        <v>0</v>
      </c>
      <c r="O16" s="19">
        <f t="shared" ca="1" si="24"/>
        <v>0</v>
      </c>
      <c r="P16" s="37">
        <f t="shared" ca="1" si="24"/>
        <v>0</v>
      </c>
    </row>
    <row r="17" spans="1:16" ht="13" x14ac:dyDescent="0.15">
      <c r="A17" s="1" t="s">
        <v>125</v>
      </c>
      <c r="B17" s="36">
        <f t="shared" ca="1" si="0"/>
        <v>0</v>
      </c>
      <c r="C17">
        <f t="shared" ca="1" si="1"/>
        <v>280</v>
      </c>
      <c r="D17">
        <f t="shared" ca="1" si="2"/>
        <v>0</v>
      </c>
      <c r="E17">
        <f t="shared" ca="1" si="3"/>
        <v>0</v>
      </c>
      <c r="F17" s="37">
        <f t="shared" ca="1" si="4"/>
        <v>280</v>
      </c>
      <c r="G17" s="36">
        <f t="shared" ca="1" si="5"/>
        <v>0</v>
      </c>
      <c r="H17">
        <f t="shared" ca="1" si="6"/>
        <v>-200</v>
      </c>
      <c r="I17">
        <f t="shared" ca="1" si="7"/>
        <v>0</v>
      </c>
      <c r="J17">
        <f t="shared" ca="1" si="8"/>
        <v>0</v>
      </c>
      <c r="K17" s="38">
        <f t="shared" ca="1" si="9"/>
        <v>-200</v>
      </c>
      <c r="L17" s="39">
        <f t="shared" ref="L17:P17" ca="1" si="25">B17+G17</f>
        <v>0</v>
      </c>
      <c r="M17" s="19">
        <f t="shared" ca="1" si="25"/>
        <v>80</v>
      </c>
      <c r="N17" s="19">
        <f t="shared" ca="1" si="25"/>
        <v>0</v>
      </c>
      <c r="O17" s="19">
        <f t="shared" ca="1" si="25"/>
        <v>0</v>
      </c>
      <c r="P17" s="37">
        <f t="shared" ca="1" si="25"/>
        <v>80</v>
      </c>
    </row>
    <row r="18" spans="1:16" ht="13" x14ac:dyDescent="0.15">
      <c r="A18" s="1" t="s">
        <v>126</v>
      </c>
      <c r="B18" s="36">
        <f t="shared" ca="1" si="0"/>
        <v>0</v>
      </c>
      <c r="C18">
        <f t="shared" ca="1" si="1"/>
        <v>0</v>
      </c>
      <c r="D18">
        <f t="shared" ca="1" si="2"/>
        <v>2</v>
      </c>
      <c r="E18">
        <f t="shared" ca="1" si="3"/>
        <v>0</v>
      </c>
      <c r="F18" s="37">
        <f t="shared" ca="1" si="4"/>
        <v>0.2</v>
      </c>
      <c r="G18" s="36">
        <f t="shared" ca="1" si="5"/>
        <v>0</v>
      </c>
      <c r="H18">
        <f t="shared" ca="1" si="6"/>
        <v>-4</v>
      </c>
      <c r="I18">
        <f t="shared" ca="1" si="7"/>
        <v>-4</v>
      </c>
      <c r="J18">
        <f t="shared" ca="1" si="8"/>
        <v>0</v>
      </c>
      <c r="K18" s="38">
        <f t="shared" ca="1" si="9"/>
        <v>-4.4000000000000004</v>
      </c>
      <c r="L18" s="39">
        <f t="shared" ref="L18:P18" ca="1" si="26">B18+G18</f>
        <v>0</v>
      </c>
      <c r="M18" s="19">
        <f t="shared" ca="1" si="26"/>
        <v>-4</v>
      </c>
      <c r="N18" s="19">
        <f t="shared" ca="1" si="26"/>
        <v>-2</v>
      </c>
      <c r="O18" s="19">
        <f t="shared" ca="1" si="26"/>
        <v>0</v>
      </c>
      <c r="P18" s="37">
        <f t="shared" ca="1" si="26"/>
        <v>-4.2</v>
      </c>
    </row>
    <row r="19" spans="1:16" ht="13" x14ac:dyDescent="0.15">
      <c r="A19" s="1" t="s">
        <v>127</v>
      </c>
      <c r="B19" s="36">
        <f t="shared" ca="1" si="0"/>
        <v>0</v>
      </c>
      <c r="C19">
        <f t="shared" ca="1" si="1"/>
        <v>0</v>
      </c>
      <c r="D19">
        <f t="shared" ca="1" si="2"/>
        <v>0</v>
      </c>
      <c r="E19">
        <f t="shared" ca="1" si="3"/>
        <v>0</v>
      </c>
      <c r="F19" s="37">
        <f t="shared" ca="1" si="4"/>
        <v>0</v>
      </c>
      <c r="G19" s="36">
        <f t="shared" ca="1" si="5"/>
        <v>0</v>
      </c>
      <c r="H19">
        <f t="shared" ca="1" si="6"/>
        <v>-204</v>
      </c>
      <c r="I19">
        <f t="shared" ca="1" si="7"/>
        <v>0</v>
      </c>
      <c r="J19">
        <f t="shared" ca="1" si="8"/>
        <v>0</v>
      </c>
      <c r="K19" s="38">
        <f t="shared" ca="1" si="9"/>
        <v>-204</v>
      </c>
      <c r="L19" s="39">
        <f t="shared" ref="L19:P19" ca="1" si="27">B19+G19</f>
        <v>0</v>
      </c>
      <c r="M19" s="19">
        <f t="shared" ca="1" si="27"/>
        <v>-204</v>
      </c>
      <c r="N19" s="19">
        <f t="shared" ca="1" si="27"/>
        <v>0</v>
      </c>
      <c r="O19" s="19">
        <f t="shared" ca="1" si="27"/>
        <v>0</v>
      </c>
      <c r="P19" s="37">
        <f t="shared" ca="1" si="27"/>
        <v>-204</v>
      </c>
    </row>
    <row r="20" spans="1:16" ht="13" x14ac:dyDescent="0.15">
      <c r="A20" s="1" t="s">
        <v>128</v>
      </c>
      <c r="B20" s="36">
        <f t="shared" ca="1" si="0"/>
        <v>0</v>
      </c>
      <c r="C20">
        <f t="shared" ca="1" si="1"/>
        <v>0</v>
      </c>
      <c r="D20">
        <f t="shared" ca="1" si="2"/>
        <v>0</v>
      </c>
      <c r="E20">
        <f t="shared" ca="1" si="3"/>
        <v>0</v>
      </c>
      <c r="F20" s="37">
        <f t="shared" ca="1" si="4"/>
        <v>0</v>
      </c>
      <c r="G20" s="36">
        <f t="shared" ca="1" si="5"/>
        <v>0</v>
      </c>
      <c r="H20">
        <f t="shared" ca="1" si="6"/>
        <v>-130</v>
      </c>
      <c r="I20">
        <f t="shared" ca="1" si="7"/>
        <v>0</v>
      </c>
      <c r="J20">
        <f t="shared" ca="1" si="8"/>
        <v>0</v>
      </c>
      <c r="K20" s="38">
        <f t="shared" ca="1" si="9"/>
        <v>-130</v>
      </c>
      <c r="L20" s="39">
        <f t="shared" ref="L20:P20" ca="1" si="28">B20+G20</f>
        <v>0</v>
      </c>
      <c r="M20" s="19">
        <f t="shared" ca="1" si="28"/>
        <v>-130</v>
      </c>
      <c r="N20" s="19">
        <f t="shared" ca="1" si="28"/>
        <v>0</v>
      </c>
      <c r="O20" s="19">
        <f t="shared" ca="1" si="28"/>
        <v>0</v>
      </c>
      <c r="P20" s="37">
        <f t="shared" ca="1" si="28"/>
        <v>-130</v>
      </c>
    </row>
    <row r="21" spans="1:16" ht="13" x14ac:dyDescent="0.15">
      <c r="A21" s="1" t="s">
        <v>129</v>
      </c>
      <c r="B21" s="36">
        <f t="shared" ca="1" si="0"/>
        <v>0</v>
      </c>
      <c r="C21">
        <f t="shared" ca="1" si="1"/>
        <v>0</v>
      </c>
      <c r="D21">
        <f t="shared" ca="1" si="2"/>
        <v>0</v>
      </c>
      <c r="E21">
        <f t="shared" ca="1" si="3"/>
        <v>0</v>
      </c>
      <c r="F21" s="37">
        <f t="shared" ca="1" si="4"/>
        <v>0</v>
      </c>
      <c r="G21" s="36">
        <f t="shared" ca="1" si="5"/>
        <v>0</v>
      </c>
      <c r="H21">
        <f t="shared" ca="1" si="6"/>
        <v>-1</v>
      </c>
      <c r="I21">
        <f t="shared" ca="1" si="7"/>
        <v>0</v>
      </c>
      <c r="J21">
        <f t="shared" ca="1" si="8"/>
        <v>-25</v>
      </c>
      <c r="K21" s="38">
        <f t="shared" ca="1" si="9"/>
        <v>-1.25</v>
      </c>
      <c r="L21" s="39">
        <f t="shared" ref="L21:P21" ca="1" si="29">B21+G21</f>
        <v>0</v>
      </c>
      <c r="M21" s="19">
        <f t="shared" ca="1" si="29"/>
        <v>-1</v>
      </c>
      <c r="N21" s="19">
        <f t="shared" ca="1" si="29"/>
        <v>0</v>
      </c>
      <c r="O21" s="19">
        <f t="shared" ca="1" si="29"/>
        <v>-25</v>
      </c>
      <c r="P21" s="37">
        <f t="shared" ca="1" si="29"/>
        <v>-1.25</v>
      </c>
    </row>
    <row r="22" spans="1:16" ht="13" x14ac:dyDescent="0.15">
      <c r="A22" s="1" t="s">
        <v>130</v>
      </c>
      <c r="B22" s="36">
        <f t="shared" ca="1" si="0"/>
        <v>0</v>
      </c>
      <c r="C22">
        <f t="shared" ca="1" si="1"/>
        <v>185</v>
      </c>
      <c r="D22">
        <f t="shared" ca="1" si="2"/>
        <v>210</v>
      </c>
      <c r="E22">
        <f t="shared" ca="1" si="3"/>
        <v>65</v>
      </c>
      <c r="F22" s="37">
        <f t="shared" ca="1" si="4"/>
        <v>206.65</v>
      </c>
      <c r="G22" s="36">
        <f t="shared" ca="1" si="5"/>
        <v>-156</v>
      </c>
      <c r="H22">
        <f t="shared" ca="1" si="6"/>
        <v>-204</v>
      </c>
      <c r="I22">
        <f t="shared" ca="1" si="7"/>
        <v>-54</v>
      </c>
      <c r="J22">
        <f t="shared" ca="1" si="8"/>
        <v>0</v>
      </c>
      <c r="K22" s="38">
        <f t="shared" ca="1" si="9"/>
        <v>-1769.4</v>
      </c>
      <c r="L22" s="39">
        <f t="shared" ref="L22:P22" ca="1" si="30">B22+G22</f>
        <v>-156</v>
      </c>
      <c r="M22" s="19">
        <f t="shared" ca="1" si="30"/>
        <v>-19</v>
      </c>
      <c r="N22" s="19">
        <f t="shared" ca="1" si="30"/>
        <v>156</v>
      </c>
      <c r="O22" s="19">
        <f t="shared" ca="1" si="30"/>
        <v>65</v>
      </c>
      <c r="P22" s="37">
        <f t="shared" ca="1" si="30"/>
        <v>-1562.75</v>
      </c>
    </row>
    <row r="23" spans="1:16" ht="13" x14ac:dyDescent="0.15">
      <c r="A23" s="1" t="s">
        <v>131</v>
      </c>
      <c r="B23" s="36">
        <f t="shared" ca="1" si="0"/>
        <v>0</v>
      </c>
      <c r="C23">
        <f t="shared" ca="1" si="1"/>
        <v>0</v>
      </c>
      <c r="D23">
        <f t="shared" ca="1" si="2"/>
        <v>0</v>
      </c>
      <c r="E23">
        <f t="shared" ca="1" si="3"/>
        <v>0</v>
      </c>
      <c r="F23" s="37">
        <f t="shared" ca="1" si="4"/>
        <v>0</v>
      </c>
      <c r="G23" s="36">
        <f t="shared" ca="1" si="5"/>
        <v>0</v>
      </c>
      <c r="H23">
        <f t="shared" ca="1" si="6"/>
        <v>0</v>
      </c>
      <c r="I23">
        <f t="shared" ca="1" si="7"/>
        <v>0</v>
      </c>
      <c r="J23">
        <f t="shared" ca="1" si="8"/>
        <v>0</v>
      </c>
      <c r="K23" s="38">
        <f t="shared" ca="1" si="9"/>
        <v>0</v>
      </c>
      <c r="L23" s="39">
        <f t="shared" ref="L23:P23" ca="1" si="31">B23+G23</f>
        <v>0</v>
      </c>
      <c r="M23" s="19">
        <f t="shared" ca="1" si="31"/>
        <v>0</v>
      </c>
      <c r="N23" s="19">
        <f t="shared" ca="1" si="31"/>
        <v>0</v>
      </c>
      <c r="O23" s="19">
        <f t="shared" ca="1" si="31"/>
        <v>0</v>
      </c>
      <c r="P23" s="37">
        <f t="shared" ca="1" si="31"/>
        <v>0</v>
      </c>
    </row>
    <row r="24" spans="1:16" ht="13" x14ac:dyDescent="0.15">
      <c r="A24" s="1" t="s">
        <v>132</v>
      </c>
      <c r="B24" s="36">
        <f t="shared" ca="1" si="0"/>
        <v>0</v>
      </c>
      <c r="C24">
        <f t="shared" ca="1" si="1"/>
        <v>0</v>
      </c>
      <c r="D24">
        <f t="shared" ca="1" si="2"/>
        <v>0</v>
      </c>
      <c r="E24">
        <f t="shared" ca="1" si="3"/>
        <v>0</v>
      </c>
      <c r="F24" s="37">
        <f t="shared" ca="1" si="4"/>
        <v>0</v>
      </c>
      <c r="G24" s="36">
        <f t="shared" ca="1" si="5"/>
        <v>0</v>
      </c>
      <c r="H24">
        <f t="shared" ca="1" si="6"/>
        <v>0</v>
      </c>
      <c r="I24">
        <f t="shared" ca="1" si="7"/>
        <v>0</v>
      </c>
      <c r="J24">
        <f t="shared" ca="1" si="8"/>
        <v>0</v>
      </c>
      <c r="K24" s="38">
        <f t="shared" ca="1" si="9"/>
        <v>0</v>
      </c>
      <c r="L24" s="39">
        <f t="shared" ref="L24:P24" ca="1" si="32">B24+G24</f>
        <v>0</v>
      </c>
      <c r="M24" s="19">
        <f t="shared" ca="1" si="32"/>
        <v>0</v>
      </c>
      <c r="N24" s="19">
        <f t="shared" ca="1" si="32"/>
        <v>0</v>
      </c>
      <c r="O24" s="19">
        <f t="shared" ca="1" si="32"/>
        <v>0</v>
      </c>
      <c r="P24" s="37">
        <f t="shared" ca="1" si="32"/>
        <v>0</v>
      </c>
    </row>
    <row r="25" spans="1:16" ht="13" x14ac:dyDescent="0.15">
      <c r="A25" s="1" t="s">
        <v>133</v>
      </c>
      <c r="B25" s="36">
        <f t="shared" ca="1" si="0"/>
        <v>0</v>
      </c>
      <c r="C25">
        <f t="shared" ca="1" si="1"/>
        <v>0</v>
      </c>
      <c r="D25">
        <f t="shared" ca="1" si="2"/>
        <v>0</v>
      </c>
      <c r="E25">
        <f t="shared" ca="1" si="3"/>
        <v>0</v>
      </c>
      <c r="F25" s="37">
        <f t="shared" ca="1" si="4"/>
        <v>0</v>
      </c>
      <c r="G25" s="36">
        <f t="shared" ca="1" si="5"/>
        <v>0</v>
      </c>
      <c r="H25">
        <f t="shared" ca="1" si="6"/>
        <v>0</v>
      </c>
      <c r="I25">
        <f t="shared" ca="1" si="7"/>
        <v>0</v>
      </c>
      <c r="J25">
        <f t="shared" ca="1" si="8"/>
        <v>0</v>
      </c>
      <c r="K25" s="38">
        <f t="shared" ca="1" si="9"/>
        <v>0</v>
      </c>
      <c r="L25" s="39">
        <f t="shared" ref="L25:P25" ca="1" si="33">B25+G25</f>
        <v>0</v>
      </c>
      <c r="M25" s="19">
        <f t="shared" ca="1" si="33"/>
        <v>0</v>
      </c>
      <c r="N25" s="19">
        <f t="shared" ca="1" si="33"/>
        <v>0</v>
      </c>
      <c r="O25" s="19">
        <f t="shared" ca="1" si="33"/>
        <v>0</v>
      </c>
      <c r="P25" s="37">
        <f t="shared" ca="1" si="33"/>
        <v>0</v>
      </c>
    </row>
    <row r="26" spans="1:16" ht="13" x14ac:dyDescent="0.15">
      <c r="A26" s="1" t="s">
        <v>134</v>
      </c>
      <c r="B26" s="36">
        <f t="shared" ca="1" si="0"/>
        <v>0</v>
      </c>
      <c r="C26">
        <f t="shared" ca="1" si="1"/>
        <v>0</v>
      </c>
      <c r="D26">
        <f t="shared" ca="1" si="2"/>
        <v>0</v>
      </c>
      <c r="E26">
        <f t="shared" ca="1" si="3"/>
        <v>0</v>
      </c>
      <c r="F26" s="37">
        <f t="shared" ca="1" si="4"/>
        <v>0</v>
      </c>
      <c r="G26" s="36">
        <f t="shared" ca="1" si="5"/>
        <v>0</v>
      </c>
      <c r="H26">
        <f t="shared" ca="1" si="6"/>
        <v>0</v>
      </c>
      <c r="I26">
        <f t="shared" ca="1" si="7"/>
        <v>0</v>
      </c>
      <c r="J26">
        <f t="shared" ca="1" si="8"/>
        <v>0</v>
      </c>
      <c r="K26" s="38">
        <f t="shared" ca="1" si="9"/>
        <v>0</v>
      </c>
      <c r="L26" s="39">
        <f t="shared" ref="L26:P26" ca="1" si="34">B26+G26</f>
        <v>0</v>
      </c>
      <c r="M26" s="19">
        <f t="shared" ca="1" si="34"/>
        <v>0</v>
      </c>
      <c r="N26" s="19">
        <f t="shared" ca="1" si="34"/>
        <v>0</v>
      </c>
      <c r="O26" s="19">
        <f t="shared" ca="1" si="34"/>
        <v>0</v>
      </c>
      <c r="P26" s="37">
        <f t="shared" ca="1" si="34"/>
        <v>0</v>
      </c>
    </row>
    <row r="27" spans="1:16" ht="13" x14ac:dyDescent="0.15">
      <c r="A27" s="1" t="s">
        <v>135</v>
      </c>
      <c r="B27" s="36">
        <f t="shared" ca="1" si="0"/>
        <v>0</v>
      </c>
      <c r="C27">
        <f t="shared" ca="1" si="1"/>
        <v>0</v>
      </c>
      <c r="D27">
        <f t="shared" ca="1" si="2"/>
        <v>0</v>
      </c>
      <c r="E27">
        <f t="shared" ca="1" si="3"/>
        <v>0</v>
      </c>
      <c r="F27" s="37">
        <f t="shared" ca="1" si="4"/>
        <v>0</v>
      </c>
      <c r="G27" s="36">
        <f t="shared" ca="1" si="5"/>
        <v>0</v>
      </c>
      <c r="H27">
        <f t="shared" ca="1" si="6"/>
        <v>0</v>
      </c>
      <c r="I27">
        <f t="shared" ca="1" si="7"/>
        <v>0</v>
      </c>
      <c r="J27">
        <f t="shared" ca="1" si="8"/>
        <v>0</v>
      </c>
      <c r="K27" s="38">
        <f t="shared" ca="1" si="9"/>
        <v>0</v>
      </c>
      <c r="L27" s="39">
        <f t="shared" ref="L27:P27" ca="1" si="35">B27+G27</f>
        <v>0</v>
      </c>
      <c r="M27" s="19">
        <f t="shared" ca="1" si="35"/>
        <v>0</v>
      </c>
      <c r="N27" s="19">
        <f t="shared" ca="1" si="35"/>
        <v>0</v>
      </c>
      <c r="O27" s="19">
        <f t="shared" ca="1" si="35"/>
        <v>0</v>
      </c>
      <c r="P27" s="37">
        <f t="shared" ca="1" si="35"/>
        <v>0</v>
      </c>
    </row>
    <row r="28" spans="1:16" ht="13" x14ac:dyDescent="0.15">
      <c r="A28" s="1" t="s">
        <v>136</v>
      </c>
      <c r="B28" s="36">
        <f t="shared" ca="1" si="0"/>
        <v>0</v>
      </c>
      <c r="C28">
        <f t="shared" ca="1" si="1"/>
        <v>0</v>
      </c>
      <c r="D28">
        <f t="shared" ca="1" si="2"/>
        <v>0</v>
      </c>
      <c r="E28">
        <f t="shared" ca="1" si="3"/>
        <v>0</v>
      </c>
      <c r="F28" s="37">
        <f t="shared" ca="1" si="4"/>
        <v>0</v>
      </c>
      <c r="G28" s="36">
        <f t="shared" ca="1" si="5"/>
        <v>0</v>
      </c>
      <c r="H28">
        <f t="shared" ca="1" si="6"/>
        <v>-2</v>
      </c>
      <c r="I28">
        <f t="shared" ca="1" si="7"/>
        <v>0</v>
      </c>
      <c r="J28">
        <f t="shared" ca="1" si="8"/>
        <v>0</v>
      </c>
      <c r="K28" s="38">
        <f t="shared" ca="1" si="9"/>
        <v>-2</v>
      </c>
      <c r="L28" s="39">
        <f t="shared" ref="L28:P28" ca="1" si="36">B28+G28</f>
        <v>0</v>
      </c>
      <c r="M28" s="19">
        <f t="shared" ca="1" si="36"/>
        <v>-2</v>
      </c>
      <c r="N28" s="19">
        <f t="shared" ca="1" si="36"/>
        <v>0</v>
      </c>
      <c r="O28" s="19">
        <f t="shared" ca="1" si="36"/>
        <v>0</v>
      </c>
      <c r="P28" s="37">
        <f t="shared" ca="1" si="36"/>
        <v>-2</v>
      </c>
    </row>
    <row r="29" spans="1:16" ht="13" x14ac:dyDescent="0.15">
      <c r="A29" s="1" t="s">
        <v>137</v>
      </c>
      <c r="B29" s="36">
        <f t="shared" ca="1" si="0"/>
        <v>0</v>
      </c>
      <c r="C29">
        <f t="shared" ca="1" si="1"/>
        <v>0</v>
      </c>
      <c r="D29">
        <f t="shared" ca="1" si="2"/>
        <v>0</v>
      </c>
      <c r="E29">
        <f t="shared" ca="1" si="3"/>
        <v>0</v>
      </c>
      <c r="F29" s="37">
        <f t="shared" ca="1" si="4"/>
        <v>0</v>
      </c>
      <c r="G29" s="36">
        <f t="shared" ca="1" si="5"/>
        <v>0</v>
      </c>
      <c r="H29">
        <f t="shared" ca="1" si="6"/>
        <v>0</v>
      </c>
      <c r="I29">
        <f t="shared" ca="1" si="7"/>
        <v>0</v>
      </c>
      <c r="J29">
        <f t="shared" ca="1" si="8"/>
        <v>0</v>
      </c>
      <c r="K29" s="38">
        <f t="shared" ca="1" si="9"/>
        <v>0</v>
      </c>
      <c r="L29" s="39">
        <f t="shared" ref="L29:P29" ca="1" si="37">B29+G29</f>
        <v>0</v>
      </c>
      <c r="M29" s="19">
        <f t="shared" ca="1" si="37"/>
        <v>0</v>
      </c>
      <c r="N29" s="19">
        <f t="shared" ca="1" si="37"/>
        <v>0</v>
      </c>
      <c r="O29" s="19">
        <f t="shared" ca="1" si="37"/>
        <v>0</v>
      </c>
      <c r="P29" s="37">
        <f t="shared" ca="1" si="37"/>
        <v>0</v>
      </c>
    </row>
    <row r="30" spans="1:16" ht="13" x14ac:dyDescent="0.15">
      <c r="A30" s="1" t="s">
        <v>138</v>
      </c>
      <c r="B30" s="36">
        <f t="shared" ca="1" si="0"/>
        <v>0</v>
      </c>
      <c r="C30">
        <f t="shared" ca="1" si="1"/>
        <v>0</v>
      </c>
      <c r="D30">
        <f t="shared" ca="1" si="2"/>
        <v>0</v>
      </c>
      <c r="E30">
        <f t="shared" ca="1" si="3"/>
        <v>0</v>
      </c>
      <c r="F30" s="37">
        <f t="shared" ca="1" si="4"/>
        <v>0</v>
      </c>
      <c r="G30" s="36">
        <f t="shared" ca="1" si="5"/>
        <v>0</v>
      </c>
      <c r="H30">
        <f t="shared" ca="1" si="6"/>
        <v>0</v>
      </c>
      <c r="I30">
        <f t="shared" ca="1" si="7"/>
        <v>0</v>
      </c>
      <c r="J30">
        <f t="shared" ca="1" si="8"/>
        <v>0</v>
      </c>
      <c r="K30" s="38">
        <f t="shared" ca="1" si="9"/>
        <v>0</v>
      </c>
      <c r="L30" s="39">
        <f t="shared" ref="L30:P30" ca="1" si="38">B30+G30</f>
        <v>0</v>
      </c>
      <c r="M30" s="19">
        <f t="shared" ca="1" si="38"/>
        <v>0</v>
      </c>
      <c r="N30" s="19">
        <f t="shared" ca="1" si="38"/>
        <v>0</v>
      </c>
      <c r="O30" s="19">
        <f t="shared" ca="1" si="38"/>
        <v>0</v>
      </c>
      <c r="P30" s="37">
        <f t="shared" ca="1" si="38"/>
        <v>0</v>
      </c>
    </row>
    <row r="31" spans="1:16" ht="13" x14ac:dyDescent="0.15">
      <c r="A31" s="1" t="s">
        <v>139</v>
      </c>
      <c r="B31" s="36">
        <f t="shared" ca="1" si="0"/>
        <v>0</v>
      </c>
      <c r="C31">
        <f t="shared" ca="1" si="1"/>
        <v>0</v>
      </c>
      <c r="D31">
        <f t="shared" ca="1" si="2"/>
        <v>0</v>
      </c>
      <c r="E31">
        <f t="shared" ca="1" si="3"/>
        <v>0</v>
      </c>
      <c r="F31" s="37">
        <f t="shared" ca="1" si="4"/>
        <v>0</v>
      </c>
      <c r="G31" s="36">
        <f t="shared" ca="1" si="5"/>
        <v>0</v>
      </c>
      <c r="H31">
        <f t="shared" ca="1" si="6"/>
        <v>0</v>
      </c>
      <c r="I31">
        <f t="shared" ca="1" si="7"/>
        <v>0</v>
      </c>
      <c r="J31">
        <f t="shared" ca="1" si="8"/>
        <v>0</v>
      </c>
      <c r="K31" s="38">
        <f t="shared" ca="1" si="9"/>
        <v>0</v>
      </c>
      <c r="L31" s="39">
        <f t="shared" ref="L31:P31" ca="1" si="39">B31+G31</f>
        <v>0</v>
      </c>
      <c r="M31" s="19">
        <f t="shared" ca="1" si="39"/>
        <v>0</v>
      </c>
      <c r="N31" s="19">
        <f t="shared" ca="1" si="39"/>
        <v>0</v>
      </c>
      <c r="O31" s="19">
        <f t="shared" ca="1" si="39"/>
        <v>0</v>
      </c>
      <c r="P31" s="37">
        <f t="shared" ca="1" si="39"/>
        <v>0</v>
      </c>
    </row>
    <row r="32" spans="1:16" ht="13" x14ac:dyDescent="0.15">
      <c r="A32" s="1" t="s">
        <v>140</v>
      </c>
      <c r="B32" s="36">
        <f t="shared" ca="1" si="0"/>
        <v>0</v>
      </c>
      <c r="C32">
        <f t="shared" ca="1" si="1"/>
        <v>25</v>
      </c>
      <c r="D32">
        <f t="shared" ca="1" si="2"/>
        <v>0</v>
      </c>
      <c r="E32">
        <f t="shared" ca="1" si="3"/>
        <v>0</v>
      </c>
      <c r="F32" s="37">
        <f t="shared" ca="1" si="4"/>
        <v>25</v>
      </c>
      <c r="G32" s="36">
        <f t="shared" ca="1" si="5"/>
        <v>0</v>
      </c>
      <c r="H32">
        <f t="shared" ca="1" si="6"/>
        <v>-960</v>
      </c>
      <c r="I32">
        <f t="shared" ca="1" si="7"/>
        <v>0</v>
      </c>
      <c r="J32">
        <f t="shared" ca="1" si="8"/>
        <v>0</v>
      </c>
      <c r="K32" s="38">
        <f t="shared" ca="1" si="9"/>
        <v>-960</v>
      </c>
      <c r="L32" s="39">
        <f t="shared" ref="L32:P32" ca="1" si="40">B32+G32</f>
        <v>0</v>
      </c>
      <c r="M32" s="19">
        <f t="shared" ca="1" si="40"/>
        <v>-935</v>
      </c>
      <c r="N32" s="19">
        <f t="shared" ca="1" si="40"/>
        <v>0</v>
      </c>
      <c r="O32" s="19">
        <f t="shared" ca="1" si="40"/>
        <v>0</v>
      </c>
      <c r="P32" s="37">
        <f t="shared" ca="1" si="40"/>
        <v>-935</v>
      </c>
    </row>
    <row r="33" spans="1:16" ht="13" x14ac:dyDescent="0.15">
      <c r="A33" s="1" t="s">
        <v>141</v>
      </c>
      <c r="B33" s="36">
        <f t="shared" ca="1" si="0"/>
        <v>0</v>
      </c>
      <c r="C33">
        <f t="shared" ca="1" si="1"/>
        <v>0</v>
      </c>
      <c r="D33">
        <f t="shared" ca="1" si="2"/>
        <v>0</v>
      </c>
      <c r="E33">
        <f t="shared" ca="1" si="3"/>
        <v>0</v>
      </c>
      <c r="F33" s="37">
        <f t="shared" ca="1" si="4"/>
        <v>0</v>
      </c>
      <c r="G33" s="36">
        <f t="shared" ca="1" si="5"/>
        <v>0</v>
      </c>
      <c r="H33">
        <f t="shared" ca="1" si="6"/>
        <v>-1</v>
      </c>
      <c r="I33">
        <f t="shared" ca="1" si="7"/>
        <v>0</v>
      </c>
      <c r="J33">
        <f t="shared" ca="1" si="8"/>
        <v>0</v>
      </c>
      <c r="K33" s="38">
        <f t="shared" ca="1" si="9"/>
        <v>-1</v>
      </c>
      <c r="L33" s="39">
        <f t="shared" ref="L33:P33" ca="1" si="41">B33+G33</f>
        <v>0</v>
      </c>
      <c r="M33" s="19">
        <f t="shared" ca="1" si="41"/>
        <v>-1</v>
      </c>
      <c r="N33" s="19">
        <f t="shared" ca="1" si="41"/>
        <v>0</v>
      </c>
      <c r="O33" s="19">
        <f t="shared" ca="1" si="41"/>
        <v>0</v>
      </c>
      <c r="P33" s="37">
        <f t="shared" ca="1" si="41"/>
        <v>-1</v>
      </c>
    </row>
    <row r="34" spans="1:16" ht="13" x14ac:dyDescent="0.15">
      <c r="A34" s="1" t="s">
        <v>142</v>
      </c>
      <c r="B34" s="36">
        <f t="shared" ca="1" si="0"/>
        <v>0</v>
      </c>
      <c r="C34">
        <f t="shared" ca="1" si="1"/>
        <v>0</v>
      </c>
      <c r="D34">
        <f t="shared" ca="1" si="2"/>
        <v>0</v>
      </c>
      <c r="E34">
        <f t="shared" ca="1" si="3"/>
        <v>0</v>
      </c>
      <c r="F34" s="37">
        <f t="shared" ca="1" si="4"/>
        <v>0</v>
      </c>
      <c r="G34" s="36">
        <f t="shared" ca="1" si="5"/>
        <v>0</v>
      </c>
      <c r="H34">
        <f t="shared" ca="1" si="6"/>
        <v>-26</v>
      </c>
      <c r="I34">
        <f t="shared" ca="1" si="7"/>
        <v>0</v>
      </c>
      <c r="J34">
        <f t="shared" ca="1" si="8"/>
        <v>0</v>
      </c>
      <c r="K34" s="38">
        <f t="shared" ca="1" si="9"/>
        <v>-26</v>
      </c>
      <c r="L34" s="39">
        <f t="shared" ref="L34:P34" ca="1" si="42">B34+G34</f>
        <v>0</v>
      </c>
      <c r="M34" s="19">
        <f t="shared" ca="1" si="42"/>
        <v>-26</v>
      </c>
      <c r="N34" s="19">
        <f t="shared" ca="1" si="42"/>
        <v>0</v>
      </c>
      <c r="O34" s="19">
        <f t="shared" ca="1" si="42"/>
        <v>0</v>
      </c>
      <c r="P34" s="37">
        <f t="shared" ca="1" si="42"/>
        <v>-26</v>
      </c>
    </row>
    <row r="35" spans="1:16" ht="13" x14ac:dyDescent="0.15">
      <c r="A35" s="1" t="s">
        <v>143</v>
      </c>
      <c r="B35" s="36">
        <f t="shared" ca="1" si="0"/>
        <v>0</v>
      </c>
      <c r="C35">
        <f t="shared" ca="1" si="1"/>
        <v>0</v>
      </c>
      <c r="D35">
        <f t="shared" ca="1" si="2"/>
        <v>0</v>
      </c>
      <c r="E35">
        <f t="shared" ca="1" si="3"/>
        <v>0</v>
      </c>
      <c r="F35" s="37">
        <f t="shared" ca="1" si="4"/>
        <v>0</v>
      </c>
      <c r="G35" s="36">
        <f t="shared" ca="1" si="5"/>
        <v>0</v>
      </c>
      <c r="H35">
        <f t="shared" ca="1" si="6"/>
        <v>0</v>
      </c>
      <c r="I35">
        <f t="shared" ca="1" si="7"/>
        <v>0</v>
      </c>
      <c r="J35">
        <f t="shared" ca="1" si="8"/>
        <v>0</v>
      </c>
      <c r="K35" s="38">
        <f t="shared" ca="1" si="9"/>
        <v>0</v>
      </c>
      <c r="L35" s="39">
        <f t="shared" ref="L35:P35" ca="1" si="43">B35+G35</f>
        <v>0</v>
      </c>
      <c r="M35" s="19">
        <f t="shared" ca="1" si="43"/>
        <v>0</v>
      </c>
      <c r="N35" s="19">
        <f t="shared" ca="1" si="43"/>
        <v>0</v>
      </c>
      <c r="O35" s="19">
        <f t="shared" ca="1" si="43"/>
        <v>0</v>
      </c>
      <c r="P35" s="37">
        <f t="shared" ca="1" si="43"/>
        <v>0</v>
      </c>
    </row>
    <row r="36" spans="1:16" ht="13" x14ac:dyDescent="0.15">
      <c r="A36" s="1" t="s">
        <v>144</v>
      </c>
      <c r="B36" s="36">
        <f t="shared" ca="1" si="0"/>
        <v>0</v>
      </c>
      <c r="C36">
        <f t="shared" ca="1" si="1"/>
        <v>0</v>
      </c>
      <c r="D36">
        <f t="shared" ca="1" si="2"/>
        <v>0</v>
      </c>
      <c r="E36">
        <f t="shared" ca="1" si="3"/>
        <v>0</v>
      </c>
      <c r="F36" s="37">
        <f t="shared" ca="1" si="4"/>
        <v>0</v>
      </c>
      <c r="G36" s="36">
        <f t="shared" ca="1" si="5"/>
        <v>0</v>
      </c>
      <c r="H36">
        <f t="shared" ca="1" si="6"/>
        <v>0</v>
      </c>
      <c r="I36">
        <f t="shared" ca="1" si="7"/>
        <v>0</v>
      </c>
      <c r="J36">
        <f t="shared" ca="1" si="8"/>
        <v>0</v>
      </c>
      <c r="K36" s="38">
        <f t="shared" ca="1" si="9"/>
        <v>0</v>
      </c>
      <c r="L36" s="39">
        <f t="shared" ref="L36:P36" ca="1" si="44">B36+G36</f>
        <v>0</v>
      </c>
      <c r="M36" s="19">
        <f t="shared" ca="1" si="44"/>
        <v>0</v>
      </c>
      <c r="N36" s="19">
        <f t="shared" ca="1" si="44"/>
        <v>0</v>
      </c>
      <c r="O36" s="19">
        <f t="shared" ca="1" si="44"/>
        <v>0</v>
      </c>
      <c r="P36" s="37">
        <f t="shared" ca="1" si="44"/>
        <v>0</v>
      </c>
    </row>
    <row r="37" spans="1:16" ht="13" x14ac:dyDescent="0.15">
      <c r="A37" s="1" t="s">
        <v>145</v>
      </c>
      <c r="B37" s="36">
        <f t="shared" ca="1" si="0"/>
        <v>0</v>
      </c>
      <c r="C37">
        <f t="shared" ca="1" si="1"/>
        <v>0</v>
      </c>
      <c r="D37">
        <f t="shared" ca="1" si="2"/>
        <v>0</v>
      </c>
      <c r="E37">
        <f t="shared" ca="1" si="3"/>
        <v>0</v>
      </c>
      <c r="F37" s="37">
        <f t="shared" ca="1" si="4"/>
        <v>0</v>
      </c>
      <c r="G37" s="36">
        <f t="shared" ca="1" si="5"/>
        <v>0</v>
      </c>
      <c r="H37">
        <f t="shared" ca="1" si="6"/>
        <v>0</v>
      </c>
      <c r="I37">
        <f t="shared" ca="1" si="7"/>
        <v>0</v>
      </c>
      <c r="J37">
        <f t="shared" ca="1" si="8"/>
        <v>0</v>
      </c>
      <c r="K37" s="38">
        <f t="shared" ca="1" si="9"/>
        <v>0</v>
      </c>
      <c r="L37" s="39">
        <f t="shared" ref="L37:P37" ca="1" si="45">B37+G37</f>
        <v>0</v>
      </c>
      <c r="M37" s="19">
        <f t="shared" ca="1" si="45"/>
        <v>0</v>
      </c>
      <c r="N37" s="19">
        <f t="shared" ca="1" si="45"/>
        <v>0</v>
      </c>
      <c r="O37" s="19">
        <f t="shared" ca="1" si="45"/>
        <v>0</v>
      </c>
      <c r="P37" s="37">
        <f t="shared" ca="1" si="45"/>
        <v>0</v>
      </c>
    </row>
    <row r="38" spans="1:16" ht="13" x14ac:dyDescent="0.15">
      <c r="A38" s="1" t="s">
        <v>146</v>
      </c>
      <c r="B38" s="36">
        <f t="shared" ca="1" si="0"/>
        <v>0</v>
      </c>
      <c r="C38">
        <f t="shared" ca="1" si="1"/>
        <v>0</v>
      </c>
      <c r="D38">
        <f t="shared" ca="1" si="2"/>
        <v>0</v>
      </c>
      <c r="E38">
        <f t="shared" ca="1" si="3"/>
        <v>0</v>
      </c>
      <c r="F38" s="37">
        <f t="shared" ca="1" si="4"/>
        <v>0</v>
      </c>
      <c r="G38" s="36">
        <f t="shared" ca="1" si="5"/>
        <v>0</v>
      </c>
      <c r="H38">
        <f t="shared" ca="1" si="6"/>
        <v>0</v>
      </c>
      <c r="I38">
        <f t="shared" ca="1" si="7"/>
        <v>0</v>
      </c>
      <c r="J38">
        <f t="shared" ca="1" si="8"/>
        <v>0</v>
      </c>
      <c r="K38" s="38">
        <f t="shared" ca="1" si="9"/>
        <v>0</v>
      </c>
      <c r="L38" s="39">
        <f t="shared" ref="L38:P38" ca="1" si="46">B38+G38</f>
        <v>0</v>
      </c>
      <c r="M38" s="19">
        <f t="shared" ca="1" si="46"/>
        <v>0</v>
      </c>
      <c r="N38" s="19">
        <f t="shared" ca="1" si="46"/>
        <v>0</v>
      </c>
      <c r="O38" s="19">
        <f t="shared" ca="1" si="46"/>
        <v>0</v>
      </c>
      <c r="P38" s="37">
        <f t="shared" ca="1" si="46"/>
        <v>0</v>
      </c>
    </row>
    <row r="39" spans="1:16" ht="13" x14ac:dyDescent="0.15">
      <c r="A39" s="1" t="s">
        <v>147</v>
      </c>
      <c r="B39" s="36">
        <f t="shared" ca="1" si="0"/>
        <v>0</v>
      </c>
      <c r="C39">
        <f t="shared" ca="1" si="1"/>
        <v>0</v>
      </c>
      <c r="D39">
        <f t="shared" ca="1" si="2"/>
        <v>0</v>
      </c>
      <c r="E39">
        <f t="shared" ca="1" si="3"/>
        <v>0</v>
      </c>
      <c r="F39" s="37">
        <f t="shared" ca="1" si="4"/>
        <v>0</v>
      </c>
      <c r="G39" s="36">
        <f t="shared" ca="1" si="5"/>
        <v>0</v>
      </c>
      <c r="H39">
        <f t="shared" ca="1" si="6"/>
        <v>0</v>
      </c>
      <c r="I39">
        <f t="shared" ca="1" si="7"/>
        <v>0</v>
      </c>
      <c r="J39">
        <f t="shared" ca="1" si="8"/>
        <v>0</v>
      </c>
      <c r="K39" s="38">
        <f t="shared" ca="1" si="9"/>
        <v>0</v>
      </c>
      <c r="L39" s="39">
        <f t="shared" ref="L39:P39" ca="1" si="47">B39+G39</f>
        <v>0</v>
      </c>
      <c r="M39" s="19">
        <f t="shared" ca="1" si="47"/>
        <v>0</v>
      </c>
      <c r="N39" s="19">
        <f t="shared" ca="1" si="47"/>
        <v>0</v>
      </c>
      <c r="O39" s="19">
        <f t="shared" ca="1" si="47"/>
        <v>0</v>
      </c>
      <c r="P39" s="37">
        <f t="shared" ca="1" si="47"/>
        <v>0</v>
      </c>
    </row>
    <row r="40" spans="1:16" ht="13" x14ac:dyDescent="0.15">
      <c r="A40" s="1" t="s">
        <v>148</v>
      </c>
      <c r="B40" s="36">
        <f t="shared" ca="1" si="0"/>
        <v>0</v>
      </c>
      <c r="C40">
        <f t="shared" ca="1" si="1"/>
        <v>0</v>
      </c>
      <c r="D40">
        <f t="shared" ca="1" si="2"/>
        <v>0</v>
      </c>
      <c r="E40">
        <f t="shared" ca="1" si="3"/>
        <v>0</v>
      </c>
      <c r="F40" s="37">
        <f t="shared" ca="1" si="4"/>
        <v>0</v>
      </c>
      <c r="G40" s="36">
        <f t="shared" ca="1" si="5"/>
        <v>0</v>
      </c>
      <c r="H40">
        <f t="shared" ca="1" si="6"/>
        <v>0</v>
      </c>
      <c r="I40">
        <f t="shared" ca="1" si="7"/>
        <v>0</v>
      </c>
      <c r="J40">
        <f t="shared" ca="1" si="8"/>
        <v>0</v>
      </c>
      <c r="K40" s="38">
        <f t="shared" ca="1" si="9"/>
        <v>0</v>
      </c>
      <c r="L40" s="39">
        <f t="shared" ref="L40:P40" ca="1" si="48">B40+G40</f>
        <v>0</v>
      </c>
      <c r="M40" s="19">
        <f t="shared" ca="1" si="48"/>
        <v>0</v>
      </c>
      <c r="N40" s="19">
        <f t="shared" ca="1" si="48"/>
        <v>0</v>
      </c>
      <c r="O40" s="19">
        <f t="shared" ca="1" si="48"/>
        <v>0</v>
      </c>
      <c r="P40" s="37">
        <f t="shared" ca="1" si="48"/>
        <v>0</v>
      </c>
    </row>
    <row r="41" spans="1:16" ht="13" x14ac:dyDescent="0.15">
      <c r="A41" s="1" t="s">
        <v>149</v>
      </c>
      <c r="B41" s="36">
        <f t="shared" ca="1" si="0"/>
        <v>0</v>
      </c>
      <c r="C41">
        <f t="shared" ca="1" si="1"/>
        <v>0</v>
      </c>
      <c r="D41">
        <f t="shared" ca="1" si="2"/>
        <v>0</v>
      </c>
      <c r="E41">
        <f t="shared" ca="1" si="3"/>
        <v>0</v>
      </c>
      <c r="F41" s="37">
        <f t="shared" ca="1" si="4"/>
        <v>0</v>
      </c>
      <c r="G41" s="36">
        <f t="shared" ca="1" si="5"/>
        <v>0</v>
      </c>
      <c r="H41">
        <f t="shared" ca="1" si="6"/>
        <v>0</v>
      </c>
      <c r="I41">
        <f t="shared" ca="1" si="7"/>
        <v>0</v>
      </c>
      <c r="J41">
        <f t="shared" ca="1" si="8"/>
        <v>0</v>
      </c>
      <c r="K41" s="38">
        <f t="shared" ca="1" si="9"/>
        <v>0</v>
      </c>
      <c r="L41" s="39">
        <f t="shared" ref="L41:P41" ca="1" si="49">B41+G41</f>
        <v>0</v>
      </c>
      <c r="M41" s="19">
        <f t="shared" ca="1" si="49"/>
        <v>0</v>
      </c>
      <c r="N41" s="19">
        <f t="shared" ca="1" si="49"/>
        <v>0</v>
      </c>
      <c r="O41" s="19">
        <f t="shared" ca="1" si="49"/>
        <v>0</v>
      </c>
      <c r="P41" s="37">
        <f t="shared" ca="1" si="49"/>
        <v>0</v>
      </c>
    </row>
    <row r="42" spans="1:16" ht="13" x14ac:dyDescent="0.15">
      <c r="A42" s="1" t="s">
        <v>150</v>
      </c>
      <c r="B42" s="36">
        <f t="shared" ca="1" si="0"/>
        <v>0</v>
      </c>
      <c r="C42">
        <f t="shared" ca="1" si="1"/>
        <v>0</v>
      </c>
      <c r="D42">
        <f t="shared" ca="1" si="2"/>
        <v>0</v>
      </c>
      <c r="E42">
        <f t="shared" ca="1" si="3"/>
        <v>0</v>
      </c>
      <c r="F42" s="37">
        <f t="shared" ca="1" si="4"/>
        <v>0</v>
      </c>
      <c r="G42" s="36">
        <f t="shared" ca="1" si="5"/>
        <v>0</v>
      </c>
      <c r="H42">
        <f t="shared" ca="1" si="6"/>
        <v>0</v>
      </c>
      <c r="I42">
        <f t="shared" ca="1" si="7"/>
        <v>0</v>
      </c>
      <c r="J42">
        <f t="shared" ca="1" si="8"/>
        <v>0</v>
      </c>
      <c r="K42" s="38">
        <f t="shared" ca="1" si="9"/>
        <v>0</v>
      </c>
      <c r="L42" s="39">
        <f t="shared" ref="L42:P42" ca="1" si="50">B42+G42</f>
        <v>0</v>
      </c>
      <c r="M42" s="19">
        <f t="shared" ca="1" si="50"/>
        <v>0</v>
      </c>
      <c r="N42" s="19">
        <f t="shared" ca="1" si="50"/>
        <v>0</v>
      </c>
      <c r="O42" s="19">
        <f t="shared" ca="1" si="50"/>
        <v>0</v>
      </c>
      <c r="P42" s="37">
        <f t="shared" ca="1" si="50"/>
        <v>0</v>
      </c>
    </row>
    <row r="43" spans="1:16" ht="13" x14ac:dyDescent="0.15">
      <c r="A43" s="1" t="s">
        <v>151</v>
      </c>
      <c r="B43" s="36">
        <f t="shared" ca="1" si="0"/>
        <v>0</v>
      </c>
      <c r="C43">
        <f t="shared" ca="1" si="1"/>
        <v>0</v>
      </c>
      <c r="D43">
        <f t="shared" ca="1" si="2"/>
        <v>0</v>
      </c>
      <c r="E43">
        <f t="shared" ca="1" si="3"/>
        <v>0</v>
      </c>
      <c r="F43" s="37">
        <f t="shared" ca="1" si="4"/>
        <v>0</v>
      </c>
      <c r="G43" s="36">
        <f t="shared" ca="1" si="5"/>
        <v>0</v>
      </c>
      <c r="H43">
        <f t="shared" ca="1" si="6"/>
        <v>0</v>
      </c>
      <c r="I43">
        <f t="shared" ca="1" si="7"/>
        <v>0</v>
      </c>
      <c r="J43">
        <f t="shared" ca="1" si="8"/>
        <v>0</v>
      </c>
      <c r="K43" s="38">
        <f t="shared" ca="1" si="9"/>
        <v>0</v>
      </c>
      <c r="L43" s="39">
        <f t="shared" ref="L43:P43" ca="1" si="51">B43+G43</f>
        <v>0</v>
      </c>
      <c r="M43" s="19">
        <f t="shared" ca="1" si="51"/>
        <v>0</v>
      </c>
      <c r="N43" s="19">
        <f t="shared" ca="1" si="51"/>
        <v>0</v>
      </c>
      <c r="O43" s="19">
        <f t="shared" ca="1" si="51"/>
        <v>0</v>
      </c>
      <c r="P43" s="37">
        <f t="shared" ca="1" si="51"/>
        <v>0</v>
      </c>
    </row>
    <row r="44" spans="1:16" ht="13" x14ac:dyDescent="0.15">
      <c r="A44" s="1" t="s">
        <v>152</v>
      </c>
      <c r="B44" s="36">
        <f t="shared" ca="1" si="0"/>
        <v>0</v>
      </c>
      <c r="C44">
        <f t="shared" ca="1" si="1"/>
        <v>0</v>
      </c>
      <c r="D44">
        <f t="shared" ca="1" si="2"/>
        <v>0</v>
      </c>
      <c r="E44">
        <f t="shared" ca="1" si="3"/>
        <v>0</v>
      </c>
      <c r="F44" s="37">
        <f t="shared" ca="1" si="4"/>
        <v>0</v>
      </c>
      <c r="G44" s="36">
        <f t="shared" ca="1" si="5"/>
        <v>0</v>
      </c>
      <c r="H44">
        <f t="shared" ca="1" si="6"/>
        <v>0</v>
      </c>
      <c r="I44">
        <f t="shared" ca="1" si="7"/>
        <v>0</v>
      </c>
      <c r="J44">
        <f t="shared" ca="1" si="8"/>
        <v>0</v>
      </c>
      <c r="K44" s="38">
        <f t="shared" ca="1" si="9"/>
        <v>0</v>
      </c>
      <c r="L44" s="39">
        <f t="shared" ref="L44:P44" ca="1" si="52">B44+G44</f>
        <v>0</v>
      </c>
      <c r="M44" s="19">
        <f t="shared" ca="1" si="52"/>
        <v>0</v>
      </c>
      <c r="N44" s="19">
        <f t="shared" ca="1" si="52"/>
        <v>0</v>
      </c>
      <c r="O44" s="19">
        <f t="shared" ca="1" si="52"/>
        <v>0</v>
      </c>
      <c r="P44" s="37">
        <f t="shared" ca="1" si="52"/>
        <v>0</v>
      </c>
    </row>
    <row r="45" spans="1:16" ht="13" x14ac:dyDescent="0.15">
      <c r="A45" s="1" t="s">
        <v>153</v>
      </c>
      <c r="B45" s="36">
        <f t="shared" ca="1" si="0"/>
        <v>0</v>
      </c>
      <c r="C45">
        <f t="shared" ca="1" si="1"/>
        <v>0</v>
      </c>
      <c r="D45">
        <f t="shared" ca="1" si="2"/>
        <v>0</v>
      </c>
      <c r="E45">
        <f t="shared" ca="1" si="3"/>
        <v>0</v>
      </c>
      <c r="F45" s="37">
        <f t="shared" ca="1" si="4"/>
        <v>0</v>
      </c>
      <c r="G45" s="36">
        <f t="shared" ca="1" si="5"/>
        <v>0</v>
      </c>
      <c r="H45">
        <f t="shared" ca="1" si="6"/>
        <v>0</v>
      </c>
      <c r="I45">
        <f t="shared" ca="1" si="7"/>
        <v>0</v>
      </c>
      <c r="J45">
        <f t="shared" ca="1" si="8"/>
        <v>0</v>
      </c>
      <c r="K45" s="38">
        <f t="shared" ca="1" si="9"/>
        <v>0</v>
      </c>
      <c r="L45" s="39">
        <f t="shared" ref="L45:P45" ca="1" si="53">B45+G45</f>
        <v>0</v>
      </c>
      <c r="M45" s="19">
        <f t="shared" ca="1" si="53"/>
        <v>0</v>
      </c>
      <c r="N45" s="19">
        <f t="shared" ca="1" si="53"/>
        <v>0</v>
      </c>
      <c r="O45" s="19">
        <f t="shared" ca="1" si="53"/>
        <v>0</v>
      </c>
      <c r="P45" s="37">
        <f t="shared" ca="1" si="53"/>
        <v>0</v>
      </c>
    </row>
    <row r="46" spans="1:16" ht="13" x14ac:dyDescent="0.15">
      <c r="A46" s="1" t="s">
        <v>154</v>
      </c>
      <c r="B46" s="36">
        <f t="shared" ca="1" si="0"/>
        <v>0</v>
      </c>
      <c r="C46">
        <f t="shared" ca="1" si="1"/>
        <v>4</v>
      </c>
      <c r="D46">
        <f t="shared" ca="1" si="2"/>
        <v>0</v>
      </c>
      <c r="E46">
        <f t="shared" ca="1" si="3"/>
        <v>0</v>
      </c>
      <c r="F46" s="37">
        <f t="shared" ca="1" si="4"/>
        <v>4</v>
      </c>
      <c r="G46" s="36">
        <f t="shared" ca="1" si="5"/>
        <v>0</v>
      </c>
      <c r="H46">
        <f t="shared" ca="1" si="6"/>
        <v>0</v>
      </c>
      <c r="I46">
        <f t="shared" ca="1" si="7"/>
        <v>0</v>
      </c>
      <c r="J46">
        <f t="shared" ca="1" si="8"/>
        <v>0</v>
      </c>
      <c r="K46" s="38">
        <f t="shared" ca="1" si="9"/>
        <v>0</v>
      </c>
      <c r="L46" s="39">
        <f t="shared" ref="L46:P46" ca="1" si="54">B46+G46</f>
        <v>0</v>
      </c>
      <c r="M46" s="19">
        <f t="shared" ca="1" si="54"/>
        <v>4</v>
      </c>
      <c r="N46" s="19">
        <f t="shared" ca="1" si="54"/>
        <v>0</v>
      </c>
      <c r="O46" s="19">
        <f t="shared" ca="1" si="54"/>
        <v>0</v>
      </c>
      <c r="P46" s="37">
        <f t="shared" ca="1" si="54"/>
        <v>4</v>
      </c>
    </row>
    <row r="47" spans="1:16" ht="13" x14ac:dyDescent="0.15">
      <c r="A47" s="1" t="s">
        <v>155</v>
      </c>
      <c r="B47" s="36">
        <f t="shared" ca="1" si="0"/>
        <v>0</v>
      </c>
      <c r="C47">
        <f t="shared" ca="1" si="1"/>
        <v>0</v>
      </c>
      <c r="D47">
        <f t="shared" ca="1" si="2"/>
        <v>0</v>
      </c>
      <c r="E47">
        <f t="shared" ca="1" si="3"/>
        <v>0</v>
      </c>
      <c r="F47" s="37">
        <f t="shared" ca="1" si="4"/>
        <v>0</v>
      </c>
      <c r="G47" s="36">
        <f t="shared" ca="1" si="5"/>
        <v>0</v>
      </c>
      <c r="H47">
        <f t="shared" ca="1" si="6"/>
        <v>0</v>
      </c>
      <c r="I47">
        <f t="shared" ca="1" si="7"/>
        <v>0</v>
      </c>
      <c r="J47">
        <f t="shared" ca="1" si="8"/>
        <v>0</v>
      </c>
      <c r="K47" s="38">
        <f t="shared" ca="1" si="9"/>
        <v>0</v>
      </c>
      <c r="L47" s="39">
        <f t="shared" ref="L47:P47" ca="1" si="55">B47+G47</f>
        <v>0</v>
      </c>
      <c r="M47" s="19">
        <f t="shared" ca="1" si="55"/>
        <v>0</v>
      </c>
      <c r="N47" s="19">
        <f t="shared" ca="1" si="55"/>
        <v>0</v>
      </c>
      <c r="O47" s="19">
        <f t="shared" ca="1" si="55"/>
        <v>0</v>
      </c>
      <c r="P47" s="37">
        <f t="shared" ca="1" si="55"/>
        <v>0</v>
      </c>
    </row>
    <row r="48" spans="1:16" ht="13" x14ac:dyDescent="0.15">
      <c r="A48" s="1" t="s">
        <v>156</v>
      </c>
      <c r="B48" s="36">
        <f t="shared" ca="1" si="0"/>
        <v>2</v>
      </c>
      <c r="C48">
        <f t="shared" ca="1" si="1"/>
        <v>46</v>
      </c>
      <c r="D48">
        <f t="shared" ca="1" si="2"/>
        <v>4</v>
      </c>
      <c r="E48">
        <f t="shared" ca="1" si="3"/>
        <v>7</v>
      </c>
      <c r="F48" s="37">
        <f t="shared" ca="1" si="4"/>
        <v>66.47</v>
      </c>
      <c r="G48" s="36">
        <f t="shared" ca="1" si="5"/>
        <v>0</v>
      </c>
      <c r="H48">
        <f t="shared" ca="1" si="6"/>
        <v>0</v>
      </c>
      <c r="I48">
        <f t="shared" ca="1" si="7"/>
        <v>0</v>
      </c>
      <c r="J48">
        <f t="shared" ca="1" si="8"/>
        <v>0</v>
      </c>
      <c r="K48" s="38">
        <f t="shared" ca="1" si="9"/>
        <v>0</v>
      </c>
      <c r="L48" s="39">
        <f t="shared" ref="L48:P48" ca="1" si="56">B48+G48</f>
        <v>2</v>
      </c>
      <c r="M48" s="19">
        <f t="shared" ca="1" si="56"/>
        <v>46</v>
      </c>
      <c r="N48" s="19">
        <f t="shared" ca="1" si="56"/>
        <v>4</v>
      </c>
      <c r="O48" s="19">
        <f t="shared" ca="1" si="56"/>
        <v>7</v>
      </c>
      <c r="P48" s="37">
        <f t="shared" ca="1" si="56"/>
        <v>66.47</v>
      </c>
    </row>
    <row r="49" spans="1:16" ht="13" x14ac:dyDescent="0.15">
      <c r="A49" s="1" t="s">
        <v>157</v>
      </c>
      <c r="B49" s="36">
        <f t="shared" ca="1" si="0"/>
        <v>0</v>
      </c>
      <c r="C49">
        <f t="shared" ca="1" si="1"/>
        <v>0</v>
      </c>
      <c r="D49">
        <f t="shared" ca="1" si="2"/>
        <v>0</v>
      </c>
      <c r="E49">
        <f t="shared" ca="1" si="3"/>
        <v>0</v>
      </c>
      <c r="F49" s="37">
        <f t="shared" ca="1" si="4"/>
        <v>0</v>
      </c>
      <c r="G49" s="36">
        <f t="shared" ca="1" si="5"/>
        <v>0</v>
      </c>
      <c r="H49">
        <f t="shared" ca="1" si="6"/>
        <v>-25</v>
      </c>
      <c r="I49">
        <f t="shared" ca="1" si="7"/>
        <v>-4</v>
      </c>
      <c r="J49">
        <f t="shared" ca="1" si="8"/>
        <v>0</v>
      </c>
      <c r="K49" s="38">
        <f t="shared" ca="1" si="9"/>
        <v>-25.4</v>
      </c>
      <c r="L49" s="39">
        <f t="shared" ref="L49:P49" ca="1" si="57">B49+G49</f>
        <v>0</v>
      </c>
      <c r="M49" s="19">
        <f t="shared" ca="1" si="57"/>
        <v>-25</v>
      </c>
      <c r="N49" s="19">
        <f t="shared" ca="1" si="57"/>
        <v>-4</v>
      </c>
      <c r="O49" s="19">
        <f t="shared" ca="1" si="57"/>
        <v>0</v>
      </c>
      <c r="P49" s="37">
        <f t="shared" ca="1" si="57"/>
        <v>-25.4</v>
      </c>
    </row>
    <row r="50" spans="1:16" ht="13" x14ac:dyDescent="0.15">
      <c r="A50" s="1" t="s">
        <v>158</v>
      </c>
      <c r="B50" s="36">
        <f t="shared" ca="1" si="0"/>
        <v>0</v>
      </c>
      <c r="C50">
        <f t="shared" ca="1" si="1"/>
        <v>0</v>
      </c>
      <c r="D50">
        <f t="shared" ca="1" si="2"/>
        <v>0</v>
      </c>
      <c r="E50">
        <f t="shared" ca="1" si="3"/>
        <v>0</v>
      </c>
      <c r="F50" s="37">
        <f t="shared" ca="1" si="4"/>
        <v>0</v>
      </c>
      <c r="G50" s="36">
        <f t="shared" ca="1" si="5"/>
        <v>0</v>
      </c>
      <c r="H50">
        <f t="shared" ca="1" si="6"/>
        <v>0</v>
      </c>
      <c r="I50">
        <f t="shared" ca="1" si="7"/>
        <v>0</v>
      </c>
      <c r="J50">
        <f t="shared" ca="1" si="8"/>
        <v>0</v>
      </c>
      <c r="K50" s="38">
        <f t="shared" ca="1" si="9"/>
        <v>0</v>
      </c>
      <c r="L50" s="39">
        <f t="shared" ref="L50:P50" ca="1" si="58">B50+G50</f>
        <v>0</v>
      </c>
      <c r="M50" s="19">
        <f t="shared" ca="1" si="58"/>
        <v>0</v>
      </c>
      <c r="N50" s="19">
        <f t="shared" ca="1" si="58"/>
        <v>0</v>
      </c>
      <c r="O50" s="19">
        <f t="shared" ca="1" si="58"/>
        <v>0</v>
      </c>
      <c r="P50" s="37">
        <f t="shared" ca="1" si="58"/>
        <v>0</v>
      </c>
    </row>
    <row r="51" spans="1:16" ht="13" x14ac:dyDescent="0.15">
      <c r="A51" s="1" t="s">
        <v>159</v>
      </c>
      <c r="B51" s="36">
        <f t="shared" ca="1" si="0"/>
        <v>0</v>
      </c>
      <c r="C51">
        <f t="shared" ca="1" si="1"/>
        <v>0</v>
      </c>
      <c r="D51">
        <f t="shared" ca="1" si="2"/>
        <v>0</v>
      </c>
      <c r="E51">
        <f t="shared" ca="1" si="3"/>
        <v>0</v>
      </c>
      <c r="F51" s="37">
        <f t="shared" ca="1" si="4"/>
        <v>0</v>
      </c>
      <c r="G51" s="36">
        <f t="shared" ca="1" si="5"/>
        <v>0</v>
      </c>
      <c r="H51">
        <f t="shared" ca="1" si="6"/>
        <v>0</v>
      </c>
      <c r="I51">
        <f t="shared" ca="1" si="7"/>
        <v>0</v>
      </c>
      <c r="J51">
        <f t="shared" ca="1" si="8"/>
        <v>0</v>
      </c>
      <c r="K51" s="38">
        <f t="shared" ca="1" si="9"/>
        <v>0</v>
      </c>
      <c r="L51" s="39">
        <f t="shared" ref="L51:P51" ca="1" si="59">B51+G51</f>
        <v>0</v>
      </c>
      <c r="M51" s="19">
        <f t="shared" ca="1" si="59"/>
        <v>0</v>
      </c>
      <c r="N51" s="19">
        <f t="shared" ca="1" si="59"/>
        <v>0</v>
      </c>
      <c r="O51" s="19">
        <f t="shared" ca="1" si="59"/>
        <v>0</v>
      </c>
      <c r="P51" s="37">
        <f t="shared" ca="1" si="59"/>
        <v>0</v>
      </c>
    </row>
    <row r="52" spans="1:16" ht="13" x14ac:dyDescent="0.15">
      <c r="A52" s="1" t="s">
        <v>160</v>
      </c>
      <c r="B52" s="36">
        <f t="shared" ca="1" si="0"/>
        <v>0</v>
      </c>
      <c r="C52">
        <f t="shared" ca="1" si="1"/>
        <v>0</v>
      </c>
      <c r="D52">
        <f t="shared" ca="1" si="2"/>
        <v>0</v>
      </c>
      <c r="E52">
        <f t="shared" ca="1" si="3"/>
        <v>0</v>
      </c>
      <c r="F52" s="37">
        <f t="shared" ca="1" si="4"/>
        <v>0</v>
      </c>
      <c r="G52" s="36">
        <f t="shared" ca="1" si="5"/>
        <v>0</v>
      </c>
      <c r="H52">
        <f t="shared" ca="1" si="6"/>
        <v>0</v>
      </c>
      <c r="I52">
        <f t="shared" ca="1" si="7"/>
        <v>0</v>
      </c>
      <c r="J52">
        <f t="shared" ca="1" si="8"/>
        <v>0</v>
      </c>
      <c r="K52" s="38">
        <f t="shared" ca="1" si="9"/>
        <v>0</v>
      </c>
      <c r="L52" s="39">
        <f t="shared" ref="L52:P52" ca="1" si="60">B52+G52</f>
        <v>0</v>
      </c>
      <c r="M52" s="19">
        <f t="shared" ca="1" si="60"/>
        <v>0</v>
      </c>
      <c r="N52" s="19">
        <f t="shared" ca="1" si="60"/>
        <v>0</v>
      </c>
      <c r="O52" s="19">
        <f t="shared" ca="1" si="60"/>
        <v>0</v>
      </c>
      <c r="P52" s="37">
        <f t="shared" ca="1" si="60"/>
        <v>0</v>
      </c>
    </row>
    <row r="53" spans="1:16" ht="13" x14ac:dyDescent="0.15">
      <c r="A53" s="1" t="s">
        <v>161</v>
      </c>
      <c r="B53" s="36">
        <f t="shared" ca="1" si="0"/>
        <v>0</v>
      </c>
      <c r="C53">
        <f t="shared" ca="1" si="1"/>
        <v>0</v>
      </c>
      <c r="D53">
        <f t="shared" ca="1" si="2"/>
        <v>0</v>
      </c>
      <c r="E53">
        <f t="shared" ca="1" si="3"/>
        <v>0</v>
      </c>
      <c r="F53" s="37">
        <f t="shared" ca="1" si="4"/>
        <v>0</v>
      </c>
      <c r="G53" s="36">
        <f t="shared" ca="1" si="5"/>
        <v>0</v>
      </c>
      <c r="H53">
        <f t="shared" ca="1" si="6"/>
        <v>0</v>
      </c>
      <c r="I53">
        <f t="shared" ca="1" si="7"/>
        <v>0</v>
      </c>
      <c r="J53">
        <f t="shared" ca="1" si="8"/>
        <v>0</v>
      </c>
      <c r="K53" s="38">
        <f t="shared" ca="1" si="9"/>
        <v>0</v>
      </c>
      <c r="L53" s="39">
        <f t="shared" ref="L53:P53" ca="1" si="61">B53+G53</f>
        <v>0</v>
      </c>
      <c r="M53" s="19">
        <f t="shared" ca="1" si="61"/>
        <v>0</v>
      </c>
      <c r="N53" s="19">
        <f t="shared" ca="1" si="61"/>
        <v>0</v>
      </c>
      <c r="O53" s="19">
        <f t="shared" ca="1" si="61"/>
        <v>0</v>
      </c>
      <c r="P53" s="37">
        <f t="shared" ca="1" si="61"/>
        <v>0</v>
      </c>
    </row>
    <row r="54" spans="1:16" ht="13" x14ac:dyDescent="0.15">
      <c r="A54" s="1" t="s">
        <v>162</v>
      </c>
      <c r="B54" s="36">
        <f t="shared" ca="1" si="0"/>
        <v>0</v>
      </c>
      <c r="C54">
        <f t="shared" ca="1" si="1"/>
        <v>0</v>
      </c>
      <c r="D54">
        <f t="shared" ca="1" si="2"/>
        <v>0</v>
      </c>
      <c r="E54">
        <f t="shared" ca="1" si="3"/>
        <v>0</v>
      </c>
      <c r="F54" s="37">
        <f t="shared" ca="1" si="4"/>
        <v>0</v>
      </c>
      <c r="G54" s="36">
        <f t="shared" ca="1" si="5"/>
        <v>0</v>
      </c>
      <c r="H54">
        <f t="shared" ca="1" si="6"/>
        <v>0</v>
      </c>
      <c r="I54">
        <f t="shared" ca="1" si="7"/>
        <v>0</v>
      </c>
      <c r="J54">
        <f t="shared" ca="1" si="8"/>
        <v>0</v>
      </c>
      <c r="K54" s="38">
        <f t="shared" ca="1" si="9"/>
        <v>0</v>
      </c>
      <c r="L54" s="39">
        <f t="shared" ref="L54:P54" ca="1" si="62">B54+G54</f>
        <v>0</v>
      </c>
      <c r="M54" s="19">
        <f t="shared" ca="1" si="62"/>
        <v>0</v>
      </c>
      <c r="N54" s="19">
        <f t="shared" ca="1" si="62"/>
        <v>0</v>
      </c>
      <c r="O54" s="19">
        <f t="shared" ca="1" si="62"/>
        <v>0</v>
      </c>
      <c r="P54" s="37">
        <f t="shared" ca="1" si="62"/>
        <v>0</v>
      </c>
    </row>
    <row r="55" spans="1:16" ht="13" x14ac:dyDescent="0.15">
      <c r="A55" s="1" t="s">
        <v>163</v>
      </c>
      <c r="B55" s="36">
        <f t="shared" ca="1" si="0"/>
        <v>0</v>
      </c>
      <c r="C55">
        <f t="shared" ca="1" si="1"/>
        <v>0</v>
      </c>
      <c r="D55">
        <f t="shared" ca="1" si="2"/>
        <v>0</v>
      </c>
      <c r="E55">
        <f t="shared" ca="1" si="3"/>
        <v>0</v>
      </c>
      <c r="F55" s="37">
        <f t="shared" ca="1" si="4"/>
        <v>0</v>
      </c>
      <c r="G55" s="36">
        <f t="shared" ca="1" si="5"/>
        <v>0</v>
      </c>
      <c r="H55">
        <f t="shared" ca="1" si="6"/>
        <v>0</v>
      </c>
      <c r="I55">
        <f t="shared" ca="1" si="7"/>
        <v>0</v>
      </c>
      <c r="J55">
        <f t="shared" ca="1" si="8"/>
        <v>0</v>
      </c>
      <c r="K55" s="38">
        <f t="shared" ca="1" si="9"/>
        <v>0</v>
      </c>
      <c r="L55" s="39">
        <f t="shared" ref="L55:P55" ca="1" si="63">B55+G55</f>
        <v>0</v>
      </c>
      <c r="M55" s="19">
        <f t="shared" ca="1" si="63"/>
        <v>0</v>
      </c>
      <c r="N55" s="19">
        <f t="shared" ca="1" si="63"/>
        <v>0</v>
      </c>
      <c r="O55" s="19">
        <f t="shared" ca="1" si="63"/>
        <v>0</v>
      </c>
      <c r="P55" s="37">
        <f t="shared" ca="1" si="63"/>
        <v>0</v>
      </c>
    </row>
    <row r="56" spans="1:16" ht="13" x14ac:dyDescent="0.15">
      <c r="A56" s="1" t="s">
        <v>164</v>
      </c>
      <c r="B56" s="36">
        <f t="shared" ca="1" si="0"/>
        <v>0</v>
      </c>
      <c r="C56">
        <f t="shared" ca="1" si="1"/>
        <v>0</v>
      </c>
      <c r="D56">
        <f t="shared" ca="1" si="2"/>
        <v>0</v>
      </c>
      <c r="E56">
        <f t="shared" ca="1" si="3"/>
        <v>0</v>
      </c>
      <c r="F56" s="37">
        <f t="shared" ca="1" si="4"/>
        <v>0</v>
      </c>
      <c r="G56" s="36">
        <f t="shared" ca="1" si="5"/>
        <v>0</v>
      </c>
      <c r="H56">
        <f t="shared" ca="1" si="6"/>
        <v>0</v>
      </c>
      <c r="I56">
        <f t="shared" ca="1" si="7"/>
        <v>0</v>
      </c>
      <c r="J56">
        <f t="shared" ca="1" si="8"/>
        <v>0</v>
      </c>
      <c r="K56" s="38">
        <f t="shared" ca="1" si="9"/>
        <v>0</v>
      </c>
      <c r="L56" s="39">
        <f t="shared" ref="L56:P56" ca="1" si="64">B56+G56</f>
        <v>0</v>
      </c>
      <c r="M56" s="19">
        <f t="shared" ca="1" si="64"/>
        <v>0</v>
      </c>
      <c r="N56" s="19">
        <f t="shared" ca="1" si="64"/>
        <v>0</v>
      </c>
      <c r="O56" s="19">
        <f t="shared" ca="1" si="64"/>
        <v>0</v>
      </c>
      <c r="P56" s="37">
        <f t="shared" ca="1" si="64"/>
        <v>0</v>
      </c>
    </row>
    <row r="57" spans="1:16" ht="13" x14ac:dyDescent="0.15">
      <c r="A57" s="1" t="s">
        <v>165</v>
      </c>
      <c r="B57" s="36">
        <f t="shared" ca="1" si="0"/>
        <v>0</v>
      </c>
      <c r="C57">
        <f t="shared" ca="1" si="1"/>
        <v>0</v>
      </c>
      <c r="D57">
        <f t="shared" ca="1" si="2"/>
        <v>0</v>
      </c>
      <c r="E57">
        <f t="shared" ca="1" si="3"/>
        <v>0</v>
      </c>
      <c r="F57" s="37">
        <f t="shared" ca="1" si="4"/>
        <v>0</v>
      </c>
      <c r="G57" s="36">
        <f t="shared" ca="1" si="5"/>
        <v>0</v>
      </c>
      <c r="H57">
        <f t="shared" ca="1" si="6"/>
        <v>0</v>
      </c>
      <c r="I57">
        <f t="shared" ca="1" si="7"/>
        <v>0</v>
      </c>
      <c r="J57">
        <f t="shared" ca="1" si="8"/>
        <v>0</v>
      </c>
      <c r="K57" s="38">
        <f t="shared" ca="1" si="9"/>
        <v>0</v>
      </c>
      <c r="L57" s="39">
        <f t="shared" ref="L57:P57" ca="1" si="65">B57+G57</f>
        <v>0</v>
      </c>
      <c r="M57" s="19">
        <f t="shared" ca="1" si="65"/>
        <v>0</v>
      </c>
      <c r="N57" s="19">
        <f t="shared" ca="1" si="65"/>
        <v>0</v>
      </c>
      <c r="O57" s="19">
        <f t="shared" ca="1" si="65"/>
        <v>0</v>
      </c>
      <c r="P57" s="37">
        <f t="shared" ca="1" si="65"/>
        <v>0</v>
      </c>
    </row>
    <row r="58" spans="1:16" ht="13" x14ac:dyDescent="0.15">
      <c r="A58" s="1" t="s">
        <v>166</v>
      </c>
      <c r="B58" s="36">
        <f t="shared" ca="1" si="0"/>
        <v>0</v>
      </c>
      <c r="C58">
        <f t="shared" ca="1" si="1"/>
        <v>285</v>
      </c>
      <c r="D58">
        <f t="shared" ca="1" si="2"/>
        <v>0</v>
      </c>
      <c r="E58">
        <f t="shared" ca="1" si="3"/>
        <v>0</v>
      </c>
      <c r="F58" s="37">
        <f t="shared" ca="1" si="4"/>
        <v>285</v>
      </c>
      <c r="G58" s="36">
        <f t="shared" ca="1" si="5"/>
        <v>0</v>
      </c>
      <c r="H58">
        <f t="shared" ca="1" si="6"/>
        <v>0</v>
      </c>
      <c r="I58">
        <f t="shared" ca="1" si="7"/>
        <v>0</v>
      </c>
      <c r="J58">
        <f t="shared" ca="1" si="8"/>
        <v>0</v>
      </c>
      <c r="K58" s="38">
        <f t="shared" ca="1" si="9"/>
        <v>0</v>
      </c>
      <c r="L58" s="39">
        <f t="shared" ref="L58:P58" ca="1" si="66">B58+G58</f>
        <v>0</v>
      </c>
      <c r="M58" s="19">
        <f t="shared" ca="1" si="66"/>
        <v>285</v>
      </c>
      <c r="N58" s="19">
        <f t="shared" ca="1" si="66"/>
        <v>0</v>
      </c>
      <c r="O58" s="19">
        <f t="shared" ca="1" si="66"/>
        <v>0</v>
      </c>
      <c r="P58" s="37">
        <f t="shared" ca="1" si="66"/>
        <v>285</v>
      </c>
    </row>
    <row r="59" spans="1:16" ht="13" x14ac:dyDescent="0.15">
      <c r="A59" s="1" t="s">
        <v>167</v>
      </c>
      <c r="B59" s="36">
        <f t="shared" ca="1" si="0"/>
        <v>0</v>
      </c>
      <c r="C59">
        <f t="shared" ca="1" si="1"/>
        <v>0</v>
      </c>
      <c r="D59">
        <f t="shared" ca="1" si="2"/>
        <v>0</v>
      </c>
      <c r="E59">
        <f t="shared" ca="1" si="3"/>
        <v>0</v>
      </c>
      <c r="F59" s="37">
        <f t="shared" ca="1" si="4"/>
        <v>0</v>
      </c>
      <c r="G59" s="36">
        <f t="shared" ca="1" si="5"/>
        <v>-20</v>
      </c>
      <c r="H59">
        <f t="shared" ca="1" si="6"/>
        <v>-201</v>
      </c>
      <c r="I59">
        <f t="shared" ca="1" si="7"/>
        <v>0</v>
      </c>
      <c r="J59">
        <f t="shared" ca="1" si="8"/>
        <v>0</v>
      </c>
      <c r="K59" s="38">
        <f t="shared" ca="1" si="9"/>
        <v>-401</v>
      </c>
      <c r="L59" s="39">
        <f t="shared" ref="L59:P59" ca="1" si="67">B59+G59</f>
        <v>-20</v>
      </c>
      <c r="M59" s="19">
        <f t="shared" ca="1" si="67"/>
        <v>-201</v>
      </c>
      <c r="N59" s="19">
        <f t="shared" ca="1" si="67"/>
        <v>0</v>
      </c>
      <c r="O59" s="19">
        <f t="shared" ca="1" si="67"/>
        <v>0</v>
      </c>
      <c r="P59" s="37">
        <f t="shared" ca="1" si="67"/>
        <v>-401</v>
      </c>
    </row>
    <row r="60" spans="1:16" ht="13" x14ac:dyDescent="0.15">
      <c r="A60" s="1" t="s">
        <v>168</v>
      </c>
      <c r="B60" s="36">
        <f t="shared" ca="1" si="0"/>
        <v>0</v>
      </c>
      <c r="C60">
        <f t="shared" ca="1" si="1"/>
        <v>0</v>
      </c>
      <c r="D60">
        <f t="shared" ca="1" si="2"/>
        <v>0</v>
      </c>
      <c r="E60">
        <f t="shared" ca="1" si="3"/>
        <v>0</v>
      </c>
      <c r="F60" s="37">
        <f t="shared" ca="1" si="4"/>
        <v>0</v>
      </c>
      <c r="G60" s="36">
        <f t="shared" ca="1" si="5"/>
        <v>0</v>
      </c>
      <c r="H60">
        <f t="shared" ca="1" si="6"/>
        <v>0</v>
      </c>
      <c r="I60">
        <f t="shared" ca="1" si="7"/>
        <v>0</v>
      </c>
      <c r="J60">
        <f t="shared" ca="1" si="8"/>
        <v>0</v>
      </c>
      <c r="K60" s="38">
        <f t="shared" ca="1" si="9"/>
        <v>0</v>
      </c>
      <c r="L60" s="39">
        <f t="shared" ref="L60:P60" ca="1" si="68">B60+G60</f>
        <v>0</v>
      </c>
      <c r="M60" s="19">
        <f t="shared" ca="1" si="68"/>
        <v>0</v>
      </c>
      <c r="N60" s="19">
        <f t="shared" ca="1" si="68"/>
        <v>0</v>
      </c>
      <c r="O60" s="19">
        <f t="shared" ca="1" si="68"/>
        <v>0</v>
      </c>
      <c r="P60" s="37">
        <f t="shared" ca="1" si="68"/>
        <v>0</v>
      </c>
    </row>
    <row r="61" spans="1:16" ht="13" x14ac:dyDescent="0.15">
      <c r="A61" s="1" t="s">
        <v>169</v>
      </c>
      <c r="B61" s="36">
        <f t="shared" ca="1" si="0"/>
        <v>0</v>
      </c>
      <c r="C61">
        <f t="shared" ca="1" si="1"/>
        <v>0</v>
      </c>
      <c r="D61">
        <f t="shared" ca="1" si="2"/>
        <v>0</v>
      </c>
      <c r="E61">
        <f t="shared" ca="1" si="3"/>
        <v>0</v>
      </c>
      <c r="F61" s="37">
        <f t="shared" ca="1" si="4"/>
        <v>0</v>
      </c>
      <c r="G61" s="36">
        <f t="shared" ca="1" si="5"/>
        <v>0</v>
      </c>
      <c r="H61">
        <f t="shared" ca="1" si="6"/>
        <v>0</v>
      </c>
      <c r="I61">
        <f t="shared" ca="1" si="7"/>
        <v>0</v>
      </c>
      <c r="J61">
        <f t="shared" ca="1" si="8"/>
        <v>0</v>
      </c>
      <c r="K61" s="38">
        <f t="shared" ca="1" si="9"/>
        <v>0</v>
      </c>
      <c r="L61" s="39">
        <f t="shared" ref="L61:P61" ca="1" si="69">B61+G61</f>
        <v>0</v>
      </c>
      <c r="M61" s="19">
        <f t="shared" ca="1" si="69"/>
        <v>0</v>
      </c>
      <c r="N61" s="19">
        <f t="shared" ca="1" si="69"/>
        <v>0</v>
      </c>
      <c r="O61" s="19">
        <f t="shared" ca="1" si="69"/>
        <v>0</v>
      </c>
      <c r="P61" s="37">
        <f t="shared" ca="1" si="69"/>
        <v>0</v>
      </c>
    </row>
    <row r="62" spans="1:16" ht="13" x14ac:dyDescent="0.15">
      <c r="A62" s="1" t="s">
        <v>170</v>
      </c>
      <c r="B62" s="36">
        <f t="shared" ca="1" si="0"/>
        <v>0</v>
      </c>
      <c r="C62">
        <f t="shared" ca="1" si="1"/>
        <v>0</v>
      </c>
      <c r="D62">
        <f t="shared" ca="1" si="2"/>
        <v>0</v>
      </c>
      <c r="E62">
        <f t="shared" ca="1" si="3"/>
        <v>0</v>
      </c>
      <c r="F62" s="37">
        <f t="shared" ca="1" si="4"/>
        <v>0</v>
      </c>
      <c r="G62" s="36">
        <f t="shared" ca="1" si="5"/>
        <v>0</v>
      </c>
      <c r="H62">
        <f t="shared" ca="1" si="6"/>
        <v>-10</v>
      </c>
      <c r="I62">
        <f t="shared" ca="1" si="7"/>
        <v>0</v>
      </c>
      <c r="J62">
        <f t="shared" ca="1" si="8"/>
        <v>0</v>
      </c>
      <c r="K62" s="38">
        <f t="shared" ca="1" si="9"/>
        <v>-10</v>
      </c>
      <c r="L62" s="39">
        <f t="shared" ref="L62:P62" ca="1" si="70">B62+G62</f>
        <v>0</v>
      </c>
      <c r="M62" s="19">
        <f t="shared" ca="1" si="70"/>
        <v>-10</v>
      </c>
      <c r="N62" s="19">
        <f t="shared" ca="1" si="70"/>
        <v>0</v>
      </c>
      <c r="O62" s="19">
        <f t="shared" ca="1" si="70"/>
        <v>0</v>
      </c>
      <c r="P62" s="37">
        <f t="shared" ca="1" si="70"/>
        <v>-10</v>
      </c>
    </row>
    <row r="63" spans="1:16" ht="13" x14ac:dyDescent="0.15">
      <c r="A63" s="1" t="s">
        <v>171</v>
      </c>
      <c r="B63" s="36">
        <f t="shared" ca="1" si="0"/>
        <v>0</v>
      </c>
      <c r="C63">
        <f t="shared" ca="1" si="1"/>
        <v>0</v>
      </c>
      <c r="D63">
        <f t="shared" ca="1" si="2"/>
        <v>0</v>
      </c>
      <c r="E63">
        <f t="shared" ca="1" si="3"/>
        <v>0</v>
      </c>
      <c r="F63" s="37">
        <f t="shared" ca="1" si="4"/>
        <v>0</v>
      </c>
      <c r="G63" s="36">
        <f t="shared" ca="1" si="5"/>
        <v>0</v>
      </c>
      <c r="H63">
        <f t="shared" ca="1" si="6"/>
        <v>-50</v>
      </c>
      <c r="I63">
        <f t="shared" ca="1" si="7"/>
        <v>0</v>
      </c>
      <c r="J63">
        <f t="shared" ca="1" si="8"/>
        <v>0</v>
      </c>
      <c r="K63" s="38">
        <f t="shared" ca="1" si="9"/>
        <v>-50</v>
      </c>
      <c r="L63" s="39">
        <f t="shared" ref="L63:P63" ca="1" si="71">B63+G63</f>
        <v>0</v>
      </c>
      <c r="M63" s="19">
        <f t="shared" ca="1" si="71"/>
        <v>-50</v>
      </c>
      <c r="N63" s="19">
        <f t="shared" ca="1" si="71"/>
        <v>0</v>
      </c>
      <c r="O63" s="19">
        <f t="shared" ca="1" si="71"/>
        <v>0</v>
      </c>
      <c r="P63" s="37">
        <f t="shared" ca="1" si="71"/>
        <v>-50</v>
      </c>
    </row>
    <row r="64" spans="1:16" ht="13" x14ac:dyDescent="0.15">
      <c r="A64" s="1" t="s">
        <v>172</v>
      </c>
      <c r="B64" s="36">
        <f t="shared" ca="1" si="0"/>
        <v>0</v>
      </c>
      <c r="C64">
        <f t="shared" ca="1" si="1"/>
        <v>2214</v>
      </c>
      <c r="D64">
        <f t="shared" ca="1" si="2"/>
        <v>0</v>
      </c>
      <c r="E64">
        <f t="shared" ca="1" si="3"/>
        <v>0</v>
      </c>
      <c r="F64" s="37">
        <f t="shared" ca="1" si="4"/>
        <v>2214</v>
      </c>
      <c r="G64" s="36">
        <f t="shared" ca="1" si="5"/>
        <v>0</v>
      </c>
      <c r="H64">
        <f t="shared" ca="1" si="6"/>
        <v>0</v>
      </c>
      <c r="I64">
        <f t="shared" ca="1" si="7"/>
        <v>0</v>
      </c>
      <c r="J64">
        <f t="shared" ca="1" si="8"/>
        <v>0</v>
      </c>
      <c r="K64" s="38">
        <f t="shared" ca="1" si="9"/>
        <v>0</v>
      </c>
      <c r="L64" s="39">
        <f t="shared" ref="L64:P64" ca="1" si="72">B64+G64</f>
        <v>0</v>
      </c>
      <c r="M64" s="19">
        <f t="shared" ca="1" si="72"/>
        <v>2214</v>
      </c>
      <c r="N64" s="19">
        <f t="shared" ca="1" si="72"/>
        <v>0</v>
      </c>
      <c r="O64" s="19">
        <f t="shared" ca="1" si="72"/>
        <v>0</v>
      </c>
      <c r="P64" s="37">
        <f t="shared" ca="1" si="72"/>
        <v>2214</v>
      </c>
    </row>
    <row r="65" spans="1:16" ht="13" x14ac:dyDescent="0.15">
      <c r="A65" s="1" t="s">
        <v>173</v>
      </c>
      <c r="B65" s="36">
        <f t="shared" ca="1" si="0"/>
        <v>5</v>
      </c>
      <c r="C65">
        <f t="shared" ca="1" si="1"/>
        <v>0</v>
      </c>
      <c r="D65">
        <f t="shared" ca="1" si="2"/>
        <v>0</v>
      </c>
      <c r="E65">
        <f t="shared" ca="1" si="3"/>
        <v>0</v>
      </c>
      <c r="F65" s="37">
        <f t="shared" ca="1" si="4"/>
        <v>50</v>
      </c>
      <c r="G65" s="36">
        <f t="shared" ca="1" si="5"/>
        <v>0</v>
      </c>
      <c r="H65">
        <f t="shared" ca="1" si="6"/>
        <v>0</v>
      </c>
      <c r="I65">
        <f t="shared" ca="1" si="7"/>
        <v>0</v>
      </c>
      <c r="J65">
        <f t="shared" ca="1" si="8"/>
        <v>0</v>
      </c>
      <c r="K65" s="38">
        <f t="shared" ca="1" si="9"/>
        <v>0</v>
      </c>
      <c r="L65" s="39">
        <f t="shared" ref="L65:P65" ca="1" si="73">B65+G65</f>
        <v>5</v>
      </c>
      <c r="M65" s="19">
        <f t="shared" ca="1" si="73"/>
        <v>0</v>
      </c>
      <c r="N65" s="19">
        <f t="shared" ca="1" si="73"/>
        <v>0</v>
      </c>
      <c r="O65" s="19">
        <f t="shared" ca="1" si="73"/>
        <v>0</v>
      </c>
      <c r="P65" s="37">
        <f t="shared" ca="1" si="73"/>
        <v>50</v>
      </c>
    </row>
    <row r="66" spans="1:16" ht="13" x14ac:dyDescent="0.15">
      <c r="A66" s="1" t="s">
        <v>174</v>
      </c>
      <c r="B66" s="36">
        <f t="shared" ca="1" si="0"/>
        <v>0</v>
      </c>
      <c r="C66">
        <f t="shared" ca="1" si="1"/>
        <v>0</v>
      </c>
      <c r="D66">
        <f t="shared" ca="1" si="2"/>
        <v>0</v>
      </c>
      <c r="E66">
        <f t="shared" ca="1" si="3"/>
        <v>0</v>
      </c>
      <c r="F66" s="37">
        <f t="shared" ca="1" si="4"/>
        <v>0</v>
      </c>
      <c r="G66" s="36">
        <f t="shared" ca="1" si="5"/>
        <v>0</v>
      </c>
      <c r="H66">
        <f t="shared" ca="1" si="6"/>
        <v>0</v>
      </c>
      <c r="I66">
        <f t="shared" ca="1" si="7"/>
        <v>0</v>
      </c>
      <c r="J66">
        <f t="shared" ca="1" si="8"/>
        <v>0</v>
      </c>
      <c r="K66" s="38">
        <f t="shared" ca="1" si="9"/>
        <v>0</v>
      </c>
      <c r="L66" s="39">
        <f t="shared" ref="L66:P66" ca="1" si="74">B66+G66</f>
        <v>0</v>
      </c>
      <c r="M66" s="19">
        <f t="shared" ca="1" si="74"/>
        <v>0</v>
      </c>
      <c r="N66" s="19">
        <f t="shared" ca="1" si="74"/>
        <v>0</v>
      </c>
      <c r="O66" s="19">
        <f t="shared" ca="1" si="74"/>
        <v>0</v>
      </c>
      <c r="P66" s="37">
        <f t="shared" ca="1" si="74"/>
        <v>0</v>
      </c>
    </row>
    <row r="67" spans="1:16" ht="13" x14ac:dyDescent="0.15">
      <c r="A67" s="1" t="s">
        <v>175</v>
      </c>
      <c r="B67" s="36">
        <f t="shared" ca="1" si="0"/>
        <v>0</v>
      </c>
      <c r="C67">
        <f t="shared" ca="1" si="1"/>
        <v>35</v>
      </c>
      <c r="D67">
        <f t="shared" ca="1" si="2"/>
        <v>0</v>
      </c>
      <c r="E67">
        <f t="shared" ca="1" si="3"/>
        <v>0</v>
      </c>
      <c r="F67" s="37">
        <f t="shared" ca="1" si="4"/>
        <v>35</v>
      </c>
      <c r="G67" s="36">
        <f t="shared" ca="1" si="5"/>
        <v>0</v>
      </c>
      <c r="H67">
        <f t="shared" ca="1" si="6"/>
        <v>-15</v>
      </c>
      <c r="I67">
        <f t="shared" ca="1" si="7"/>
        <v>0</v>
      </c>
      <c r="J67">
        <f t="shared" ca="1" si="8"/>
        <v>0</v>
      </c>
      <c r="K67" s="38">
        <f t="shared" ca="1" si="9"/>
        <v>-15</v>
      </c>
      <c r="L67" s="39">
        <f t="shared" ref="L67:P67" ca="1" si="75">B67+G67</f>
        <v>0</v>
      </c>
      <c r="M67" s="19">
        <f t="shared" ca="1" si="75"/>
        <v>20</v>
      </c>
      <c r="N67" s="19">
        <f t="shared" ca="1" si="75"/>
        <v>0</v>
      </c>
      <c r="O67" s="19">
        <f t="shared" ca="1" si="75"/>
        <v>0</v>
      </c>
      <c r="P67" s="37">
        <f t="shared" ca="1" si="75"/>
        <v>20</v>
      </c>
    </row>
    <row r="68" spans="1:16" ht="13" x14ac:dyDescent="0.15">
      <c r="A68" s="1" t="s">
        <v>176</v>
      </c>
      <c r="B68" s="36">
        <f t="shared" ca="1" si="0"/>
        <v>0</v>
      </c>
      <c r="C68">
        <f t="shared" ca="1" si="1"/>
        <v>0</v>
      </c>
      <c r="D68">
        <f t="shared" ca="1" si="2"/>
        <v>0</v>
      </c>
      <c r="E68">
        <f t="shared" ca="1" si="3"/>
        <v>0</v>
      </c>
      <c r="F68" s="37">
        <f t="shared" ca="1" si="4"/>
        <v>0</v>
      </c>
      <c r="G68" s="36">
        <f t="shared" ca="1" si="5"/>
        <v>0</v>
      </c>
      <c r="H68">
        <f t="shared" ca="1" si="6"/>
        <v>0</v>
      </c>
      <c r="I68">
        <f t="shared" ca="1" si="7"/>
        <v>0</v>
      </c>
      <c r="J68">
        <f t="shared" ca="1" si="8"/>
        <v>0</v>
      </c>
      <c r="K68" s="38">
        <f t="shared" ca="1" si="9"/>
        <v>0</v>
      </c>
      <c r="L68" s="39">
        <f t="shared" ref="L68:P68" ca="1" si="76">B68+G68</f>
        <v>0</v>
      </c>
      <c r="M68" s="19">
        <f t="shared" ca="1" si="76"/>
        <v>0</v>
      </c>
      <c r="N68" s="19">
        <f t="shared" ca="1" si="76"/>
        <v>0</v>
      </c>
      <c r="O68" s="19">
        <f t="shared" ca="1" si="76"/>
        <v>0</v>
      </c>
      <c r="P68" s="37">
        <f t="shared" ca="1" si="76"/>
        <v>0</v>
      </c>
    </row>
    <row r="69" spans="1:16" ht="13" x14ac:dyDescent="0.15">
      <c r="A69" s="1" t="s">
        <v>177</v>
      </c>
      <c r="B69" s="36">
        <f t="shared" ca="1" si="0"/>
        <v>0</v>
      </c>
      <c r="C69">
        <f t="shared" ca="1" si="1"/>
        <v>0</v>
      </c>
      <c r="D69">
        <f t="shared" ca="1" si="2"/>
        <v>0</v>
      </c>
      <c r="E69">
        <f t="shared" ca="1" si="3"/>
        <v>0</v>
      </c>
      <c r="F69" s="37">
        <f t="shared" ca="1" si="4"/>
        <v>0</v>
      </c>
      <c r="G69" s="36">
        <f t="shared" ca="1" si="5"/>
        <v>0</v>
      </c>
      <c r="H69">
        <f t="shared" ca="1" si="6"/>
        <v>0</v>
      </c>
      <c r="I69">
        <f t="shared" ca="1" si="7"/>
        <v>0</v>
      </c>
      <c r="J69">
        <f t="shared" ca="1" si="8"/>
        <v>0</v>
      </c>
      <c r="K69" s="38">
        <f t="shared" ca="1" si="9"/>
        <v>0</v>
      </c>
      <c r="L69" s="39">
        <f t="shared" ref="L69:P69" ca="1" si="77">B69+G69</f>
        <v>0</v>
      </c>
      <c r="M69" s="19">
        <f t="shared" ca="1" si="77"/>
        <v>0</v>
      </c>
      <c r="N69" s="19">
        <f t="shared" ca="1" si="77"/>
        <v>0</v>
      </c>
      <c r="O69" s="19">
        <f t="shared" ca="1" si="77"/>
        <v>0</v>
      </c>
      <c r="P69" s="37">
        <f t="shared" ca="1" si="77"/>
        <v>0</v>
      </c>
    </row>
    <row r="70" spans="1:16" ht="13" x14ac:dyDescent="0.15">
      <c r="A70" s="1" t="s">
        <v>178</v>
      </c>
      <c r="B70" s="36">
        <f t="shared" ca="1" si="0"/>
        <v>0</v>
      </c>
      <c r="C70">
        <f t="shared" ca="1" si="1"/>
        <v>0</v>
      </c>
      <c r="D70">
        <f t="shared" ca="1" si="2"/>
        <v>0</v>
      </c>
      <c r="E70">
        <f t="shared" ca="1" si="3"/>
        <v>0</v>
      </c>
      <c r="F70" s="37">
        <f t="shared" ca="1" si="4"/>
        <v>0</v>
      </c>
      <c r="G70" s="36">
        <f t="shared" ca="1" si="5"/>
        <v>0</v>
      </c>
      <c r="H70">
        <f t="shared" ca="1" si="6"/>
        <v>0</v>
      </c>
      <c r="I70">
        <f t="shared" ca="1" si="7"/>
        <v>0</v>
      </c>
      <c r="J70">
        <f t="shared" ca="1" si="8"/>
        <v>0</v>
      </c>
      <c r="K70" s="38">
        <f t="shared" ca="1" si="9"/>
        <v>0</v>
      </c>
      <c r="L70" s="39">
        <f t="shared" ref="L70:P70" ca="1" si="78">B70+G70</f>
        <v>0</v>
      </c>
      <c r="M70" s="19">
        <f t="shared" ca="1" si="78"/>
        <v>0</v>
      </c>
      <c r="N70" s="19">
        <f t="shared" ca="1" si="78"/>
        <v>0</v>
      </c>
      <c r="O70" s="19">
        <f t="shared" ca="1" si="78"/>
        <v>0</v>
      </c>
      <c r="P70" s="37">
        <f t="shared" ca="1" si="78"/>
        <v>0</v>
      </c>
    </row>
    <row r="71" spans="1:16" ht="13" x14ac:dyDescent="0.15">
      <c r="A71" s="1" t="s">
        <v>179</v>
      </c>
      <c r="B71" s="36">
        <f t="shared" ca="1" si="0"/>
        <v>0</v>
      </c>
      <c r="C71">
        <f t="shared" ca="1" si="1"/>
        <v>0</v>
      </c>
      <c r="D71">
        <f t="shared" ca="1" si="2"/>
        <v>0</v>
      </c>
      <c r="E71">
        <f t="shared" ca="1" si="3"/>
        <v>0</v>
      </c>
      <c r="F71" s="37">
        <f t="shared" ca="1" si="4"/>
        <v>0</v>
      </c>
      <c r="G71" s="36">
        <f t="shared" ca="1" si="5"/>
        <v>0</v>
      </c>
      <c r="H71">
        <f t="shared" ca="1" si="6"/>
        <v>0</v>
      </c>
      <c r="I71">
        <f t="shared" ca="1" si="7"/>
        <v>0</v>
      </c>
      <c r="J71">
        <f t="shared" ca="1" si="8"/>
        <v>0</v>
      </c>
      <c r="K71" s="38">
        <f t="shared" ca="1" si="9"/>
        <v>0</v>
      </c>
      <c r="L71" s="39">
        <f t="shared" ref="L71:P71" ca="1" si="79">B71+G71</f>
        <v>0</v>
      </c>
      <c r="M71" s="19">
        <f t="shared" ca="1" si="79"/>
        <v>0</v>
      </c>
      <c r="N71" s="19">
        <f t="shared" ca="1" si="79"/>
        <v>0</v>
      </c>
      <c r="O71" s="19">
        <f t="shared" ca="1" si="79"/>
        <v>0</v>
      </c>
      <c r="P71" s="37">
        <f t="shared" ca="1" si="79"/>
        <v>0</v>
      </c>
    </row>
    <row r="72" spans="1:16" ht="13" x14ac:dyDescent="0.15">
      <c r="A72" s="1" t="s">
        <v>180</v>
      </c>
      <c r="B72" s="36">
        <f t="shared" ca="1" si="0"/>
        <v>0</v>
      </c>
      <c r="C72">
        <f t="shared" ca="1" si="1"/>
        <v>0</v>
      </c>
      <c r="D72">
        <f t="shared" ca="1" si="2"/>
        <v>0</v>
      </c>
      <c r="E72">
        <f t="shared" ca="1" si="3"/>
        <v>0</v>
      </c>
      <c r="F72" s="37">
        <f t="shared" ca="1" si="4"/>
        <v>0</v>
      </c>
      <c r="G72" s="36">
        <f t="shared" ca="1" si="5"/>
        <v>0</v>
      </c>
      <c r="H72">
        <f t="shared" ca="1" si="6"/>
        <v>-150</v>
      </c>
      <c r="I72">
        <f t="shared" ca="1" si="7"/>
        <v>0</v>
      </c>
      <c r="J72">
        <f t="shared" ca="1" si="8"/>
        <v>0</v>
      </c>
      <c r="K72" s="38">
        <f t="shared" ca="1" si="9"/>
        <v>-150</v>
      </c>
      <c r="L72" s="39">
        <f t="shared" ref="L72:P72" ca="1" si="80">B72+G72</f>
        <v>0</v>
      </c>
      <c r="M72" s="19">
        <f t="shared" ca="1" si="80"/>
        <v>-150</v>
      </c>
      <c r="N72" s="19">
        <f t="shared" ca="1" si="80"/>
        <v>0</v>
      </c>
      <c r="O72" s="19">
        <f t="shared" ca="1" si="80"/>
        <v>0</v>
      </c>
      <c r="P72" s="37">
        <f t="shared" ca="1" si="80"/>
        <v>-150</v>
      </c>
    </row>
    <row r="73" spans="1:16" ht="13" x14ac:dyDescent="0.15">
      <c r="A73" s="1" t="s">
        <v>181</v>
      </c>
      <c r="B73" s="36">
        <f t="shared" ca="1" si="0"/>
        <v>0</v>
      </c>
      <c r="C73">
        <f t="shared" ca="1" si="1"/>
        <v>0</v>
      </c>
      <c r="D73">
        <f t="shared" ca="1" si="2"/>
        <v>0</v>
      </c>
      <c r="E73">
        <f t="shared" ca="1" si="3"/>
        <v>0</v>
      </c>
      <c r="F73" s="37">
        <f t="shared" ca="1" si="4"/>
        <v>0</v>
      </c>
      <c r="G73" s="36">
        <f t="shared" ca="1" si="5"/>
        <v>0</v>
      </c>
      <c r="H73">
        <f t="shared" ca="1" si="6"/>
        <v>0</v>
      </c>
      <c r="I73">
        <f t="shared" ca="1" si="7"/>
        <v>0</v>
      </c>
      <c r="J73">
        <f t="shared" ca="1" si="8"/>
        <v>0</v>
      </c>
      <c r="K73" s="38">
        <f t="shared" ca="1" si="9"/>
        <v>0</v>
      </c>
      <c r="L73" s="39">
        <f t="shared" ref="L73:P73" ca="1" si="81">B73+G73</f>
        <v>0</v>
      </c>
      <c r="M73" s="19">
        <f t="shared" ca="1" si="81"/>
        <v>0</v>
      </c>
      <c r="N73" s="19">
        <f t="shared" ca="1" si="81"/>
        <v>0</v>
      </c>
      <c r="O73" s="19">
        <f t="shared" ca="1" si="81"/>
        <v>0</v>
      </c>
      <c r="P73" s="37">
        <f t="shared" ca="1" si="81"/>
        <v>0</v>
      </c>
    </row>
    <row r="74" spans="1:16" ht="13" x14ac:dyDescent="0.15">
      <c r="A74" s="1" t="s">
        <v>182</v>
      </c>
      <c r="B74" s="36">
        <f t="shared" ca="1" si="0"/>
        <v>0</v>
      </c>
      <c r="C74">
        <f t="shared" ca="1" si="1"/>
        <v>0</v>
      </c>
      <c r="D74">
        <f t="shared" ca="1" si="2"/>
        <v>0</v>
      </c>
      <c r="E74">
        <f t="shared" ca="1" si="3"/>
        <v>0</v>
      </c>
      <c r="F74" s="37">
        <f t="shared" ca="1" si="4"/>
        <v>0</v>
      </c>
      <c r="G74" s="36">
        <f t="shared" ca="1" si="5"/>
        <v>0</v>
      </c>
      <c r="H74">
        <f t="shared" ca="1" si="6"/>
        <v>0</v>
      </c>
      <c r="I74">
        <f t="shared" ca="1" si="7"/>
        <v>0</v>
      </c>
      <c r="J74">
        <f t="shared" ca="1" si="8"/>
        <v>0</v>
      </c>
      <c r="K74" s="38">
        <f t="shared" ca="1" si="9"/>
        <v>0</v>
      </c>
      <c r="L74" s="39">
        <f t="shared" ref="L74:P74" ca="1" si="82">B74+G74</f>
        <v>0</v>
      </c>
      <c r="M74" s="19">
        <f t="shared" ca="1" si="82"/>
        <v>0</v>
      </c>
      <c r="N74" s="19">
        <f t="shared" ca="1" si="82"/>
        <v>0</v>
      </c>
      <c r="O74" s="19">
        <f t="shared" ca="1" si="82"/>
        <v>0</v>
      </c>
      <c r="P74" s="37">
        <f t="shared" ca="1" si="82"/>
        <v>0</v>
      </c>
    </row>
    <row r="75" spans="1:16" ht="13" x14ac:dyDescent="0.15">
      <c r="A75" s="1" t="s">
        <v>183</v>
      </c>
      <c r="B75" s="36">
        <f t="shared" ca="1" si="0"/>
        <v>0</v>
      </c>
      <c r="C75">
        <f t="shared" ca="1" si="1"/>
        <v>0</v>
      </c>
      <c r="D75">
        <f t="shared" ca="1" si="2"/>
        <v>0</v>
      </c>
      <c r="E75">
        <f t="shared" ca="1" si="3"/>
        <v>0</v>
      </c>
      <c r="F75" s="37">
        <f t="shared" ca="1" si="4"/>
        <v>0</v>
      </c>
      <c r="G75" s="36">
        <f t="shared" ca="1" si="5"/>
        <v>-100</v>
      </c>
      <c r="H75">
        <f t="shared" ca="1" si="6"/>
        <v>-300</v>
      </c>
      <c r="I75">
        <f t="shared" ca="1" si="7"/>
        <v>0</v>
      </c>
      <c r="J75">
        <f t="shared" ca="1" si="8"/>
        <v>0</v>
      </c>
      <c r="K75" s="38">
        <f t="shared" ca="1" si="9"/>
        <v>-1300</v>
      </c>
      <c r="L75" s="39">
        <f t="shared" ref="L75:P75" ca="1" si="83">B75+G75</f>
        <v>-100</v>
      </c>
      <c r="M75" s="19">
        <f t="shared" ca="1" si="83"/>
        <v>-300</v>
      </c>
      <c r="N75" s="19">
        <f t="shared" ca="1" si="83"/>
        <v>0</v>
      </c>
      <c r="O75" s="19">
        <f t="shared" ca="1" si="83"/>
        <v>0</v>
      </c>
      <c r="P75" s="37">
        <f t="shared" ca="1" si="83"/>
        <v>-1300</v>
      </c>
    </row>
    <row r="76" spans="1:16" ht="13" x14ac:dyDescent="0.15">
      <c r="A76" s="1" t="s">
        <v>184</v>
      </c>
      <c r="B76" s="36">
        <f t="shared" ca="1" si="0"/>
        <v>25</v>
      </c>
      <c r="C76">
        <f t="shared" ca="1" si="1"/>
        <v>0</v>
      </c>
      <c r="D76">
        <f t="shared" ca="1" si="2"/>
        <v>0</v>
      </c>
      <c r="E76">
        <f t="shared" ca="1" si="3"/>
        <v>0</v>
      </c>
      <c r="F76" s="37">
        <f t="shared" ca="1" si="4"/>
        <v>250</v>
      </c>
      <c r="G76" s="36">
        <f t="shared" ca="1" si="5"/>
        <v>0</v>
      </c>
      <c r="H76">
        <f t="shared" ca="1" si="6"/>
        <v>0</v>
      </c>
      <c r="I76">
        <f t="shared" ca="1" si="7"/>
        <v>0</v>
      </c>
      <c r="J76">
        <f t="shared" ca="1" si="8"/>
        <v>0</v>
      </c>
      <c r="K76" s="38">
        <f t="shared" ca="1" si="9"/>
        <v>0</v>
      </c>
      <c r="L76" s="39">
        <f t="shared" ref="L76:P76" ca="1" si="84">B76+G76</f>
        <v>25</v>
      </c>
      <c r="M76" s="19">
        <f t="shared" ca="1" si="84"/>
        <v>0</v>
      </c>
      <c r="N76" s="19">
        <f t="shared" ca="1" si="84"/>
        <v>0</v>
      </c>
      <c r="O76" s="19">
        <f t="shared" ca="1" si="84"/>
        <v>0</v>
      </c>
      <c r="P76" s="37">
        <f t="shared" ca="1" si="84"/>
        <v>250</v>
      </c>
    </row>
    <row r="77" spans="1:16" ht="13" x14ac:dyDescent="0.15">
      <c r="A77" s="1" t="s">
        <v>185</v>
      </c>
      <c r="B77" s="36">
        <f t="shared" ca="1" si="0"/>
        <v>0</v>
      </c>
      <c r="C77">
        <f t="shared" ca="1" si="1"/>
        <v>0</v>
      </c>
      <c r="D77">
        <f t="shared" ca="1" si="2"/>
        <v>0</v>
      </c>
      <c r="E77">
        <f t="shared" ca="1" si="3"/>
        <v>0</v>
      </c>
      <c r="F77" s="37">
        <f t="shared" ca="1" si="4"/>
        <v>0</v>
      </c>
      <c r="G77" s="36">
        <f t="shared" ca="1" si="5"/>
        <v>0</v>
      </c>
      <c r="H77">
        <f t="shared" ca="1" si="6"/>
        <v>-1</v>
      </c>
      <c r="I77">
        <f t="shared" ca="1" si="7"/>
        <v>0</v>
      </c>
      <c r="J77">
        <f t="shared" ca="1" si="8"/>
        <v>0</v>
      </c>
      <c r="K77" s="38">
        <f t="shared" ca="1" si="9"/>
        <v>-1</v>
      </c>
      <c r="L77" s="39">
        <f t="shared" ref="L77:P77" ca="1" si="85">B77+G77</f>
        <v>0</v>
      </c>
      <c r="M77" s="19">
        <f t="shared" ca="1" si="85"/>
        <v>-1</v>
      </c>
      <c r="N77" s="19">
        <f t="shared" ca="1" si="85"/>
        <v>0</v>
      </c>
      <c r="O77" s="19">
        <f t="shared" ca="1" si="85"/>
        <v>0</v>
      </c>
      <c r="P77" s="37">
        <f t="shared" ca="1" si="85"/>
        <v>-1</v>
      </c>
    </row>
    <row r="78" spans="1:16" ht="13" x14ac:dyDescent="0.15">
      <c r="A78" s="1" t="s">
        <v>186</v>
      </c>
      <c r="B78" s="36">
        <f t="shared" ca="1" si="0"/>
        <v>0</v>
      </c>
      <c r="C78">
        <f t="shared" ca="1" si="1"/>
        <v>0</v>
      </c>
      <c r="D78">
        <f t="shared" ca="1" si="2"/>
        <v>0</v>
      </c>
      <c r="E78">
        <f t="shared" ca="1" si="3"/>
        <v>0</v>
      </c>
      <c r="F78" s="37">
        <f t="shared" ca="1" si="4"/>
        <v>0</v>
      </c>
      <c r="G78" s="36">
        <f t="shared" ca="1" si="5"/>
        <v>0</v>
      </c>
      <c r="H78">
        <f t="shared" ca="1" si="6"/>
        <v>-200</v>
      </c>
      <c r="I78">
        <f t="shared" ca="1" si="7"/>
        <v>0</v>
      </c>
      <c r="J78">
        <f t="shared" ca="1" si="8"/>
        <v>0</v>
      </c>
      <c r="K78" s="38">
        <f t="shared" ca="1" si="9"/>
        <v>-200</v>
      </c>
      <c r="L78" s="39">
        <f t="shared" ref="L78:P78" ca="1" si="86">B78+G78</f>
        <v>0</v>
      </c>
      <c r="M78" s="19">
        <f t="shared" ca="1" si="86"/>
        <v>-200</v>
      </c>
      <c r="N78" s="19">
        <f t="shared" ca="1" si="86"/>
        <v>0</v>
      </c>
      <c r="O78" s="19">
        <f t="shared" ca="1" si="86"/>
        <v>0</v>
      </c>
      <c r="P78" s="37">
        <f t="shared" ca="1" si="86"/>
        <v>-200</v>
      </c>
    </row>
    <row r="79" spans="1:16" ht="13" x14ac:dyDescent="0.15">
      <c r="A79" s="1" t="s">
        <v>187</v>
      </c>
      <c r="B79" s="36">
        <f t="shared" ca="1" si="0"/>
        <v>0</v>
      </c>
      <c r="C79">
        <f t="shared" ca="1" si="1"/>
        <v>0</v>
      </c>
      <c r="D79">
        <f t="shared" ca="1" si="2"/>
        <v>0</v>
      </c>
      <c r="E79">
        <f t="shared" ca="1" si="3"/>
        <v>0</v>
      </c>
      <c r="F79" s="37">
        <f t="shared" ca="1" si="4"/>
        <v>0</v>
      </c>
      <c r="G79" s="36">
        <f t="shared" ca="1" si="5"/>
        <v>0</v>
      </c>
      <c r="H79">
        <f t="shared" ca="1" si="6"/>
        <v>-75</v>
      </c>
      <c r="I79">
        <f t="shared" ca="1" si="7"/>
        <v>0</v>
      </c>
      <c r="J79">
        <f t="shared" ca="1" si="8"/>
        <v>0</v>
      </c>
      <c r="K79" s="38">
        <f t="shared" ca="1" si="9"/>
        <v>-75</v>
      </c>
      <c r="L79" s="39">
        <f t="shared" ref="L79:P79" ca="1" si="87">B79+G79</f>
        <v>0</v>
      </c>
      <c r="M79" s="19">
        <f t="shared" ca="1" si="87"/>
        <v>-75</v>
      </c>
      <c r="N79" s="19">
        <f t="shared" ca="1" si="87"/>
        <v>0</v>
      </c>
      <c r="O79" s="19">
        <f t="shared" ca="1" si="87"/>
        <v>0</v>
      </c>
      <c r="P79" s="37">
        <f t="shared" ca="1" si="87"/>
        <v>-75</v>
      </c>
    </row>
    <row r="80" spans="1:16" ht="13" x14ac:dyDescent="0.15">
      <c r="A80" s="1" t="s">
        <v>188</v>
      </c>
      <c r="B80" s="36">
        <f t="shared" ca="1" si="0"/>
        <v>0</v>
      </c>
      <c r="C80">
        <f t="shared" ca="1" si="1"/>
        <v>0</v>
      </c>
      <c r="D80">
        <f t="shared" ca="1" si="2"/>
        <v>0</v>
      </c>
      <c r="E80">
        <f t="shared" ca="1" si="3"/>
        <v>0</v>
      </c>
      <c r="F80" s="37">
        <f t="shared" ca="1" si="4"/>
        <v>0</v>
      </c>
      <c r="G80" s="36">
        <f t="shared" ca="1" si="5"/>
        <v>0</v>
      </c>
      <c r="H80">
        <f t="shared" ca="1" si="6"/>
        <v>0</v>
      </c>
      <c r="I80">
        <f t="shared" ca="1" si="7"/>
        <v>0</v>
      </c>
      <c r="J80">
        <f t="shared" ca="1" si="8"/>
        <v>0</v>
      </c>
      <c r="K80" s="38">
        <f t="shared" ca="1" si="9"/>
        <v>0</v>
      </c>
      <c r="L80" s="39">
        <f t="shared" ref="L80:P80" ca="1" si="88">B80+G80</f>
        <v>0</v>
      </c>
      <c r="M80" s="19">
        <f t="shared" ca="1" si="88"/>
        <v>0</v>
      </c>
      <c r="N80" s="19">
        <f t="shared" ca="1" si="88"/>
        <v>0</v>
      </c>
      <c r="O80" s="19">
        <f t="shared" ca="1" si="88"/>
        <v>0</v>
      </c>
      <c r="P80" s="37">
        <f t="shared" ca="1" si="88"/>
        <v>0</v>
      </c>
    </row>
    <row r="81" spans="1:16" ht="13" x14ac:dyDescent="0.15">
      <c r="A81" s="1" t="s">
        <v>189</v>
      </c>
      <c r="B81" s="36">
        <f t="shared" ca="1" si="0"/>
        <v>0</v>
      </c>
      <c r="C81">
        <f t="shared" ca="1" si="1"/>
        <v>75</v>
      </c>
      <c r="D81">
        <f t="shared" ca="1" si="2"/>
        <v>0</v>
      </c>
      <c r="E81">
        <f t="shared" ca="1" si="3"/>
        <v>0</v>
      </c>
      <c r="F81" s="37">
        <f t="shared" ca="1" si="4"/>
        <v>75</v>
      </c>
      <c r="G81" s="36">
        <f t="shared" ca="1" si="5"/>
        <v>0</v>
      </c>
      <c r="H81">
        <f t="shared" ca="1" si="6"/>
        <v>-210</v>
      </c>
      <c r="I81">
        <f t="shared" ca="1" si="7"/>
        <v>0</v>
      </c>
      <c r="J81">
        <f t="shared" ca="1" si="8"/>
        <v>0</v>
      </c>
      <c r="K81" s="38">
        <f t="shared" ca="1" si="9"/>
        <v>-210</v>
      </c>
      <c r="L81" s="39">
        <f t="shared" ref="L81:P81" ca="1" si="89">B81+G81</f>
        <v>0</v>
      </c>
      <c r="M81" s="19">
        <f t="shared" ca="1" si="89"/>
        <v>-135</v>
      </c>
      <c r="N81" s="19">
        <f t="shared" ca="1" si="89"/>
        <v>0</v>
      </c>
      <c r="O81" s="19">
        <f t="shared" ca="1" si="89"/>
        <v>0</v>
      </c>
      <c r="P81" s="37">
        <f t="shared" ca="1" si="89"/>
        <v>-135</v>
      </c>
    </row>
    <row r="82" spans="1:16" ht="13" x14ac:dyDescent="0.15">
      <c r="A82" s="1" t="s">
        <v>190</v>
      </c>
      <c r="B82" s="36">
        <f t="shared" ca="1" si="0"/>
        <v>0</v>
      </c>
      <c r="C82">
        <f t="shared" ca="1" si="1"/>
        <v>0</v>
      </c>
      <c r="D82">
        <f t="shared" ca="1" si="2"/>
        <v>0</v>
      </c>
      <c r="E82">
        <f t="shared" ca="1" si="3"/>
        <v>0</v>
      </c>
      <c r="F82" s="37">
        <f t="shared" ca="1" si="4"/>
        <v>0</v>
      </c>
      <c r="G82" s="36">
        <f t="shared" ca="1" si="5"/>
        <v>0</v>
      </c>
      <c r="H82">
        <f t="shared" ca="1" si="6"/>
        <v>0</v>
      </c>
      <c r="I82">
        <f t="shared" ca="1" si="7"/>
        <v>0</v>
      </c>
      <c r="J82">
        <f t="shared" ca="1" si="8"/>
        <v>0</v>
      </c>
      <c r="K82" s="38">
        <f t="shared" ca="1" si="9"/>
        <v>0</v>
      </c>
      <c r="L82" s="39">
        <f t="shared" ref="L82:P82" ca="1" si="90">B82+G82</f>
        <v>0</v>
      </c>
      <c r="M82" s="19">
        <f t="shared" ca="1" si="90"/>
        <v>0</v>
      </c>
      <c r="N82" s="19">
        <f t="shared" ca="1" si="90"/>
        <v>0</v>
      </c>
      <c r="O82" s="19">
        <f t="shared" ca="1" si="90"/>
        <v>0</v>
      </c>
      <c r="P82" s="37">
        <f t="shared" ca="1" si="90"/>
        <v>0</v>
      </c>
    </row>
    <row r="83" spans="1:16" ht="13" x14ac:dyDescent="0.15">
      <c r="A83" s="1" t="s">
        <v>191</v>
      </c>
      <c r="B83" s="36">
        <f t="shared" ca="1" si="0"/>
        <v>0</v>
      </c>
      <c r="C83">
        <f t="shared" ca="1" si="1"/>
        <v>0</v>
      </c>
      <c r="D83">
        <f t="shared" ca="1" si="2"/>
        <v>0</v>
      </c>
      <c r="E83">
        <f t="shared" ca="1" si="3"/>
        <v>0</v>
      </c>
      <c r="F83" s="37">
        <f t="shared" ca="1" si="4"/>
        <v>0</v>
      </c>
      <c r="G83" s="36">
        <f t="shared" ca="1" si="5"/>
        <v>0</v>
      </c>
      <c r="H83">
        <f t="shared" ca="1" si="6"/>
        <v>0</v>
      </c>
      <c r="I83">
        <f t="shared" ca="1" si="7"/>
        <v>0</v>
      </c>
      <c r="J83">
        <f t="shared" ca="1" si="8"/>
        <v>0</v>
      </c>
      <c r="K83" s="38">
        <f t="shared" ca="1" si="9"/>
        <v>0</v>
      </c>
      <c r="L83" s="39">
        <f t="shared" ref="L83:P83" ca="1" si="91">B83+G83</f>
        <v>0</v>
      </c>
      <c r="M83" s="19">
        <f t="shared" ca="1" si="91"/>
        <v>0</v>
      </c>
      <c r="N83" s="19">
        <f t="shared" ca="1" si="91"/>
        <v>0</v>
      </c>
      <c r="O83" s="19">
        <f t="shared" ca="1" si="91"/>
        <v>0</v>
      </c>
      <c r="P83" s="37">
        <f t="shared" ca="1" si="91"/>
        <v>0</v>
      </c>
    </row>
    <row r="84" spans="1:16" ht="13" x14ac:dyDescent="0.15">
      <c r="A84" s="1" t="s">
        <v>192</v>
      </c>
      <c r="B84" s="36">
        <f t="shared" ca="1" si="0"/>
        <v>0</v>
      </c>
      <c r="C84">
        <f t="shared" ca="1" si="1"/>
        <v>0</v>
      </c>
      <c r="D84">
        <f t="shared" ca="1" si="2"/>
        <v>0</v>
      </c>
      <c r="E84">
        <f t="shared" ca="1" si="3"/>
        <v>0</v>
      </c>
      <c r="F84" s="37">
        <f t="shared" ca="1" si="4"/>
        <v>0</v>
      </c>
      <c r="G84" s="36">
        <f t="shared" ca="1" si="5"/>
        <v>0</v>
      </c>
      <c r="H84">
        <f t="shared" ca="1" si="6"/>
        <v>0</v>
      </c>
      <c r="I84">
        <f t="shared" ca="1" si="7"/>
        <v>0</v>
      </c>
      <c r="J84">
        <f t="shared" ca="1" si="8"/>
        <v>0</v>
      </c>
      <c r="K84" s="38">
        <f t="shared" ca="1" si="9"/>
        <v>0</v>
      </c>
      <c r="L84" s="39">
        <f t="shared" ref="L84:P84" ca="1" si="92">B84+G84</f>
        <v>0</v>
      </c>
      <c r="M84" s="19">
        <f t="shared" ca="1" si="92"/>
        <v>0</v>
      </c>
      <c r="N84" s="19">
        <f t="shared" ca="1" si="92"/>
        <v>0</v>
      </c>
      <c r="O84" s="19">
        <f t="shared" ca="1" si="92"/>
        <v>0</v>
      </c>
      <c r="P84" s="37">
        <f t="shared" ca="1" si="92"/>
        <v>0</v>
      </c>
    </row>
    <row r="85" spans="1:16" ht="13" x14ac:dyDescent="0.15">
      <c r="A85" s="1" t="s">
        <v>193</v>
      </c>
      <c r="B85" s="36">
        <f t="shared" ca="1" si="0"/>
        <v>350</v>
      </c>
      <c r="C85">
        <f t="shared" ca="1" si="1"/>
        <v>218</v>
      </c>
      <c r="D85">
        <f t="shared" ca="1" si="2"/>
        <v>0</v>
      </c>
      <c r="E85">
        <f t="shared" ca="1" si="3"/>
        <v>0</v>
      </c>
      <c r="F85" s="37">
        <f t="shared" ca="1" si="4"/>
        <v>3718</v>
      </c>
      <c r="G85" s="36">
        <f t="shared" ca="1" si="5"/>
        <v>0</v>
      </c>
      <c r="H85">
        <f t="shared" ca="1" si="6"/>
        <v>-575</v>
      </c>
      <c r="I85">
        <f t="shared" ca="1" si="7"/>
        <v>0</v>
      </c>
      <c r="J85">
        <f t="shared" ca="1" si="8"/>
        <v>0</v>
      </c>
      <c r="K85" s="38">
        <f t="shared" ca="1" si="9"/>
        <v>-575</v>
      </c>
      <c r="L85" s="39">
        <f t="shared" ref="L85:P85" ca="1" si="93">B85+G85</f>
        <v>350</v>
      </c>
      <c r="M85" s="19">
        <f t="shared" ca="1" si="93"/>
        <v>-357</v>
      </c>
      <c r="N85" s="19">
        <f t="shared" ca="1" si="93"/>
        <v>0</v>
      </c>
      <c r="O85" s="19">
        <f t="shared" ca="1" si="93"/>
        <v>0</v>
      </c>
      <c r="P85" s="37">
        <f t="shared" ca="1" si="93"/>
        <v>3143</v>
      </c>
    </row>
    <row r="86" spans="1:16" ht="13" x14ac:dyDescent="0.15">
      <c r="A86" s="1" t="s">
        <v>194</v>
      </c>
      <c r="B86" s="36">
        <f t="shared" ca="1" si="0"/>
        <v>0</v>
      </c>
      <c r="C86">
        <f t="shared" ca="1" si="1"/>
        <v>0</v>
      </c>
      <c r="D86">
        <f t="shared" ca="1" si="2"/>
        <v>0</v>
      </c>
      <c r="E86">
        <f t="shared" ca="1" si="3"/>
        <v>0</v>
      </c>
      <c r="F86" s="37">
        <f t="shared" ca="1" si="4"/>
        <v>0</v>
      </c>
      <c r="G86" s="36">
        <f t="shared" ca="1" si="5"/>
        <v>0</v>
      </c>
      <c r="H86">
        <f t="shared" ca="1" si="6"/>
        <v>0</v>
      </c>
      <c r="I86">
        <f t="shared" ca="1" si="7"/>
        <v>0</v>
      </c>
      <c r="J86">
        <f t="shared" ca="1" si="8"/>
        <v>0</v>
      </c>
      <c r="K86" s="38">
        <f t="shared" ca="1" si="9"/>
        <v>0</v>
      </c>
      <c r="L86" s="39">
        <f t="shared" ref="L86:P86" ca="1" si="94">B86+G86</f>
        <v>0</v>
      </c>
      <c r="M86" s="19">
        <f t="shared" ca="1" si="94"/>
        <v>0</v>
      </c>
      <c r="N86" s="19">
        <f t="shared" ca="1" si="94"/>
        <v>0</v>
      </c>
      <c r="O86" s="19">
        <f t="shared" ca="1" si="94"/>
        <v>0</v>
      </c>
      <c r="P86" s="37">
        <f t="shared" ca="1" si="94"/>
        <v>0</v>
      </c>
    </row>
    <row r="87" spans="1:16" ht="13" x14ac:dyDescent="0.15">
      <c r="A87" s="1" t="s">
        <v>195</v>
      </c>
      <c r="B87" s="36">
        <f t="shared" ca="1" si="0"/>
        <v>0</v>
      </c>
      <c r="C87">
        <f t="shared" ca="1" si="1"/>
        <v>0</v>
      </c>
      <c r="D87">
        <f t="shared" ca="1" si="2"/>
        <v>0</v>
      </c>
      <c r="E87">
        <f t="shared" ca="1" si="3"/>
        <v>0</v>
      </c>
      <c r="F87" s="37">
        <f t="shared" ca="1" si="4"/>
        <v>0</v>
      </c>
      <c r="G87" s="36">
        <f t="shared" ca="1" si="5"/>
        <v>0</v>
      </c>
      <c r="H87">
        <f t="shared" ca="1" si="6"/>
        <v>0</v>
      </c>
      <c r="I87">
        <f t="shared" ca="1" si="7"/>
        <v>0</v>
      </c>
      <c r="J87">
        <f t="shared" ca="1" si="8"/>
        <v>0</v>
      </c>
      <c r="K87" s="38">
        <f t="shared" ca="1" si="9"/>
        <v>0</v>
      </c>
      <c r="L87" s="39">
        <f t="shared" ref="L87:P87" ca="1" si="95">B87+G87</f>
        <v>0</v>
      </c>
      <c r="M87" s="19">
        <f t="shared" ca="1" si="95"/>
        <v>0</v>
      </c>
      <c r="N87" s="19">
        <f t="shared" ca="1" si="95"/>
        <v>0</v>
      </c>
      <c r="O87" s="19">
        <f t="shared" ca="1" si="95"/>
        <v>0</v>
      </c>
      <c r="P87" s="37">
        <f t="shared" ca="1" si="95"/>
        <v>0</v>
      </c>
    </row>
    <row r="88" spans="1:16" ht="13" x14ac:dyDescent="0.15">
      <c r="A88" s="1" t="s">
        <v>196</v>
      </c>
      <c r="B88" s="36">
        <f t="shared" ca="1" si="0"/>
        <v>0</v>
      </c>
      <c r="C88">
        <f t="shared" ca="1" si="1"/>
        <v>0</v>
      </c>
      <c r="D88">
        <f t="shared" ca="1" si="2"/>
        <v>0</v>
      </c>
      <c r="E88">
        <f t="shared" ca="1" si="3"/>
        <v>0</v>
      </c>
      <c r="F88" s="37">
        <f t="shared" ca="1" si="4"/>
        <v>0</v>
      </c>
      <c r="G88" s="36">
        <f t="shared" ca="1" si="5"/>
        <v>0</v>
      </c>
      <c r="H88">
        <f t="shared" ca="1" si="6"/>
        <v>0</v>
      </c>
      <c r="I88">
        <f t="shared" ca="1" si="7"/>
        <v>0</v>
      </c>
      <c r="J88">
        <f t="shared" ca="1" si="8"/>
        <v>0</v>
      </c>
      <c r="K88" s="38">
        <f t="shared" ca="1" si="9"/>
        <v>0</v>
      </c>
      <c r="L88" s="39">
        <f t="shared" ref="L88:P88" ca="1" si="96">B88+G88</f>
        <v>0</v>
      </c>
      <c r="M88" s="19">
        <f t="shared" ca="1" si="96"/>
        <v>0</v>
      </c>
      <c r="N88" s="19">
        <f t="shared" ca="1" si="96"/>
        <v>0</v>
      </c>
      <c r="O88" s="19">
        <f t="shared" ca="1" si="96"/>
        <v>0</v>
      </c>
      <c r="P88" s="37">
        <f t="shared" ca="1" si="96"/>
        <v>0</v>
      </c>
    </row>
    <row r="89" spans="1:16" ht="13" x14ac:dyDescent="0.15">
      <c r="A89" s="1" t="s">
        <v>197</v>
      </c>
      <c r="B89" s="36">
        <f t="shared" ca="1" si="0"/>
        <v>0</v>
      </c>
      <c r="C89">
        <f t="shared" ca="1" si="1"/>
        <v>0</v>
      </c>
      <c r="D89">
        <f t="shared" ca="1" si="2"/>
        <v>0</v>
      </c>
      <c r="E89">
        <f t="shared" ca="1" si="3"/>
        <v>0</v>
      </c>
      <c r="F89" s="37">
        <f t="shared" ca="1" si="4"/>
        <v>0</v>
      </c>
      <c r="G89" s="36">
        <f t="shared" ca="1" si="5"/>
        <v>0</v>
      </c>
      <c r="H89">
        <f t="shared" ca="1" si="6"/>
        <v>-314</v>
      </c>
      <c r="I89">
        <f t="shared" ca="1" si="7"/>
        <v>-5</v>
      </c>
      <c r="J89">
        <f t="shared" ca="1" si="8"/>
        <v>0</v>
      </c>
      <c r="K89" s="38">
        <f t="shared" ca="1" si="9"/>
        <v>-314.5</v>
      </c>
      <c r="L89" s="39">
        <f t="shared" ref="L89:P89" ca="1" si="97">B89+G89</f>
        <v>0</v>
      </c>
      <c r="M89" s="19">
        <f t="shared" ca="1" si="97"/>
        <v>-314</v>
      </c>
      <c r="N89" s="19">
        <f t="shared" ca="1" si="97"/>
        <v>-5</v>
      </c>
      <c r="O89" s="19">
        <f t="shared" ca="1" si="97"/>
        <v>0</v>
      </c>
      <c r="P89" s="37">
        <f t="shared" ca="1" si="97"/>
        <v>-314.5</v>
      </c>
    </row>
    <row r="90" spans="1:16" ht="13" x14ac:dyDescent="0.15">
      <c r="A90" s="1" t="s">
        <v>198</v>
      </c>
      <c r="B90" s="36">
        <f t="shared" ca="1" si="0"/>
        <v>0</v>
      </c>
      <c r="C90">
        <f t="shared" ca="1" si="1"/>
        <v>200</v>
      </c>
      <c r="D90">
        <f t="shared" ca="1" si="2"/>
        <v>0</v>
      </c>
      <c r="E90">
        <f t="shared" ca="1" si="3"/>
        <v>0</v>
      </c>
      <c r="F90" s="37">
        <f t="shared" ca="1" si="4"/>
        <v>200</v>
      </c>
      <c r="G90" s="36">
        <f t="shared" ca="1" si="5"/>
        <v>0</v>
      </c>
      <c r="H90">
        <f t="shared" ca="1" si="6"/>
        <v>-300</v>
      </c>
      <c r="I90">
        <f t="shared" ca="1" si="7"/>
        <v>0</v>
      </c>
      <c r="J90">
        <f t="shared" ca="1" si="8"/>
        <v>0</v>
      </c>
      <c r="K90" s="38">
        <f t="shared" ca="1" si="9"/>
        <v>-300</v>
      </c>
      <c r="L90" s="39">
        <f t="shared" ref="L90:P90" ca="1" si="98">B90+G90</f>
        <v>0</v>
      </c>
      <c r="M90" s="19">
        <f t="shared" ca="1" si="98"/>
        <v>-100</v>
      </c>
      <c r="N90" s="19">
        <f t="shared" ca="1" si="98"/>
        <v>0</v>
      </c>
      <c r="O90" s="19">
        <f t="shared" ca="1" si="98"/>
        <v>0</v>
      </c>
      <c r="P90" s="37">
        <f t="shared" ca="1" si="98"/>
        <v>-100</v>
      </c>
    </row>
    <row r="91" spans="1:16" ht="13" x14ac:dyDescent="0.15">
      <c r="A91" s="1" t="s">
        <v>199</v>
      </c>
      <c r="B91" s="36">
        <f t="shared" ca="1" si="0"/>
        <v>0</v>
      </c>
      <c r="C91">
        <f t="shared" ca="1" si="1"/>
        <v>0</v>
      </c>
      <c r="D91">
        <f t="shared" ca="1" si="2"/>
        <v>0</v>
      </c>
      <c r="E91">
        <f t="shared" ca="1" si="3"/>
        <v>0</v>
      </c>
      <c r="F91" s="37">
        <f t="shared" ca="1" si="4"/>
        <v>0</v>
      </c>
      <c r="G91" s="36">
        <f t="shared" ca="1" si="5"/>
        <v>0</v>
      </c>
      <c r="H91">
        <f t="shared" ca="1" si="6"/>
        <v>-12</v>
      </c>
      <c r="I91">
        <f t="shared" ca="1" si="7"/>
        <v>0</v>
      </c>
      <c r="J91">
        <f t="shared" ca="1" si="8"/>
        <v>0</v>
      </c>
      <c r="K91" s="38">
        <f t="shared" ca="1" si="9"/>
        <v>-12</v>
      </c>
      <c r="L91" s="39">
        <f t="shared" ref="L91:P91" ca="1" si="99">B91+G91</f>
        <v>0</v>
      </c>
      <c r="M91" s="19">
        <f t="shared" ca="1" si="99"/>
        <v>-12</v>
      </c>
      <c r="N91" s="19">
        <f t="shared" ca="1" si="99"/>
        <v>0</v>
      </c>
      <c r="O91" s="19">
        <f t="shared" ca="1" si="99"/>
        <v>0</v>
      </c>
      <c r="P91" s="37">
        <f t="shared" ca="1" si="99"/>
        <v>-12</v>
      </c>
    </row>
    <row r="92" spans="1:16" ht="13" x14ac:dyDescent="0.15">
      <c r="A92" s="1" t="s">
        <v>200</v>
      </c>
      <c r="B92" s="36">
        <f t="shared" ca="1" si="0"/>
        <v>0</v>
      </c>
      <c r="C92">
        <f t="shared" ca="1" si="1"/>
        <v>0</v>
      </c>
      <c r="D92">
        <f t="shared" ca="1" si="2"/>
        <v>0</v>
      </c>
      <c r="E92">
        <f t="shared" ca="1" si="3"/>
        <v>0</v>
      </c>
      <c r="F92" s="37">
        <f t="shared" ca="1" si="4"/>
        <v>0</v>
      </c>
      <c r="G92" s="36">
        <f t="shared" ca="1" si="5"/>
        <v>0</v>
      </c>
      <c r="H92">
        <f t="shared" ca="1" si="6"/>
        <v>-250</v>
      </c>
      <c r="I92">
        <f t="shared" ca="1" si="7"/>
        <v>0</v>
      </c>
      <c r="J92">
        <f t="shared" ca="1" si="8"/>
        <v>0</v>
      </c>
      <c r="K92" s="38">
        <f t="shared" ca="1" si="9"/>
        <v>-250</v>
      </c>
      <c r="L92" s="39">
        <f t="shared" ref="L92:P92" ca="1" si="100">B92+G92</f>
        <v>0</v>
      </c>
      <c r="M92" s="19">
        <f t="shared" ca="1" si="100"/>
        <v>-250</v>
      </c>
      <c r="N92" s="19">
        <f t="shared" ca="1" si="100"/>
        <v>0</v>
      </c>
      <c r="O92" s="19">
        <f t="shared" ca="1" si="100"/>
        <v>0</v>
      </c>
      <c r="P92" s="37">
        <f t="shared" ca="1" si="100"/>
        <v>-250</v>
      </c>
    </row>
    <row r="93" spans="1:16" ht="13" x14ac:dyDescent="0.15">
      <c r="A93" s="1" t="s">
        <v>201</v>
      </c>
      <c r="B93" s="36">
        <f t="shared" ca="1" si="0"/>
        <v>0</v>
      </c>
      <c r="C93">
        <f t="shared" ca="1" si="1"/>
        <v>0</v>
      </c>
      <c r="D93">
        <f t="shared" ca="1" si="2"/>
        <v>0</v>
      </c>
      <c r="E93">
        <f t="shared" ca="1" si="3"/>
        <v>0</v>
      </c>
      <c r="F93" s="37">
        <f t="shared" ca="1" si="4"/>
        <v>0</v>
      </c>
      <c r="G93" s="36">
        <f t="shared" ca="1" si="5"/>
        <v>0</v>
      </c>
      <c r="H93">
        <f t="shared" ca="1" si="6"/>
        <v>0</v>
      </c>
      <c r="I93">
        <f t="shared" ca="1" si="7"/>
        <v>0</v>
      </c>
      <c r="J93">
        <f t="shared" ca="1" si="8"/>
        <v>0</v>
      </c>
      <c r="K93" s="38">
        <f t="shared" ca="1" si="9"/>
        <v>0</v>
      </c>
      <c r="L93" s="39">
        <f t="shared" ref="L93:P93" ca="1" si="101">B93+G93</f>
        <v>0</v>
      </c>
      <c r="M93" s="19">
        <f t="shared" ca="1" si="101"/>
        <v>0</v>
      </c>
      <c r="N93" s="19">
        <f t="shared" ca="1" si="101"/>
        <v>0</v>
      </c>
      <c r="O93" s="19">
        <f t="shared" ca="1" si="101"/>
        <v>0</v>
      </c>
      <c r="P93" s="37">
        <f t="shared" ca="1" si="101"/>
        <v>0</v>
      </c>
    </row>
    <row r="94" spans="1:16" ht="13" x14ac:dyDescent="0.15">
      <c r="A94" s="1" t="s">
        <v>202</v>
      </c>
      <c r="B94" s="36">
        <f t="shared" ca="1" si="0"/>
        <v>0</v>
      </c>
      <c r="C94">
        <f t="shared" ca="1" si="1"/>
        <v>0</v>
      </c>
      <c r="D94">
        <f t="shared" ca="1" si="2"/>
        <v>0</v>
      </c>
      <c r="E94">
        <f t="shared" ca="1" si="3"/>
        <v>0</v>
      </c>
      <c r="F94" s="37">
        <f t="shared" ca="1" si="4"/>
        <v>0</v>
      </c>
      <c r="G94" s="36">
        <f t="shared" ca="1" si="5"/>
        <v>-1</v>
      </c>
      <c r="H94">
        <f t="shared" ca="1" si="6"/>
        <v>-1</v>
      </c>
      <c r="I94">
        <f t="shared" ca="1" si="7"/>
        <v>0</v>
      </c>
      <c r="J94">
        <f t="shared" ca="1" si="8"/>
        <v>0</v>
      </c>
      <c r="K94" s="38">
        <f t="shared" ca="1" si="9"/>
        <v>-11</v>
      </c>
      <c r="L94" s="39">
        <f t="shared" ref="L94:P94" ca="1" si="102">B94+G94</f>
        <v>-1</v>
      </c>
      <c r="M94" s="19">
        <f t="shared" ca="1" si="102"/>
        <v>-1</v>
      </c>
      <c r="N94" s="19">
        <f t="shared" ca="1" si="102"/>
        <v>0</v>
      </c>
      <c r="O94" s="19">
        <f t="shared" ca="1" si="102"/>
        <v>0</v>
      </c>
      <c r="P94" s="37">
        <f t="shared" ca="1" si="102"/>
        <v>-11</v>
      </c>
    </row>
    <row r="95" spans="1:16" ht="13" x14ac:dyDescent="0.15">
      <c r="A95" s="1" t="s">
        <v>203</v>
      </c>
      <c r="B95" s="36">
        <f t="shared" ca="1" si="0"/>
        <v>0</v>
      </c>
      <c r="C95">
        <f t="shared" ca="1" si="1"/>
        <v>0</v>
      </c>
      <c r="D95">
        <f t="shared" ca="1" si="2"/>
        <v>0</v>
      </c>
      <c r="E95">
        <f t="shared" ca="1" si="3"/>
        <v>0</v>
      </c>
      <c r="F95" s="37">
        <f t="shared" ca="1" si="4"/>
        <v>0</v>
      </c>
      <c r="G95" s="36">
        <f t="shared" ca="1" si="5"/>
        <v>0</v>
      </c>
      <c r="H95">
        <f t="shared" ca="1" si="6"/>
        <v>0</v>
      </c>
      <c r="I95">
        <f t="shared" ca="1" si="7"/>
        <v>0</v>
      </c>
      <c r="J95">
        <f t="shared" ca="1" si="8"/>
        <v>0</v>
      </c>
      <c r="K95" s="38">
        <f t="shared" ca="1" si="9"/>
        <v>0</v>
      </c>
      <c r="L95" s="39">
        <f t="shared" ref="L95:P95" ca="1" si="103">B95+G95</f>
        <v>0</v>
      </c>
      <c r="M95" s="19">
        <f t="shared" ca="1" si="103"/>
        <v>0</v>
      </c>
      <c r="N95" s="19">
        <f t="shared" ca="1" si="103"/>
        <v>0</v>
      </c>
      <c r="O95" s="19">
        <f t="shared" ca="1" si="103"/>
        <v>0</v>
      </c>
      <c r="P95" s="37">
        <f t="shared" ca="1" si="103"/>
        <v>0</v>
      </c>
    </row>
    <row r="96" spans="1:16" ht="13" x14ac:dyDescent="0.15">
      <c r="A96" s="1" t="s">
        <v>204</v>
      </c>
      <c r="B96" s="36">
        <f t="shared" ca="1" si="0"/>
        <v>0</v>
      </c>
      <c r="C96">
        <f t="shared" ca="1" si="1"/>
        <v>0</v>
      </c>
      <c r="D96">
        <f t="shared" ca="1" si="2"/>
        <v>0</v>
      </c>
      <c r="E96">
        <f t="shared" ca="1" si="3"/>
        <v>0</v>
      </c>
      <c r="F96" s="37">
        <f t="shared" ca="1" si="4"/>
        <v>0</v>
      </c>
      <c r="G96" s="36">
        <f t="shared" ca="1" si="5"/>
        <v>0</v>
      </c>
      <c r="H96">
        <f t="shared" ca="1" si="6"/>
        <v>0</v>
      </c>
      <c r="I96">
        <f t="shared" ca="1" si="7"/>
        <v>0</v>
      </c>
      <c r="J96">
        <f t="shared" ca="1" si="8"/>
        <v>0</v>
      </c>
      <c r="K96" s="38">
        <f t="shared" ca="1" si="9"/>
        <v>0</v>
      </c>
      <c r="L96" s="39">
        <f t="shared" ref="L96:P96" ca="1" si="104">B96+G96</f>
        <v>0</v>
      </c>
      <c r="M96" s="19">
        <f t="shared" ca="1" si="104"/>
        <v>0</v>
      </c>
      <c r="N96" s="19">
        <f t="shared" ca="1" si="104"/>
        <v>0</v>
      </c>
      <c r="O96" s="19">
        <f t="shared" ca="1" si="104"/>
        <v>0</v>
      </c>
      <c r="P96" s="37">
        <f t="shared" ca="1" si="104"/>
        <v>0</v>
      </c>
    </row>
    <row r="97" spans="1:16" ht="13" x14ac:dyDescent="0.15">
      <c r="A97" s="1" t="s">
        <v>205</v>
      </c>
      <c r="B97" s="36">
        <f t="shared" ca="1" si="0"/>
        <v>0</v>
      </c>
      <c r="C97">
        <f t="shared" ca="1" si="1"/>
        <v>0</v>
      </c>
      <c r="D97">
        <f t="shared" ca="1" si="2"/>
        <v>0</v>
      </c>
      <c r="E97">
        <f t="shared" ca="1" si="3"/>
        <v>0</v>
      </c>
      <c r="F97" s="37">
        <f t="shared" ca="1" si="4"/>
        <v>0</v>
      </c>
      <c r="G97" s="36">
        <f t="shared" ca="1" si="5"/>
        <v>0</v>
      </c>
      <c r="H97">
        <f t="shared" ca="1" si="6"/>
        <v>0</v>
      </c>
      <c r="I97">
        <f t="shared" ca="1" si="7"/>
        <v>0</v>
      </c>
      <c r="J97">
        <f t="shared" ca="1" si="8"/>
        <v>0</v>
      </c>
      <c r="K97" s="38">
        <f t="shared" ca="1" si="9"/>
        <v>0</v>
      </c>
      <c r="L97" s="39">
        <f t="shared" ref="L97:P97" ca="1" si="105">B97+G97</f>
        <v>0</v>
      </c>
      <c r="M97" s="19">
        <f t="shared" ca="1" si="105"/>
        <v>0</v>
      </c>
      <c r="N97" s="19">
        <f t="shared" ca="1" si="105"/>
        <v>0</v>
      </c>
      <c r="O97" s="19">
        <f t="shared" ca="1" si="105"/>
        <v>0</v>
      </c>
      <c r="P97" s="37">
        <f t="shared" ca="1" si="105"/>
        <v>0</v>
      </c>
    </row>
    <row r="98" spans="1:16" ht="13" x14ac:dyDescent="0.15">
      <c r="A98" s="1" t="s">
        <v>206</v>
      </c>
      <c r="B98" s="36">
        <f t="shared" ca="1" si="0"/>
        <v>0</v>
      </c>
      <c r="C98">
        <f t="shared" ca="1" si="1"/>
        <v>0</v>
      </c>
      <c r="D98">
        <f t="shared" ca="1" si="2"/>
        <v>0</v>
      </c>
      <c r="E98">
        <f t="shared" ca="1" si="3"/>
        <v>0</v>
      </c>
      <c r="F98" s="37">
        <f t="shared" ca="1" si="4"/>
        <v>0</v>
      </c>
      <c r="G98" s="36">
        <f t="shared" ca="1" si="5"/>
        <v>-5</v>
      </c>
      <c r="H98">
        <f t="shared" ca="1" si="6"/>
        <v>0</v>
      </c>
      <c r="I98">
        <f t="shared" ca="1" si="7"/>
        <v>0</v>
      </c>
      <c r="J98">
        <f t="shared" ca="1" si="8"/>
        <v>0</v>
      </c>
      <c r="K98" s="38">
        <f t="shared" ca="1" si="9"/>
        <v>-50</v>
      </c>
      <c r="L98" s="39">
        <f t="shared" ref="L98:P98" ca="1" si="106">B98+G98</f>
        <v>-5</v>
      </c>
      <c r="M98" s="19">
        <f t="shared" ca="1" si="106"/>
        <v>0</v>
      </c>
      <c r="N98" s="19">
        <f t="shared" ca="1" si="106"/>
        <v>0</v>
      </c>
      <c r="O98" s="19">
        <f t="shared" ca="1" si="106"/>
        <v>0</v>
      </c>
      <c r="P98" s="37">
        <f t="shared" ca="1" si="106"/>
        <v>-50</v>
      </c>
    </row>
    <row r="99" spans="1:16" ht="13" x14ac:dyDescent="0.15">
      <c r="A99" s="1" t="s">
        <v>207</v>
      </c>
      <c r="B99" s="36">
        <f t="shared" ca="1" si="0"/>
        <v>0</v>
      </c>
      <c r="C99">
        <f t="shared" ca="1" si="1"/>
        <v>0</v>
      </c>
      <c r="D99">
        <f t="shared" ca="1" si="2"/>
        <v>0</v>
      </c>
      <c r="E99">
        <f t="shared" ca="1" si="3"/>
        <v>0</v>
      </c>
      <c r="F99" s="37">
        <f t="shared" ca="1" si="4"/>
        <v>0</v>
      </c>
      <c r="G99" s="36">
        <f t="shared" ca="1" si="5"/>
        <v>0</v>
      </c>
      <c r="H99">
        <f t="shared" ca="1" si="6"/>
        <v>0</v>
      </c>
      <c r="I99">
        <f t="shared" ca="1" si="7"/>
        <v>0</v>
      </c>
      <c r="J99">
        <f t="shared" ca="1" si="8"/>
        <v>0</v>
      </c>
      <c r="K99" s="38">
        <f t="shared" ca="1" si="9"/>
        <v>0</v>
      </c>
      <c r="L99" s="39">
        <f t="shared" ref="L99:P99" ca="1" si="107">B99+G99</f>
        <v>0</v>
      </c>
      <c r="M99" s="19">
        <f t="shared" ca="1" si="107"/>
        <v>0</v>
      </c>
      <c r="N99" s="19">
        <f t="shared" ca="1" si="107"/>
        <v>0</v>
      </c>
      <c r="O99" s="19">
        <f t="shared" ca="1" si="107"/>
        <v>0</v>
      </c>
      <c r="P99" s="37">
        <f t="shared" ca="1" si="107"/>
        <v>0</v>
      </c>
    </row>
    <row r="100" spans="1:16" ht="13" x14ac:dyDescent="0.15">
      <c r="A100" s="1" t="s">
        <v>208</v>
      </c>
      <c r="B100" s="36">
        <f t="shared" ca="1" si="0"/>
        <v>0</v>
      </c>
      <c r="C100">
        <f t="shared" ca="1" si="1"/>
        <v>0</v>
      </c>
      <c r="D100">
        <f t="shared" ca="1" si="2"/>
        <v>0</v>
      </c>
      <c r="E100">
        <f t="shared" ca="1" si="3"/>
        <v>0</v>
      </c>
      <c r="F100" s="37">
        <f t="shared" ca="1" si="4"/>
        <v>0</v>
      </c>
      <c r="G100" s="36">
        <f t="shared" ca="1" si="5"/>
        <v>0</v>
      </c>
      <c r="H100">
        <f t="shared" ca="1" si="6"/>
        <v>0</v>
      </c>
      <c r="I100">
        <f t="shared" ca="1" si="7"/>
        <v>0</v>
      </c>
      <c r="J100">
        <f t="shared" ca="1" si="8"/>
        <v>0</v>
      </c>
      <c r="K100" s="38">
        <f t="shared" ca="1" si="9"/>
        <v>0</v>
      </c>
      <c r="L100" s="39">
        <f t="shared" ref="L100:P100" ca="1" si="108">B100+G100</f>
        <v>0</v>
      </c>
      <c r="M100" s="19">
        <f t="shared" ca="1" si="108"/>
        <v>0</v>
      </c>
      <c r="N100" s="19">
        <f t="shared" ca="1" si="108"/>
        <v>0</v>
      </c>
      <c r="O100" s="19">
        <f t="shared" ca="1" si="108"/>
        <v>0</v>
      </c>
      <c r="P100" s="37">
        <f t="shared" ca="1" si="108"/>
        <v>0</v>
      </c>
    </row>
    <row r="101" spans="1:16" ht="13" x14ac:dyDescent="0.15">
      <c r="A101" s="1" t="s">
        <v>209</v>
      </c>
      <c r="B101" s="36">
        <f t="shared" ca="1" si="0"/>
        <v>0</v>
      </c>
      <c r="C101">
        <f t="shared" ca="1" si="1"/>
        <v>0</v>
      </c>
      <c r="D101">
        <f t="shared" ca="1" si="2"/>
        <v>0</v>
      </c>
      <c r="E101">
        <f t="shared" ca="1" si="3"/>
        <v>0</v>
      </c>
      <c r="F101" s="37">
        <f t="shared" ca="1" si="4"/>
        <v>0</v>
      </c>
      <c r="G101" s="36">
        <f t="shared" ca="1" si="5"/>
        <v>0</v>
      </c>
      <c r="H101">
        <f t="shared" ca="1" si="6"/>
        <v>0</v>
      </c>
      <c r="I101">
        <f t="shared" ca="1" si="7"/>
        <v>0</v>
      </c>
      <c r="J101">
        <f t="shared" ca="1" si="8"/>
        <v>0</v>
      </c>
      <c r="K101" s="38">
        <f t="shared" ca="1" si="9"/>
        <v>0</v>
      </c>
      <c r="L101" s="39">
        <f t="shared" ref="L101:P101" ca="1" si="109">B101+G101</f>
        <v>0</v>
      </c>
      <c r="M101" s="19">
        <f t="shared" ca="1" si="109"/>
        <v>0</v>
      </c>
      <c r="N101" s="19">
        <f t="shared" ca="1" si="109"/>
        <v>0</v>
      </c>
      <c r="O101" s="19">
        <f t="shared" ca="1" si="109"/>
        <v>0</v>
      </c>
      <c r="P101" s="37">
        <f t="shared" ca="1" si="109"/>
        <v>0</v>
      </c>
    </row>
    <row r="102" spans="1:16" ht="13" x14ac:dyDescent="0.15">
      <c r="A102" s="1" t="s">
        <v>210</v>
      </c>
      <c r="B102" s="36">
        <f t="shared" ca="1" si="0"/>
        <v>0</v>
      </c>
      <c r="C102">
        <f t="shared" ca="1" si="1"/>
        <v>0</v>
      </c>
      <c r="D102">
        <f t="shared" ca="1" si="2"/>
        <v>0</v>
      </c>
      <c r="E102">
        <f t="shared" ca="1" si="3"/>
        <v>0</v>
      </c>
      <c r="F102" s="37">
        <f t="shared" ca="1" si="4"/>
        <v>0</v>
      </c>
      <c r="G102" s="36">
        <f t="shared" ca="1" si="5"/>
        <v>0</v>
      </c>
      <c r="H102">
        <f t="shared" ca="1" si="6"/>
        <v>0</v>
      </c>
      <c r="I102">
        <f t="shared" ca="1" si="7"/>
        <v>0</v>
      </c>
      <c r="J102">
        <f t="shared" ca="1" si="8"/>
        <v>0</v>
      </c>
      <c r="K102" s="38">
        <f t="shared" ca="1" si="9"/>
        <v>0</v>
      </c>
      <c r="L102" s="39">
        <f t="shared" ref="L102:P102" ca="1" si="110">B102+G102</f>
        <v>0</v>
      </c>
      <c r="M102" s="19">
        <f t="shared" ca="1" si="110"/>
        <v>0</v>
      </c>
      <c r="N102" s="19">
        <f t="shared" ca="1" si="110"/>
        <v>0</v>
      </c>
      <c r="O102" s="19">
        <f t="shared" ca="1" si="110"/>
        <v>0</v>
      </c>
      <c r="P102" s="37">
        <f t="shared" ca="1" si="110"/>
        <v>0</v>
      </c>
    </row>
    <row r="103" spans="1:16" ht="13" x14ac:dyDescent="0.15">
      <c r="A103" s="1" t="s">
        <v>211</v>
      </c>
      <c r="B103" s="36">
        <f t="shared" ca="1" si="0"/>
        <v>0</v>
      </c>
      <c r="C103">
        <f t="shared" ca="1" si="1"/>
        <v>0</v>
      </c>
      <c r="D103">
        <f t="shared" ca="1" si="2"/>
        <v>0</v>
      </c>
      <c r="E103">
        <f t="shared" ca="1" si="3"/>
        <v>0</v>
      </c>
      <c r="F103" s="37">
        <f t="shared" ca="1" si="4"/>
        <v>0</v>
      </c>
      <c r="G103" s="36">
        <f t="shared" ca="1" si="5"/>
        <v>-10</v>
      </c>
      <c r="H103">
        <f t="shared" ca="1" si="6"/>
        <v>0</v>
      </c>
      <c r="I103">
        <f t="shared" ca="1" si="7"/>
        <v>0</v>
      </c>
      <c r="J103">
        <f t="shared" ca="1" si="8"/>
        <v>0</v>
      </c>
      <c r="K103" s="38">
        <f t="shared" ca="1" si="9"/>
        <v>-100</v>
      </c>
      <c r="L103" s="39">
        <f t="shared" ref="L103:P103" ca="1" si="111">B103+G103</f>
        <v>-10</v>
      </c>
      <c r="M103" s="19">
        <f t="shared" ca="1" si="111"/>
        <v>0</v>
      </c>
      <c r="N103" s="19">
        <f t="shared" ca="1" si="111"/>
        <v>0</v>
      </c>
      <c r="O103" s="19">
        <f t="shared" ca="1" si="111"/>
        <v>0</v>
      </c>
      <c r="P103" s="37">
        <f t="shared" ca="1" si="111"/>
        <v>-100</v>
      </c>
    </row>
    <row r="104" spans="1:16" ht="13" x14ac:dyDescent="0.15">
      <c r="A104" s="1" t="s">
        <v>212</v>
      </c>
      <c r="B104" s="36">
        <f t="shared" ca="1" si="0"/>
        <v>0</v>
      </c>
      <c r="C104">
        <f t="shared" ca="1" si="1"/>
        <v>0</v>
      </c>
      <c r="D104">
        <f t="shared" ca="1" si="2"/>
        <v>0</v>
      </c>
      <c r="E104">
        <f t="shared" ca="1" si="3"/>
        <v>0</v>
      </c>
      <c r="F104" s="37">
        <f t="shared" ca="1" si="4"/>
        <v>0</v>
      </c>
      <c r="G104" s="36">
        <f t="shared" ca="1" si="5"/>
        <v>0</v>
      </c>
      <c r="H104">
        <f t="shared" ca="1" si="6"/>
        <v>0</v>
      </c>
      <c r="I104">
        <f t="shared" ca="1" si="7"/>
        <v>0</v>
      </c>
      <c r="J104">
        <f t="shared" ca="1" si="8"/>
        <v>0</v>
      </c>
      <c r="K104" s="38">
        <f t="shared" ca="1" si="9"/>
        <v>0</v>
      </c>
      <c r="L104" s="39">
        <f t="shared" ref="L104:P104" ca="1" si="112">B104+G104</f>
        <v>0</v>
      </c>
      <c r="M104" s="19">
        <f t="shared" ca="1" si="112"/>
        <v>0</v>
      </c>
      <c r="N104" s="19">
        <f t="shared" ca="1" si="112"/>
        <v>0</v>
      </c>
      <c r="O104" s="19">
        <f t="shared" ca="1" si="112"/>
        <v>0</v>
      </c>
      <c r="P104" s="37">
        <f t="shared" ca="1" si="112"/>
        <v>0</v>
      </c>
    </row>
    <row r="105" spans="1:16" ht="13" x14ac:dyDescent="0.15">
      <c r="A105" s="1" t="s">
        <v>213</v>
      </c>
      <c r="B105" s="36">
        <f t="shared" ca="1" si="0"/>
        <v>0</v>
      </c>
      <c r="C105">
        <f t="shared" ca="1" si="1"/>
        <v>0</v>
      </c>
      <c r="D105">
        <f t="shared" ca="1" si="2"/>
        <v>0</v>
      </c>
      <c r="E105">
        <f t="shared" ca="1" si="3"/>
        <v>0</v>
      </c>
      <c r="F105" s="37">
        <f t="shared" ca="1" si="4"/>
        <v>0</v>
      </c>
      <c r="G105" s="36">
        <f t="shared" ca="1" si="5"/>
        <v>0</v>
      </c>
      <c r="H105">
        <f t="shared" ca="1" si="6"/>
        <v>0</v>
      </c>
      <c r="I105">
        <f t="shared" ca="1" si="7"/>
        <v>0</v>
      </c>
      <c r="J105">
        <f t="shared" ca="1" si="8"/>
        <v>0</v>
      </c>
      <c r="K105" s="38">
        <f t="shared" ca="1" si="9"/>
        <v>0</v>
      </c>
      <c r="L105" s="39">
        <f t="shared" ref="L105:P105" ca="1" si="113">B105+G105</f>
        <v>0</v>
      </c>
      <c r="M105" s="19">
        <f t="shared" ca="1" si="113"/>
        <v>0</v>
      </c>
      <c r="N105" s="19">
        <f t="shared" ca="1" si="113"/>
        <v>0</v>
      </c>
      <c r="O105" s="19">
        <f t="shared" ca="1" si="113"/>
        <v>0</v>
      </c>
      <c r="P105" s="37">
        <f t="shared" ca="1" si="113"/>
        <v>0</v>
      </c>
    </row>
    <row r="106" spans="1:16" ht="13" x14ac:dyDescent="0.15">
      <c r="A106" s="1" t="s">
        <v>214</v>
      </c>
      <c r="B106" s="36">
        <f t="shared" ca="1" si="0"/>
        <v>0</v>
      </c>
      <c r="C106">
        <f t="shared" ca="1" si="1"/>
        <v>0</v>
      </c>
      <c r="D106">
        <f t="shared" ca="1" si="2"/>
        <v>0</v>
      </c>
      <c r="E106">
        <f t="shared" ca="1" si="3"/>
        <v>0</v>
      </c>
      <c r="F106" s="37">
        <f t="shared" ca="1" si="4"/>
        <v>0</v>
      </c>
      <c r="G106" s="36">
        <f t="shared" ca="1" si="5"/>
        <v>0</v>
      </c>
      <c r="H106">
        <f t="shared" ca="1" si="6"/>
        <v>0</v>
      </c>
      <c r="I106">
        <f t="shared" ca="1" si="7"/>
        <v>0</v>
      </c>
      <c r="J106">
        <f t="shared" ca="1" si="8"/>
        <v>0</v>
      </c>
      <c r="K106" s="38">
        <f t="shared" ca="1" si="9"/>
        <v>0</v>
      </c>
      <c r="L106" s="39">
        <f t="shared" ref="L106:P106" ca="1" si="114">B106+G106</f>
        <v>0</v>
      </c>
      <c r="M106" s="19">
        <f t="shared" ca="1" si="114"/>
        <v>0</v>
      </c>
      <c r="N106" s="19">
        <f t="shared" ca="1" si="114"/>
        <v>0</v>
      </c>
      <c r="O106" s="19">
        <f t="shared" ca="1" si="114"/>
        <v>0</v>
      </c>
      <c r="P106" s="37">
        <f t="shared" ca="1" si="114"/>
        <v>0</v>
      </c>
    </row>
    <row r="107" spans="1:16" ht="13" x14ac:dyDescent="0.15">
      <c r="A107" s="1" t="s">
        <v>215</v>
      </c>
      <c r="B107" s="36">
        <f t="shared" ca="1" si="0"/>
        <v>163</v>
      </c>
      <c r="C107">
        <f t="shared" ca="1" si="1"/>
        <v>2518</v>
      </c>
      <c r="D107">
        <f t="shared" ca="1" si="2"/>
        <v>707</v>
      </c>
      <c r="E107">
        <f t="shared" ca="1" si="3"/>
        <v>81</v>
      </c>
      <c r="F107" s="37">
        <f t="shared" ca="1" si="4"/>
        <v>4219.51</v>
      </c>
      <c r="G107" s="36">
        <f t="shared" ca="1" si="5"/>
        <v>0</v>
      </c>
      <c r="H107">
        <f t="shared" ca="1" si="6"/>
        <v>0</v>
      </c>
      <c r="I107">
        <f t="shared" ca="1" si="7"/>
        <v>0</v>
      </c>
      <c r="J107">
        <f t="shared" ca="1" si="8"/>
        <v>0</v>
      </c>
      <c r="K107" s="38">
        <f t="shared" ca="1" si="9"/>
        <v>0</v>
      </c>
      <c r="L107" s="39">
        <f t="shared" ref="L107:P107" ca="1" si="115">B107+G107</f>
        <v>163</v>
      </c>
      <c r="M107" s="19">
        <f t="shared" ca="1" si="115"/>
        <v>2518</v>
      </c>
      <c r="N107" s="19">
        <f t="shared" ca="1" si="115"/>
        <v>707</v>
      </c>
      <c r="O107" s="19">
        <f t="shared" ca="1" si="115"/>
        <v>81</v>
      </c>
      <c r="P107" s="37">
        <f t="shared" ca="1" si="115"/>
        <v>4219.51</v>
      </c>
    </row>
    <row r="108" spans="1:16" ht="13" hidden="1" x14ac:dyDescent="0.15">
      <c r="A108" s="1"/>
      <c r="B108" s="40"/>
      <c r="C108" s="41"/>
      <c r="D108" s="41"/>
      <c r="E108" s="41"/>
      <c r="F108" s="41"/>
      <c r="G108" s="40"/>
      <c r="H108" s="41"/>
      <c r="I108" s="41"/>
      <c r="J108" s="41"/>
      <c r="K108" s="41"/>
      <c r="L108" s="40"/>
      <c r="M108" s="41"/>
      <c r="N108" s="41"/>
      <c r="O108" s="41"/>
      <c r="P108" s="42"/>
    </row>
    <row r="109" spans="1:16" ht="13" x14ac:dyDescent="0.15">
      <c r="A109" s="43" t="s">
        <v>216</v>
      </c>
      <c r="B109" s="44">
        <f t="shared" ref="B109:D109" ca="1" si="116">SUM(B2:B108)</f>
        <v>564</v>
      </c>
      <c r="C109" s="44">
        <f t="shared" ca="1" si="116"/>
        <v>6733</v>
      </c>
      <c r="D109" s="44">
        <f t="shared" ca="1" si="116"/>
        <v>1136</v>
      </c>
      <c r="E109" s="44">
        <f t="shared" ref="E109:P109" ca="1" si="117">SUM(E2:E85)</f>
        <v>117</v>
      </c>
      <c r="F109" s="44">
        <f t="shared" ca="1" si="117"/>
        <v>8069.07</v>
      </c>
      <c r="G109" s="44">
        <f t="shared" ca="1" si="117"/>
        <v>-276</v>
      </c>
      <c r="H109" s="44">
        <f t="shared" ca="1" si="117"/>
        <v>-4295</v>
      </c>
      <c r="I109" s="44">
        <f t="shared" ca="1" si="117"/>
        <v>-80</v>
      </c>
      <c r="J109" s="44">
        <f t="shared" ca="1" si="117"/>
        <v>-26</v>
      </c>
      <c r="K109" s="44">
        <f t="shared" ca="1" si="117"/>
        <v>-7063.26</v>
      </c>
      <c r="L109" s="44">
        <f t="shared" ca="1" si="117"/>
        <v>125</v>
      </c>
      <c r="M109" s="44">
        <f t="shared" ca="1" si="117"/>
        <v>-280</v>
      </c>
      <c r="N109" s="44">
        <f t="shared" ca="1" si="117"/>
        <v>349</v>
      </c>
      <c r="O109" s="44">
        <f t="shared" ca="1" si="117"/>
        <v>91</v>
      </c>
      <c r="P109" s="45">
        <f t="shared" ca="1" si="117"/>
        <v>1005.8099999999995</v>
      </c>
    </row>
  </sheetData>
  <conditionalFormatting sqref="A1:P109">
    <cfRule type="cellIs" dxfId="11" priority="1" operator="greaterThan">
      <formula>0</formula>
    </cfRule>
  </conditionalFormatting>
  <conditionalFormatting sqref="A1:P109">
    <cfRule type="cellIs" dxfId="10" priority="2" operator="lessThan">
      <formula>0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4" width="25.5" customWidth="1"/>
    <col min="7" max="7" width="25.6640625" customWidth="1"/>
    <col min="8" max="8" width="9.33203125" customWidth="1"/>
    <col min="9" max="11" width="7.6640625" customWidth="1"/>
    <col min="12" max="12" width="11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32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167</v>
      </c>
      <c r="B2" s="18">
        <v>1.2708333333333334E-2</v>
      </c>
      <c r="C2" s="19" t="s">
        <v>225</v>
      </c>
      <c r="D2" s="19" t="s">
        <v>1323</v>
      </c>
      <c r="E2" s="19" t="s">
        <v>1332</v>
      </c>
      <c r="F2" s="19" t="s">
        <v>255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>
        <v>1</v>
      </c>
      <c r="O2" s="62" t="s">
        <v>247</v>
      </c>
      <c r="P2" s="62" t="s">
        <v>247</v>
      </c>
      <c r="Q2" s="19" t="s">
        <v>1333</v>
      </c>
    </row>
    <row r="3" spans="1:17" ht="15.75" customHeight="1" x14ac:dyDescent="0.15">
      <c r="A3" s="146" t="s">
        <v>167</v>
      </c>
      <c r="B3" s="18">
        <v>1.5277777777777777E-2</v>
      </c>
      <c r="C3" s="19" t="s">
        <v>221</v>
      </c>
      <c r="D3" s="19" t="s">
        <v>247</v>
      </c>
      <c r="E3" s="19" t="s">
        <v>223</v>
      </c>
      <c r="F3" s="19" t="s">
        <v>1334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>
        <v>20</v>
      </c>
      <c r="N3" s="62" t="s">
        <v>247</v>
      </c>
      <c r="O3" s="62" t="s">
        <v>247</v>
      </c>
      <c r="P3" s="62" t="s">
        <v>247</v>
      </c>
      <c r="Q3" s="19" t="s">
        <v>1335</v>
      </c>
    </row>
    <row r="4" spans="1:17" ht="15.75" customHeight="1" x14ac:dyDescent="0.15">
      <c r="A4" s="146" t="s">
        <v>167</v>
      </c>
      <c r="B4" s="18">
        <v>1.5625E-2</v>
      </c>
      <c r="C4" s="19" t="s">
        <v>220</v>
      </c>
      <c r="D4" s="19" t="s">
        <v>247</v>
      </c>
      <c r="E4" s="19" t="s">
        <v>223</v>
      </c>
      <c r="F4" s="19" t="s">
        <v>1334</v>
      </c>
      <c r="G4" s="59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>
        <v>50</v>
      </c>
      <c r="O4" s="62" t="s">
        <v>247</v>
      </c>
      <c r="P4" s="62" t="s">
        <v>247</v>
      </c>
      <c r="Q4" s="146" t="s">
        <v>1335</v>
      </c>
    </row>
    <row r="5" spans="1:17" ht="15.75" customHeight="1" x14ac:dyDescent="0.15">
      <c r="A5" s="146" t="s">
        <v>167</v>
      </c>
      <c r="B5" s="18">
        <v>1.5694444444444445E-2</v>
      </c>
      <c r="C5" s="19" t="s">
        <v>226</v>
      </c>
      <c r="D5" s="19" t="s">
        <v>247</v>
      </c>
      <c r="E5" s="19" t="s">
        <v>223</v>
      </c>
      <c r="F5" s="19" t="s">
        <v>1334</v>
      </c>
      <c r="G5" s="59" t="s">
        <v>247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>
        <v>50</v>
      </c>
      <c r="O5" s="62" t="s">
        <v>247</v>
      </c>
      <c r="P5" s="62" t="s">
        <v>247</v>
      </c>
      <c r="Q5" s="146" t="s">
        <v>1335</v>
      </c>
    </row>
    <row r="6" spans="1:17" ht="15.75" customHeight="1" x14ac:dyDescent="0.15">
      <c r="A6" s="146" t="s">
        <v>167</v>
      </c>
      <c r="B6" s="18">
        <v>1.5879629629629629E-2</v>
      </c>
      <c r="C6" s="19" t="s">
        <v>229</v>
      </c>
      <c r="D6" s="19" t="s">
        <v>247</v>
      </c>
      <c r="E6" s="19" t="s">
        <v>223</v>
      </c>
      <c r="F6" s="19" t="s">
        <v>1334</v>
      </c>
      <c r="G6" s="59" t="s">
        <v>247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>
        <v>100</v>
      </c>
      <c r="O6" s="62" t="s">
        <v>247</v>
      </c>
      <c r="P6" s="62" t="s">
        <v>247</v>
      </c>
      <c r="Q6" s="146" t="s">
        <v>1335</v>
      </c>
    </row>
    <row r="7" spans="1:17" ht="15.75" customHeight="1" x14ac:dyDescent="0.15">
      <c r="A7" s="146" t="s">
        <v>167</v>
      </c>
      <c r="B7" s="18">
        <v>2.7974537037037037E-2</v>
      </c>
      <c r="C7" s="19" t="s">
        <v>225</v>
      </c>
      <c r="D7" s="19" t="s">
        <v>1336</v>
      </c>
      <c r="E7" s="19" t="s">
        <v>1337</v>
      </c>
      <c r="F7" s="19" t="s">
        <v>669</v>
      </c>
      <c r="G7" s="59" t="s">
        <v>247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>
        <v>1</v>
      </c>
      <c r="O7" s="62" t="s">
        <v>247</v>
      </c>
      <c r="P7" s="62" t="s">
        <v>247</v>
      </c>
      <c r="Q7" s="19" t="s">
        <v>1338</v>
      </c>
    </row>
    <row r="8" spans="1:17" ht="15.75" customHeight="1" x14ac:dyDescent="0.15">
      <c r="A8" s="146" t="s">
        <v>167</v>
      </c>
      <c r="B8" s="18">
        <v>6.2384259259259257E-2</v>
      </c>
      <c r="C8" s="19" t="s">
        <v>229</v>
      </c>
      <c r="D8" s="19" t="s">
        <v>247</v>
      </c>
      <c r="E8" s="19" t="s">
        <v>247</v>
      </c>
      <c r="F8" s="19" t="s">
        <v>251</v>
      </c>
      <c r="G8" s="59" t="s">
        <v>1339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>
        <v>5</v>
      </c>
      <c r="P8" s="62" t="s">
        <v>247</v>
      </c>
    </row>
    <row r="9" spans="1:17" ht="15.75" customHeight="1" x14ac:dyDescent="0.15">
      <c r="A9" s="146" t="s">
        <v>167</v>
      </c>
      <c r="B9" s="18">
        <v>6.8877314814814808E-2</v>
      </c>
      <c r="C9" s="19" t="s">
        <v>219</v>
      </c>
      <c r="D9" s="19" t="s">
        <v>247</v>
      </c>
      <c r="E9" s="19" t="s">
        <v>223</v>
      </c>
      <c r="F9" s="19" t="s">
        <v>1334</v>
      </c>
      <c r="G9" s="59" t="s">
        <v>247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>
        <v>150</v>
      </c>
      <c r="O9" s="62" t="s">
        <v>247</v>
      </c>
      <c r="P9" s="62" t="s">
        <v>247</v>
      </c>
      <c r="Q9" s="19" t="s">
        <v>1335</v>
      </c>
    </row>
    <row r="10" spans="1:17" ht="15.75" customHeight="1" x14ac:dyDescent="0.15">
      <c r="A10" s="146" t="s">
        <v>167</v>
      </c>
      <c r="B10" s="18">
        <v>6.8900462962962969E-2</v>
      </c>
      <c r="C10" s="19" t="s">
        <v>225</v>
      </c>
      <c r="D10" s="19" t="s">
        <v>247</v>
      </c>
      <c r="E10" s="19" t="s">
        <v>223</v>
      </c>
      <c r="F10" s="19" t="s">
        <v>1334</v>
      </c>
      <c r="G10" s="59" t="s">
        <v>247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>
        <v>100</v>
      </c>
      <c r="O10" s="62" t="s">
        <v>247</v>
      </c>
      <c r="P10" s="62" t="s">
        <v>247</v>
      </c>
      <c r="Q10" s="19" t="s">
        <v>1335</v>
      </c>
    </row>
    <row r="11" spans="1:17" ht="15.75" customHeight="1" x14ac:dyDescent="0.15">
      <c r="A11" s="146" t="s">
        <v>167</v>
      </c>
      <c r="B11" s="18">
        <v>6.9074074074074079E-2</v>
      </c>
      <c r="C11" s="19" t="s">
        <v>223</v>
      </c>
      <c r="D11" s="19" t="s">
        <v>1340</v>
      </c>
      <c r="E11" s="19" t="s">
        <v>247</v>
      </c>
      <c r="F11" s="19" t="s">
        <v>251</v>
      </c>
      <c r="G11" s="59" t="s">
        <v>1341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>
        <v>850</v>
      </c>
      <c r="O11" s="62" t="s">
        <v>247</v>
      </c>
      <c r="P11" s="62" t="s">
        <v>247</v>
      </c>
    </row>
    <row r="12" spans="1:17" ht="15.75" customHeight="1" x14ac:dyDescent="0.15">
      <c r="A12" s="146" t="s">
        <v>167</v>
      </c>
      <c r="B12" s="18">
        <v>7.8379629629629632E-2</v>
      </c>
      <c r="C12" s="19" t="s">
        <v>229</v>
      </c>
      <c r="D12" s="19" t="s">
        <v>1342</v>
      </c>
      <c r="E12" s="19" t="s">
        <v>1343</v>
      </c>
      <c r="F12" s="19" t="s">
        <v>251</v>
      </c>
      <c r="G12" s="59" t="s">
        <v>468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>
        <v>100</v>
      </c>
      <c r="O12" s="62" t="s">
        <v>247</v>
      </c>
      <c r="P12" s="62" t="s">
        <v>247</v>
      </c>
    </row>
    <row r="13" spans="1:17" ht="15.75" customHeight="1" x14ac:dyDescent="0.15">
      <c r="A13" s="146" t="s">
        <v>167</v>
      </c>
      <c r="B13" s="18">
        <v>7.8437499999999993E-2</v>
      </c>
      <c r="C13" s="19" t="s">
        <v>226</v>
      </c>
      <c r="D13" s="19" t="s">
        <v>1342</v>
      </c>
      <c r="E13" s="19" t="s">
        <v>1343</v>
      </c>
      <c r="F13" s="19" t="s">
        <v>251</v>
      </c>
      <c r="G13" s="78" t="s">
        <v>468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>
        <v>100</v>
      </c>
      <c r="O13" s="62" t="s">
        <v>247</v>
      </c>
      <c r="P13" s="62" t="s">
        <v>247</v>
      </c>
    </row>
    <row r="14" spans="1:17" ht="15.75" customHeight="1" x14ac:dyDescent="0.15">
      <c r="A14" s="146" t="s">
        <v>167</v>
      </c>
      <c r="B14" s="18">
        <v>7.9432870370370376E-2</v>
      </c>
      <c r="C14" s="19" t="s">
        <v>1342</v>
      </c>
      <c r="D14" s="19" t="s">
        <v>247</v>
      </c>
      <c r="E14" s="19" t="s">
        <v>229</v>
      </c>
      <c r="F14" s="19" t="s">
        <v>286</v>
      </c>
      <c r="G14" s="59" t="s">
        <v>1344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247</v>
      </c>
      <c r="M14" s="62" t="s">
        <v>247</v>
      </c>
      <c r="N14" s="62" t="s">
        <v>247</v>
      </c>
      <c r="O14" s="62" t="s">
        <v>247</v>
      </c>
      <c r="P14" s="62" t="s">
        <v>247</v>
      </c>
    </row>
    <row r="15" spans="1:17" ht="15.75" customHeight="1" x14ac:dyDescent="0.15">
      <c r="A15" s="146" t="s">
        <v>167</v>
      </c>
      <c r="B15" s="18">
        <v>7.993055555555556E-2</v>
      </c>
      <c r="C15" s="19" t="s">
        <v>226</v>
      </c>
      <c r="D15" s="19" t="s">
        <v>1342</v>
      </c>
      <c r="E15" s="19" t="s">
        <v>1343</v>
      </c>
      <c r="F15" s="19" t="s">
        <v>251</v>
      </c>
      <c r="G15" s="59" t="s">
        <v>1345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>
        <v>1</v>
      </c>
      <c r="O15" s="62" t="s">
        <v>247</v>
      </c>
      <c r="P15" s="62" t="s">
        <v>247</v>
      </c>
    </row>
    <row r="16" spans="1:17" ht="15.75" customHeight="1" x14ac:dyDescent="0.15">
      <c r="A16" s="146" t="s">
        <v>167</v>
      </c>
      <c r="B16" s="18">
        <v>8.1018518518518517E-2</v>
      </c>
      <c r="C16" s="19" t="s">
        <v>221</v>
      </c>
      <c r="D16" s="19" t="s">
        <v>1346</v>
      </c>
      <c r="E16" s="19" t="s">
        <v>247</v>
      </c>
      <c r="F16" s="19" t="s">
        <v>251</v>
      </c>
      <c r="G16" s="59" t="s">
        <v>467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247</v>
      </c>
      <c r="M16" s="62" t="s">
        <v>247</v>
      </c>
      <c r="N16" s="62">
        <v>200</v>
      </c>
      <c r="O16" s="62" t="s">
        <v>247</v>
      </c>
      <c r="P16" s="62" t="s">
        <v>247</v>
      </c>
    </row>
    <row r="17" spans="1:16" ht="15.75" customHeight="1" x14ac:dyDescent="0.15">
      <c r="A17" s="146" t="s">
        <v>167</v>
      </c>
      <c r="B17" s="18">
        <v>0.10435185185185185</v>
      </c>
      <c r="C17" s="19" t="s">
        <v>219</v>
      </c>
      <c r="D17" s="19" t="s">
        <v>247</v>
      </c>
      <c r="E17" s="19" t="s">
        <v>247</v>
      </c>
      <c r="F17" s="19" t="s">
        <v>251</v>
      </c>
      <c r="G17" s="59" t="s">
        <v>1347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247</v>
      </c>
      <c r="M17" s="62" t="s">
        <v>247</v>
      </c>
      <c r="N17" s="62">
        <v>1</v>
      </c>
      <c r="O17" s="62" t="s">
        <v>247</v>
      </c>
      <c r="P17" s="62" t="s">
        <v>247</v>
      </c>
    </row>
    <row r="18" spans="1:16" ht="15.75" customHeight="1" x14ac:dyDescent="0.15">
      <c r="A18" s="146" t="s">
        <v>167</v>
      </c>
      <c r="B18" s="18">
        <v>0.10435185185185185</v>
      </c>
      <c r="C18" s="19" t="s">
        <v>225</v>
      </c>
      <c r="D18" s="19" t="s">
        <v>247</v>
      </c>
      <c r="E18" s="19" t="s">
        <v>247</v>
      </c>
      <c r="F18" s="19" t="s">
        <v>251</v>
      </c>
      <c r="G18" s="78" t="s">
        <v>1347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247</v>
      </c>
      <c r="M18" s="62" t="s">
        <v>247</v>
      </c>
      <c r="N18" s="62">
        <v>1</v>
      </c>
      <c r="O18" s="62" t="s">
        <v>247</v>
      </c>
      <c r="P18" s="62" t="s">
        <v>247</v>
      </c>
    </row>
    <row r="19" spans="1:16" ht="15.75" customHeight="1" x14ac:dyDescent="0.15">
      <c r="A19" s="146" t="s">
        <v>167</v>
      </c>
      <c r="B19" s="18">
        <v>0.10435185185185185</v>
      </c>
      <c r="C19" s="19" t="s">
        <v>221</v>
      </c>
      <c r="D19" s="19" t="s">
        <v>247</v>
      </c>
      <c r="E19" s="19" t="s">
        <v>247</v>
      </c>
      <c r="F19" s="19" t="s">
        <v>251</v>
      </c>
      <c r="G19" s="78" t="s">
        <v>1348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247</v>
      </c>
      <c r="M19" s="62" t="s">
        <v>247</v>
      </c>
      <c r="N19" s="62">
        <v>1</v>
      </c>
      <c r="O19" s="62" t="s">
        <v>247</v>
      </c>
      <c r="P19" s="62" t="s">
        <v>247</v>
      </c>
    </row>
    <row r="20" spans="1:16" ht="15.75" customHeight="1" x14ac:dyDescent="0.15">
      <c r="A20" s="146" t="s">
        <v>167</v>
      </c>
      <c r="B20" s="18">
        <v>0.10435185185185185</v>
      </c>
      <c r="C20" s="19" t="s">
        <v>226</v>
      </c>
      <c r="D20" s="19" t="s">
        <v>247</v>
      </c>
      <c r="E20" s="19" t="s">
        <v>247</v>
      </c>
      <c r="F20" s="19" t="s">
        <v>251</v>
      </c>
      <c r="G20" s="78" t="s">
        <v>1347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61" t="s">
        <v>247</v>
      </c>
      <c r="M20" s="62" t="s">
        <v>247</v>
      </c>
      <c r="N20" s="62">
        <v>1</v>
      </c>
      <c r="O20" s="62" t="s">
        <v>247</v>
      </c>
      <c r="P20" s="62" t="s">
        <v>247</v>
      </c>
    </row>
    <row r="21" spans="1:16" ht="15.75" customHeight="1" x14ac:dyDescent="0.15">
      <c r="A21" s="146" t="s">
        <v>167</v>
      </c>
      <c r="B21" s="18">
        <v>0.10435185185185185</v>
      </c>
      <c r="C21" s="19" t="s">
        <v>220</v>
      </c>
      <c r="D21" s="19" t="s">
        <v>247</v>
      </c>
      <c r="E21" s="19" t="s">
        <v>247</v>
      </c>
      <c r="F21" s="19" t="s">
        <v>251</v>
      </c>
      <c r="G21" s="59" t="s">
        <v>1349</v>
      </c>
      <c r="H21" s="112"/>
      <c r="I21" s="60" t="s">
        <v>247</v>
      </c>
      <c r="J21" s="60" t="s">
        <v>247</v>
      </c>
      <c r="K21" s="60" t="s">
        <v>247</v>
      </c>
      <c r="L21" s="61" t="s">
        <v>247</v>
      </c>
      <c r="M21" s="62" t="s">
        <v>247</v>
      </c>
      <c r="N21" s="62">
        <v>3</v>
      </c>
      <c r="O21" s="62" t="s">
        <v>247</v>
      </c>
      <c r="P21" s="62" t="s">
        <v>247</v>
      </c>
    </row>
    <row r="22" spans="1:16" ht="15.75" customHeight="1" x14ac:dyDescent="0.15">
      <c r="A22" s="146" t="s">
        <v>167</v>
      </c>
      <c r="B22" s="18">
        <v>0.10435185185185185</v>
      </c>
      <c r="C22" s="19" t="s">
        <v>229</v>
      </c>
      <c r="D22" s="19" t="s">
        <v>247</v>
      </c>
      <c r="E22" s="19" t="s">
        <v>247</v>
      </c>
      <c r="F22" s="19" t="s">
        <v>251</v>
      </c>
      <c r="G22" s="78" t="s">
        <v>1350</v>
      </c>
      <c r="H22" s="60" t="s">
        <v>247</v>
      </c>
      <c r="I22" s="60" t="s">
        <v>247</v>
      </c>
      <c r="J22" s="60" t="s">
        <v>247</v>
      </c>
      <c r="K22" s="60" t="s">
        <v>247</v>
      </c>
      <c r="L22" s="61" t="s">
        <v>247</v>
      </c>
      <c r="M22" s="62" t="s">
        <v>247</v>
      </c>
      <c r="N22" s="62">
        <v>3</v>
      </c>
      <c r="O22" s="62" t="s">
        <v>247</v>
      </c>
      <c r="P22" s="62" t="s">
        <v>247</v>
      </c>
    </row>
    <row r="23" spans="1:16" ht="15.75" customHeight="1" x14ac:dyDescent="0.15">
      <c r="A23" s="146" t="s">
        <v>167</v>
      </c>
      <c r="B23" s="18">
        <v>0.10435185185185185</v>
      </c>
      <c r="C23" s="19" t="s">
        <v>223</v>
      </c>
      <c r="D23" s="19" t="s">
        <v>247</v>
      </c>
      <c r="E23" s="19" t="s">
        <v>247</v>
      </c>
      <c r="F23" s="19" t="s">
        <v>251</v>
      </c>
      <c r="G23" s="78" t="s">
        <v>1350</v>
      </c>
      <c r="H23" s="60" t="s">
        <v>247</v>
      </c>
      <c r="I23" s="60" t="s">
        <v>247</v>
      </c>
      <c r="J23" s="60" t="s">
        <v>247</v>
      </c>
      <c r="K23" s="60" t="s">
        <v>247</v>
      </c>
      <c r="L23" s="61" t="s">
        <v>247</v>
      </c>
      <c r="M23" s="62" t="s">
        <v>247</v>
      </c>
      <c r="N23" s="62">
        <v>3</v>
      </c>
      <c r="O23" s="62" t="s">
        <v>247</v>
      </c>
      <c r="P23" s="62" t="s">
        <v>247</v>
      </c>
    </row>
    <row r="24" spans="1:16" ht="15.75" customHeight="1" x14ac:dyDescent="0.15">
      <c r="A24" s="146" t="s">
        <v>167</v>
      </c>
      <c r="B24" s="18">
        <v>0.10607638888888889</v>
      </c>
      <c r="C24" s="19" t="s">
        <v>225</v>
      </c>
      <c r="D24" s="19" t="s">
        <v>247</v>
      </c>
      <c r="E24" s="19" t="s">
        <v>247</v>
      </c>
      <c r="F24" s="19" t="s">
        <v>251</v>
      </c>
      <c r="G24" s="59" t="s">
        <v>1351</v>
      </c>
      <c r="H24" s="60" t="s">
        <v>247</v>
      </c>
      <c r="I24" s="60" t="s">
        <v>247</v>
      </c>
      <c r="J24" s="60" t="s">
        <v>247</v>
      </c>
      <c r="K24" s="60" t="s">
        <v>247</v>
      </c>
      <c r="L24" s="61" t="s">
        <v>247</v>
      </c>
      <c r="M24" s="62" t="s">
        <v>247</v>
      </c>
      <c r="N24" s="62">
        <v>25</v>
      </c>
      <c r="O24" s="62" t="s">
        <v>247</v>
      </c>
      <c r="P24" s="62" t="s">
        <v>247</v>
      </c>
    </row>
    <row r="25" spans="1:16" ht="15.75" customHeight="1" x14ac:dyDescent="0.15">
      <c r="A25" s="146" t="s">
        <v>167</v>
      </c>
      <c r="B25" s="18">
        <v>0.10929398148148148</v>
      </c>
      <c r="C25" s="19" t="s">
        <v>229</v>
      </c>
      <c r="D25" s="19" t="s">
        <v>1323</v>
      </c>
      <c r="E25" s="19" t="s">
        <v>618</v>
      </c>
      <c r="F25" s="19" t="s">
        <v>255</v>
      </c>
      <c r="G25" s="59" t="s">
        <v>247</v>
      </c>
      <c r="H25" s="60" t="s">
        <v>247</v>
      </c>
      <c r="I25" s="60" t="s">
        <v>247</v>
      </c>
      <c r="J25" s="60" t="s">
        <v>247</v>
      </c>
      <c r="K25" s="60" t="s">
        <v>247</v>
      </c>
      <c r="L25" s="61" t="s">
        <v>1352</v>
      </c>
      <c r="M25" s="62" t="s">
        <v>247</v>
      </c>
      <c r="N25" s="62" t="s">
        <v>247</v>
      </c>
      <c r="O25" s="62" t="s">
        <v>247</v>
      </c>
      <c r="P25" s="62" t="s">
        <v>247</v>
      </c>
    </row>
    <row r="26" spans="1:16" ht="15.75" customHeight="1" x14ac:dyDescent="0.15">
      <c r="A26" s="146" t="s">
        <v>167</v>
      </c>
      <c r="B26" s="18">
        <v>0.11170138888888889</v>
      </c>
      <c r="C26" s="19" t="s">
        <v>229</v>
      </c>
      <c r="D26" s="19" t="s">
        <v>1323</v>
      </c>
      <c r="E26" s="19" t="s">
        <v>618</v>
      </c>
      <c r="F26" s="19" t="s">
        <v>255</v>
      </c>
      <c r="G26" s="59" t="s">
        <v>247</v>
      </c>
      <c r="H26" s="60" t="s">
        <v>247</v>
      </c>
      <c r="I26" s="60" t="s">
        <v>247</v>
      </c>
      <c r="J26" s="60" t="s">
        <v>247</v>
      </c>
      <c r="K26" s="60" t="s">
        <v>247</v>
      </c>
      <c r="L26" s="61" t="s">
        <v>247</v>
      </c>
      <c r="M26" s="62">
        <v>10</v>
      </c>
      <c r="N26" s="62" t="s">
        <v>247</v>
      </c>
      <c r="O26" s="62" t="s">
        <v>247</v>
      </c>
      <c r="P26" s="62" t="s">
        <v>247</v>
      </c>
    </row>
    <row r="27" spans="1:16" ht="15.75" customHeight="1" x14ac:dyDescent="0.15">
      <c r="A27" s="146" t="s">
        <v>167</v>
      </c>
      <c r="B27" s="18">
        <v>0.15383101851851852</v>
      </c>
      <c r="C27" s="19" t="s">
        <v>225</v>
      </c>
      <c r="D27" s="19" t="s">
        <v>1353</v>
      </c>
      <c r="E27" s="19" t="s">
        <v>1354</v>
      </c>
      <c r="F27" s="19" t="s">
        <v>255</v>
      </c>
      <c r="G27" s="59" t="s">
        <v>247</v>
      </c>
      <c r="H27" s="60" t="s">
        <v>247</v>
      </c>
      <c r="I27" s="60" t="s">
        <v>247</v>
      </c>
      <c r="J27" s="60" t="s">
        <v>247</v>
      </c>
      <c r="K27" s="60" t="s">
        <v>247</v>
      </c>
      <c r="L27" s="61" t="s">
        <v>247</v>
      </c>
      <c r="M27" s="62" t="s">
        <v>247</v>
      </c>
      <c r="N27" s="62">
        <v>5</v>
      </c>
      <c r="O27" s="62" t="s">
        <v>247</v>
      </c>
      <c r="P27" s="62" t="s">
        <v>247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9.5" customWidth="1"/>
    <col min="4" max="4" width="17.33203125" customWidth="1"/>
    <col min="7" max="7" width="28.5" customWidth="1"/>
    <col min="8" max="8" width="9.33203125" customWidth="1"/>
    <col min="9" max="11" width="7.6640625" customWidth="1"/>
    <col min="12" max="12" width="22.3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49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168</v>
      </c>
      <c r="B2" s="85">
        <v>1.5613425925925926E-2</v>
      </c>
      <c r="C2" s="19" t="s">
        <v>226</v>
      </c>
      <c r="D2" s="19" t="s">
        <v>247</v>
      </c>
      <c r="E2" s="19" t="s">
        <v>226</v>
      </c>
      <c r="F2" s="19" t="s">
        <v>297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424</v>
      </c>
      <c r="M2" s="62" t="s">
        <v>247</v>
      </c>
      <c r="N2" s="62" t="s">
        <v>247</v>
      </c>
      <c r="O2" s="62" t="s">
        <v>247</v>
      </c>
      <c r="P2" s="62" t="s">
        <v>247</v>
      </c>
      <c r="Q2" s="19"/>
    </row>
    <row r="3" spans="1:17" ht="15.75" customHeight="1" x14ac:dyDescent="0.15">
      <c r="A3" s="19" t="s">
        <v>168</v>
      </c>
      <c r="B3" s="85">
        <v>6.368055555555556E-2</v>
      </c>
      <c r="C3" s="19" t="s">
        <v>1355</v>
      </c>
      <c r="D3" s="19" t="s">
        <v>1356</v>
      </c>
      <c r="E3" s="19" t="s">
        <v>219</v>
      </c>
      <c r="F3" s="19" t="s">
        <v>266</v>
      </c>
      <c r="G3" s="59" t="s">
        <v>1357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  <c r="Q3" s="19" t="s">
        <v>1358</v>
      </c>
    </row>
    <row r="4" spans="1:17" ht="15.75" customHeight="1" x14ac:dyDescent="0.15">
      <c r="A4" s="19" t="s">
        <v>168</v>
      </c>
      <c r="B4" s="85">
        <v>6.789351851851852E-2</v>
      </c>
      <c r="C4" s="19" t="s">
        <v>1355</v>
      </c>
      <c r="D4" s="19" t="s">
        <v>1356</v>
      </c>
      <c r="E4" s="19" t="s">
        <v>223</v>
      </c>
      <c r="F4" s="19" t="s">
        <v>266</v>
      </c>
      <c r="G4" s="59" t="s">
        <v>1359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  <c r="Q4" s="19" t="s">
        <v>1360</v>
      </c>
    </row>
    <row r="5" spans="1:17" ht="15.75" customHeight="1" x14ac:dyDescent="0.15">
      <c r="A5" s="19" t="s">
        <v>168</v>
      </c>
      <c r="B5" s="85">
        <v>6.789351851851852E-2</v>
      </c>
      <c r="C5" s="19" t="s">
        <v>1355</v>
      </c>
      <c r="D5" s="19" t="s">
        <v>1356</v>
      </c>
      <c r="E5" s="19" t="s">
        <v>223</v>
      </c>
      <c r="F5" s="19" t="s">
        <v>266</v>
      </c>
      <c r="G5" s="59" t="s">
        <v>365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  <c r="Q5" s="19" t="s">
        <v>1361</v>
      </c>
    </row>
    <row r="6" spans="1:17" ht="15.75" customHeight="1" x14ac:dyDescent="0.15">
      <c r="A6" s="19" t="s">
        <v>168</v>
      </c>
      <c r="B6" s="85">
        <v>7.7083333333333337E-2</v>
      </c>
      <c r="C6" s="19" t="s">
        <v>1362</v>
      </c>
      <c r="D6" s="19" t="s">
        <v>1356</v>
      </c>
      <c r="E6" s="19" t="s">
        <v>226</v>
      </c>
      <c r="F6" s="19" t="s">
        <v>255</v>
      </c>
      <c r="G6" s="59" t="s">
        <v>1363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  <c r="Q6" s="19" t="s">
        <v>1364</v>
      </c>
    </row>
    <row r="7" spans="1:17" ht="15.75" customHeight="1" x14ac:dyDescent="0.15">
      <c r="A7" s="19" t="s">
        <v>168</v>
      </c>
      <c r="B7" s="85">
        <v>7.8263888888888883E-2</v>
      </c>
      <c r="C7" s="19" t="s">
        <v>1362</v>
      </c>
      <c r="D7" s="19" t="s">
        <v>1356</v>
      </c>
      <c r="E7" s="19" t="s">
        <v>223</v>
      </c>
      <c r="F7" s="19" t="s">
        <v>255</v>
      </c>
      <c r="G7" s="59" t="s">
        <v>1363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  <c r="Q7" s="19" t="s">
        <v>1365</v>
      </c>
    </row>
    <row r="8" spans="1:17" ht="15.75" customHeight="1" x14ac:dyDescent="0.15">
      <c r="A8" s="19" t="s">
        <v>168</v>
      </c>
      <c r="B8" s="85">
        <v>0.10353009259259259</v>
      </c>
      <c r="C8" s="19" t="s">
        <v>219</v>
      </c>
      <c r="D8" s="19" t="s">
        <v>247</v>
      </c>
      <c r="E8" s="19" t="s">
        <v>220</v>
      </c>
      <c r="F8" s="19" t="s">
        <v>255</v>
      </c>
      <c r="G8" s="59" t="s">
        <v>1366</v>
      </c>
      <c r="H8" s="60" t="s">
        <v>247</v>
      </c>
      <c r="I8" s="60" t="s">
        <v>247</v>
      </c>
      <c r="J8" s="60" t="s">
        <v>247</v>
      </c>
      <c r="K8" s="60" t="s">
        <v>247</v>
      </c>
      <c r="L8" s="147" t="s">
        <v>1366</v>
      </c>
      <c r="M8" s="62" t="s">
        <v>247</v>
      </c>
      <c r="N8" s="62" t="s">
        <v>247</v>
      </c>
      <c r="O8" s="62" t="s">
        <v>247</v>
      </c>
      <c r="P8" s="62" t="s">
        <v>247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9.5" customWidth="1"/>
    <col min="4" max="4" width="15.5" customWidth="1"/>
    <col min="5" max="5" width="13.83203125" customWidth="1"/>
    <col min="6" max="6" width="13.5" customWidth="1"/>
    <col min="7" max="7" width="31.5" customWidth="1"/>
    <col min="8" max="8" width="9.33203125" customWidth="1"/>
    <col min="9" max="11" width="7.6640625" customWidth="1"/>
    <col min="12" max="12" width="21.3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34.1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169</v>
      </c>
      <c r="B2" s="18">
        <v>8.5879629629629625E-2</v>
      </c>
      <c r="C2" s="19" t="s">
        <v>247</v>
      </c>
      <c r="D2" s="19" t="s">
        <v>1367</v>
      </c>
      <c r="E2" s="19" t="s">
        <v>229</v>
      </c>
      <c r="F2" s="19" t="s">
        <v>266</v>
      </c>
      <c r="G2" s="59" t="s">
        <v>1368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169</v>
      </c>
      <c r="B3" s="18">
        <v>0.12369212962962962</v>
      </c>
      <c r="C3" s="19" t="s">
        <v>229</v>
      </c>
      <c r="D3" s="19" t="s">
        <v>1367</v>
      </c>
      <c r="E3" s="19" t="s">
        <v>220</v>
      </c>
      <c r="F3" s="19" t="s">
        <v>374</v>
      </c>
      <c r="G3" s="59" t="s">
        <v>1369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1369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169</v>
      </c>
      <c r="B4" s="18">
        <v>0.125</v>
      </c>
      <c r="C4" s="19" t="s">
        <v>247</v>
      </c>
      <c r="D4" s="19" t="s">
        <v>1367</v>
      </c>
      <c r="E4" s="19" t="s">
        <v>220</v>
      </c>
      <c r="F4" s="19" t="s">
        <v>1370</v>
      </c>
      <c r="G4" s="59" t="s">
        <v>1371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169</v>
      </c>
      <c r="B5" s="18">
        <v>0.12633101851851852</v>
      </c>
      <c r="C5" s="19" t="s">
        <v>247</v>
      </c>
      <c r="D5" s="19" t="s">
        <v>1367</v>
      </c>
      <c r="E5" s="19" t="s">
        <v>225</v>
      </c>
      <c r="F5" s="19" t="s">
        <v>1372</v>
      </c>
      <c r="G5" s="59" t="s">
        <v>1373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20.6640625" customWidth="1"/>
    <col min="4" max="4" width="19" customWidth="1"/>
    <col min="5" max="5" width="16.33203125" customWidth="1"/>
    <col min="7" max="7" width="26.83203125" customWidth="1"/>
    <col min="8" max="8" width="9.33203125" customWidth="1"/>
    <col min="9" max="11" width="7.6640625" customWidth="1"/>
    <col min="12" max="12" width="26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70.1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170</v>
      </c>
      <c r="B2" s="18">
        <v>1.03125E-2</v>
      </c>
      <c r="C2" s="19" t="s">
        <v>220</v>
      </c>
      <c r="D2" s="19" t="s">
        <v>247</v>
      </c>
      <c r="E2" s="19" t="s">
        <v>223</v>
      </c>
      <c r="F2" s="19" t="s">
        <v>276</v>
      </c>
      <c r="G2" s="59" t="s">
        <v>1371</v>
      </c>
      <c r="H2" s="59" t="s">
        <v>247</v>
      </c>
      <c r="I2" s="59" t="s">
        <v>247</v>
      </c>
      <c r="J2" s="59" t="s">
        <v>247</v>
      </c>
      <c r="K2" s="59" t="s">
        <v>247</v>
      </c>
      <c r="L2" s="61" t="s">
        <v>1371</v>
      </c>
      <c r="M2" s="61" t="s">
        <v>247</v>
      </c>
      <c r="N2" s="61" t="s">
        <v>247</v>
      </c>
      <c r="O2" s="61" t="s">
        <v>247</v>
      </c>
      <c r="P2" s="61" t="s">
        <v>247</v>
      </c>
      <c r="Q2" s="19" t="s">
        <v>1374</v>
      </c>
    </row>
    <row r="3" spans="1:17" ht="15.75" customHeight="1" x14ac:dyDescent="0.15">
      <c r="A3" s="19" t="s">
        <v>170</v>
      </c>
      <c r="B3" s="18">
        <v>5.5671296296296295E-2</v>
      </c>
      <c r="C3" s="19" t="s">
        <v>225</v>
      </c>
      <c r="D3" s="19" t="s">
        <v>1367</v>
      </c>
      <c r="E3" s="19" t="s">
        <v>247</v>
      </c>
      <c r="F3" s="19" t="s">
        <v>1375</v>
      </c>
      <c r="G3" s="59" t="s">
        <v>247</v>
      </c>
      <c r="H3" s="59" t="s">
        <v>247</v>
      </c>
      <c r="I3" s="59" t="s">
        <v>247</v>
      </c>
      <c r="J3" s="59" t="s">
        <v>247</v>
      </c>
      <c r="K3" s="59" t="s">
        <v>247</v>
      </c>
      <c r="L3" s="61" t="s">
        <v>1373</v>
      </c>
      <c r="M3" s="61" t="s">
        <v>247</v>
      </c>
      <c r="N3" s="61" t="s">
        <v>247</v>
      </c>
      <c r="O3" s="61" t="s">
        <v>247</v>
      </c>
      <c r="P3" s="61" t="s">
        <v>247</v>
      </c>
      <c r="Q3" s="19" t="s">
        <v>1376</v>
      </c>
    </row>
    <row r="4" spans="1:17" ht="15.75" customHeight="1" x14ac:dyDescent="0.15">
      <c r="A4" s="19" t="s">
        <v>170</v>
      </c>
      <c r="B4" s="18">
        <v>9.3182870370370374E-2</v>
      </c>
      <c r="C4" s="19" t="s">
        <v>219</v>
      </c>
      <c r="D4" s="19" t="s">
        <v>247</v>
      </c>
      <c r="E4" s="19" t="s">
        <v>1377</v>
      </c>
      <c r="F4" s="19" t="s">
        <v>883</v>
      </c>
      <c r="G4" s="59" t="s">
        <v>247</v>
      </c>
      <c r="H4" s="59" t="s">
        <v>247</v>
      </c>
      <c r="I4" s="59" t="s">
        <v>247</v>
      </c>
      <c r="J4" s="59" t="s">
        <v>247</v>
      </c>
      <c r="K4" s="59" t="s">
        <v>247</v>
      </c>
      <c r="L4" s="61" t="s">
        <v>247</v>
      </c>
      <c r="M4" s="61" t="s">
        <v>247</v>
      </c>
      <c r="N4" s="61" t="s">
        <v>247</v>
      </c>
      <c r="O4" s="61">
        <v>1</v>
      </c>
      <c r="P4" s="61" t="s">
        <v>247</v>
      </c>
      <c r="Q4" s="19" t="s">
        <v>1378</v>
      </c>
    </row>
    <row r="5" spans="1:17" ht="15.75" customHeight="1" x14ac:dyDescent="0.15">
      <c r="A5" s="19" t="s">
        <v>170</v>
      </c>
      <c r="B5" s="18">
        <v>0.1028125</v>
      </c>
      <c r="C5" s="19" t="s">
        <v>220</v>
      </c>
      <c r="D5" s="19" t="s">
        <v>247</v>
      </c>
      <c r="E5" s="19" t="s">
        <v>1379</v>
      </c>
      <c r="F5" s="19" t="s">
        <v>255</v>
      </c>
      <c r="G5" s="59" t="s">
        <v>1380</v>
      </c>
      <c r="H5" s="59" t="s">
        <v>247</v>
      </c>
      <c r="I5" s="59" t="s">
        <v>247</v>
      </c>
      <c r="J5" s="59" t="s">
        <v>247</v>
      </c>
      <c r="K5" s="59" t="s">
        <v>247</v>
      </c>
      <c r="L5" s="61" t="s">
        <v>247</v>
      </c>
      <c r="M5" s="61" t="s">
        <v>247</v>
      </c>
      <c r="N5" s="61" t="s">
        <v>247</v>
      </c>
      <c r="O5" s="61" t="s">
        <v>247</v>
      </c>
      <c r="P5" s="61" t="s">
        <v>247</v>
      </c>
      <c r="Q5" s="19" t="s">
        <v>1381</v>
      </c>
    </row>
    <row r="6" spans="1:17" ht="15.75" customHeight="1" x14ac:dyDescent="0.15">
      <c r="A6" s="19" t="s">
        <v>170</v>
      </c>
      <c r="B6" s="18">
        <v>0.10456018518518519</v>
      </c>
      <c r="C6" s="19" t="s">
        <v>1382</v>
      </c>
      <c r="D6" s="19" t="s">
        <v>247</v>
      </c>
      <c r="E6" s="19" t="s">
        <v>221</v>
      </c>
      <c r="F6" s="19" t="s">
        <v>246</v>
      </c>
      <c r="G6" s="59" t="s">
        <v>1383</v>
      </c>
      <c r="H6" s="59" t="s">
        <v>247</v>
      </c>
      <c r="I6" s="59" t="s">
        <v>247</v>
      </c>
      <c r="J6" s="59" t="s">
        <v>247</v>
      </c>
      <c r="K6" s="59" t="s">
        <v>247</v>
      </c>
      <c r="L6" s="61" t="s">
        <v>247</v>
      </c>
      <c r="M6" s="61" t="s">
        <v>247</v>
      </c>
      <c r="N6" s="61" t="s">
        <v>247</v>
      </c>
      <c r="O6" s="61" t="s">
        <v>247</v>
      </c>
      <c r="P6" s="61" t="s">
        <v>247</v>
      </c>
      <c r="Q6" s="19" t="s">
        <v>1384</v>
      </c>
    </row>
    <row r="7" spans="1:17" ht="15.75" customHeight="1" x14ac:dyDescent="0.15">
      <c r="A7" s="19" t="s">
        <v>170</v>
      </c>
      <c r="B7" s="18">
        <v>0.10478009259259259</v>
      </c>
      <c r="C7" s="19" t="s">
        <v>1382</v>
      </c>
      <c r="D7" s="19" t="s">
        <v>247</v>
      </c>
      <c r="E7" s="19" t="s">
        <v>221</v>
      </c>
      <c r="F7" s="19" t="s">
        <v>246</v>
      </c>
      <c r="G7" s="59" t="s">
        <v>1385</v>
      </c>
      <c r="H7" s="59" t="s">
        <v>247</v>
      </c>
      <c r="I7" s="59" t="s">
        <v>247</v>
      </c>
      <c r="J7" s="59" t="s">
        <v>247</v>
      </c>
      <c r="K7" s="59" t="s">
        <v>247</v>
      </c>
      <c r="L7" s="61" t="s">
        <v>247</v>
      </c>
      <c r="M7" s="61" t="s">
        <v>247</v>
      </c>
      <c r="N7" s="61" t="s">
        <v>247</v>
      </c>
      <c r="O7" s="61" t="s">
        <v>247</v>
      </c>
      <c r="P7" s="61" t="s">
        <v>247</v>
      </c>
      <c r="Q7" s="19" t="s">
        <v>1384</v>
      </c>
    </row>
    <row r="8" spans="1:17" ht="15.75" customHeight="1" x14ac:dyDescent="0.15">
      <c r="A8" s="19" t="s">
        <v>170</v>
      </c>
      <c r="B8" s="18">
        <v>0.10907407407407407</v>
      </c>
      <c r="C8" s="19" t="s">
        <v>1382</v>
      </c>
      <c r="D8" s="19" t="s">
        <v>247</v>
      </c>
      <c r="E8" s="19" t="s">
        <v>221</v>
      </c>
      <c r="F8" s="19" t="s">
        <v>246</v>
      </c>
      <c r="G8" s="59" t="s">
        <v>1386</v>
      </c>
      <c r="H8" s="59" t="s">
        <v>247</v>
      </c>
      <c r="I8" s="59" t="s">
        <v>247</v>
      </c>
      <c r="J8" s="59" t="s">
        <v>247</v>
      </c>
      <c r="K8" s="59" t="s">
        <v>247</v>
      </c>
      <c r="L8" s="61" t="s">
        <v>247</v>
      </c>
      <c r="M8" s="61" t="s">
        <v>247</v>
      </c>
      <c r="N8" s="61" t="s">
        <v>247</v>
      </c>
      <c r="O8" s="61" t="s">
        <v>247</v>
      </c>
      <c r="P8" s="61" t="s">
        <v>247</v>
      </c>
      <c r="Q8" s="19" t="s">
        <v>1387</v>
      </c>
    </row>
    <row r="9" spans="1:17" ht="15.75" customHeight="1" x14ac:dyDescent="0.15">
      <c r="A9" s="19" t="s">
        <v>170</v>
      </c>
      <c r="B9" s="18">
        <v>0.11936342592592593</v>
      </c>
      <c r="C9" s="19" t="s">
        <v>223</v>
      </c>
      <c r="D9" s="146" t="s">
        <v>1388</v>
      </c>
      <c r="E9" s="19" t="s">
        <v>223</v>
      </c>
      <c r="F9" s="19" t="s">
        <v>251</v>
      </c>
      <c r="G9" s="59" t="s">
        <v>1389</v>
      </c>
      <c r="H9" s="59" t="s">
        <v>247</v>
      </c>
      <c r="I9" s="59" t="s">
        <v>247</v>
      </c>
      <c r="J9" s="59" t="s">
        <v>247</v>
      </c>
      <c r="K9" s="59" t="s">
        <v>247</v>
      </c>
      <c r="L9" s="61" t="s">
        <v>247</v>
      </c>
      <c r="M9" s="61" t="s">
        <v>247</v>
      </c>
      <c r="N9" s="61">
        <v>10</v>
      </c>
      <c r="O9" s="61" t="s">
        <v>247</v>
      </c>
      <c r="P9" s="61" t="s">
        <v>247</v>
      </c>
    </row>
    <row r="10" spans="1:17" ht="15.75" customHeight="1" x14ac:dyDescent="0.15">
      <c r="A10" s="19" t="s">
        <v>170</v>
      </c>
      <c r="B10" s="18">
        <v>0.13009259259259259</v>
      </c>
      <c r="C10" s="19" t="s">
        <v>226</v>
      </c>
      <c r="D10" s="19" t="s">
        <v>1336</v>
      </c>
      <c r="E10" s="19" t="s">
        <v>226</v>
      </c>
      <c r="F10" s="19" t="s">
        <v>251</v>
      </c>
      <c r="G10" s="59" t="s">
        <v>1390</v>
      </c>
      <c r="H10" s="59" t="s">
        <v>247</v>
      </c>
      <c r="I10" s="59" t="s">
        <v>247</v>
      </c>
      <c r="J10" s="59" t="s">
        <v>247</v>
      </c>
      <c r="K10" s="59" t="s">
        <v>247</v>
      </c>
      <c r="L10" s="61" t="s">
        <v>247</v>
      </c>
      <c r="M10" s="61" t="s">
        <v>247</v>
      </c>
      <c r="N10" s="61">
        <v>1</v>
      </c>
      <c r="O10" s="61" t="s">
        <v>247</v>
      </c>
      <c r="P10" s="61" t="s">
        <v>247</v>
      </c>
      <c r="Q10" s="19" t="s">
        <v>1391</v>
      </c>
    </row>
    <row r="11" spans="1:17" ht="15.75" customHeight="1" x14ac:dyDescent="0.15">
      <c r="A11" s="19" t="s">
        <v>170</v>
      </c>
      <c r="B11" s="18">
        <v>0.13225694444444444</v>
      </c>
      <c r="C11" s="19" t="s">
        <v>226</v>
      </c>
      <c r="D11" s="19" t="s">
        <v>1392</v>
      </c>
      <c r="E11" s="19" t="s">
        <v>226</v>
      </c>
      <c r="F11" s="19" t="s">
        <v>251</v>
      </c>
      <c r="G11" s="59" t="s">
        <v>1393</v>
      </c>
      <c r="H11" s="59" t="s">
        <v>247</v>
      </c>
      <c r="I11" s="59" t="s">
        <v>247</v>
      </c>
      <c r="J11" s="59" t="s">
        <v>247</v>
      </c>
      <c r="K11" s="59" t="s">
        <v>247</v>
      </c>
      <c r="L11" s="61" t="s">
        <v>247</v>
      </c>
      <c r="M11" s="61" t="s">
        <v>247</v>
      </c>
      <c r="N11" s="61">
        <v>10</v>
      </c>
      <c r="O11" s="61" t="s">
        <v>247</v>
      </c>
      <c r="P11" s="61" t="s">
        <v>247</v>
      </c>
      <c r="Q11" s="19" t="s">
        <v>1394</v>
      </c>
    </row>
    <row r="12" spans="1:17" ht="15.75" customHeight="1" x14ac:dyDescent="0.15">
      <c r="A12" s="19" t="s">
        <v>170</v>
      </c>
      <c r="B12" s="18">
        <v>0.1325925925925926</v>
      </c>
      <c r="C12" s="19" t="s">
        <v>223</v>
      </c>
      <c r="D12" s="19" t="s">
        <v>1392</v>
      </c>
      <c r="E12" s="19" t="s">
        <v>223</v>
      </c>
      <c r="F12" s="19" t="s">
        <v>251</v>
      </c>
      <c r="G12" s="59" t="s">
        <v>1395</v>
      </c>
      <c r="H12" s="59" t="s">
        <v>247</v>
      </c>
      <c r="I12" s="59" t="s">
        <v>247</v>
      </c>
      <c r="J12" s="59" t="s">
        <v>247</v>
      </c>
      <c r="K12" s="59" t="s">
        <v>247</v>
      </c>
      <c r="L12" s="61" t="s">
        <v>247</v>
      </c>
      <c r="M12" s="61" t="s">
        <v>247</v>
      </c>
      <c r="N12" s="61" t="s">
        <v>247</v>
      </c>
      <c r="O12" s="61" t="s">
        <v>247</v>
      </c>
      <c r="P12" s="61" t="s">
        <v>247</v>
      </c>
      <c r="Q12" s="19" t="s">
        <v>1396</v>
      </c>
    </row>
    <row r="13" spans="1:17" ht="15.75" customHeight="1" x14ac:dyDescent="0.15">
      <c r="A13" s="19" t="s">
        <v>170</v>
      </c>
      <c r="B13" s="18">
        <v>0.13383101851851853</v>
      </c>
      <c r="C13" s="19" t="s">
        <v>1397</v>
      </c>
      <c r="D13" s="19" t="s">
        <v>247</v>
      </c>
      <c r="E13" s="19" t="s">
        <v>268</v>
      </c>
      <c r="F13" s="19" t="s">
        <v>255</v>
      </c>
      <c r="G13" s="59" t="s">
        <v>1398</v>
      </c>
      <c r="H13" s="59" t="s">
        <v>247</v>
      </c>
      <c r="I13" s="59" t="s">
        <v>247</v>
      </c>
      <c r="J13" s="59" t="s">
        <v>247</v>
      </c>
      <c r="K13" s="59" t="s">
        <v>247</v>
      </c>
      <c r="L13" s="61" t="s">
        <v>247</v>
      </c>
      <c r="M13" s="61" t="s">
        <v>247</v>
      </c>
      <c r="N13" s="61" t="s">
        <v>247</v>
      </c>
      <c r="O13" s="61" t="s">
        <v>247</v>
      </c>
      <c r="P13" s="61" t="s">
        <v>247</v>
      </c>
    </row>
    <row r="14" spans="1:17" ht="15.75" customHeight="1" x14ac:dyDescent="0.15">
      <c r="A14" s="19" t="s">
        <v>170</v>
      </c>
      <c r="B14" s="18">
        <v>0.13582175925925927</v>
      </c>
      <c r="C14" s="19" t="s">
        <v>223</v>
      </c>
      <c r="D14" s="19" t="s">
        <v>247</v>
      </c>
      <c r="E14" s="19" t="s">
        <v>220</v>
      </c>
      <c r="F14" s="19" t="s">
        <v>276</v>
      </c>
      <c r="G14" s="59" t="s">
        <v>1395</v>
      </c>
      <c r="H14" s="59" t="s">
        <v>247</v>
      </c>
      <c r="I14" s="59" t="s">
        <v>247</v>
      </c>
      <c r="J14" s="59" t="s">
        <v>247</v>
      </c>
      <c r="K14" s="59" t="s">
        <v>247</v>
      </c>
      <c r="L14" s="61" t="s">
        <v>1395</v>
      </c>
      <c r="M14" s="61" t="s">
        <v>247</v>
      </c>
      <c r="N14" s="61" t="s">
        <v>247</v>
      </c>
      <c r="O14" s="61" t="s">
        <v>247</v>
      </c>
      <c r="P14" s="61" t="s">
        <v>247</v>
      </c>
    </row>
    <row r="15" spans="1:17" ht="15.75" customHeight="1" x14ac:dyDescent="0.15">
      <c r="A15" s="19" t="s">
        <v>170</v>
      </c>
      <c r="B15" s="18">
        <v>0.1363425925925926</v>
      </c>
      <c r="C15" s="19" t="s">
        <v>221</v>
      </c>
      <c r="D15" s="19" t="s">
        <v>247</v>
      </c>
      <c r="E15" s="19" t="s">
        <v>1399</v>
      </c>
      <c r="F15" s="19" t="s">
        <v>669</v>
      </c>
      <c r="G15" s="59" t="s">
        <v>247</v>
      </c>
      <c r="H15" s="59" t="s">
        <v>247</v>
      </c>
      <c r="I15" s="59" t="s">
        <v>247</v>
      </c>
      <c r="J15" s="59" t="s">
        <v>247</v>
      </c>
      <c r="K15" s="59" t="s">
        <v>247</v>
      </c>
      <c r="L15" s="61" t="s">
        <v>247</v>
      </c>
      <c r="M15" s="61" t="s">
        <v>247</v>
      </c>
      <c r="N15" s="61">
        <v>10</v>
      </c>
      <c r="O15" s="61" t="s">
        <v>247</v>
      </c>
      <c r="P15" s="61" t="s">
        <v>247</v>
      </c>
      <c r="Q15" s="19" t="s">
        <v>1400</v>
      </c>
    </row>
    <row r="16" spans="1:17" ht="15.75" customHeight="1" x14ac:dyDescent="0.15">
      <c r="A16" s="19" t="s">
        <v>170</v>
      </c>
      <c r="B16" s="18">
        <v>0.13761574074074073</v>
      </c>
      <c r="C16" s="19" t="s">
        <v>221</v>
      </c>
      <c r="D16" s="19" t="s">
        <v>247</v>
      </c>
      <c r="E16" s="19" t="s">
        <v>225</v>
      </c>
      <c r="F16" s="19" t="s">
        <v>276</v>
      </c>
      <c r="G16" s="59" t="s">
        <v>1383</v>
      </c>
      <c r="H16" s="59" t="s">
        <v>247</v>
      </c>
      <c r="I16" s="59" t="s">
        <v>247</v>
      </c>
      <c r="J16" s="59" t="s">
        <v>247</v>
      </c>
      <c r="K16" s="59" t="s">
        <v>247</v>
      </c>
      <c r="L16" s="61" t="s">
        <v>1383</v>
      </c>
      <c r="M16" s="61" t="s">
        <v>247</v>
      </c>
      <c r="N16" s="61" t="s">
        <v>247</v>
      </c>
      <c r="O16" s="61" t="s">
        <v>247</v>
      </c>
      <c r="P16" s="61" t="s">
        <v>247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0" customWidth="1"/>
    <col min="4" max="4" width="24.83203125" customWidth="1"/>
    <col min="7" max="7" width="27.6640625" customWidth="1"/>
    <col min="8" max="8" width="9.33203125" customWidth="1"/>
    <col min="9" max="11" width="7.6640625" customWidth="1"/>
    <col min="12" max="12" width="22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50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171</v>
      </c>
      <c r="B2" s="18">
        <v>2.5416666666666667E-2</v>
      </c>
      <c r="C2" s="19" t="s">
        <v>220</v>
      </c>
      <c r="D2" s="19" t="s">
        <v>247</v>
      </c>
      <c r="E2" s="19" t="s">
        <v>1401</v>
      </c>
      <c r="F2" s="19" t="s">
        <v>251</v>
      </c>
      <c r="G2" s="59" t="s">
        <v>1402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>
        <v>10</v>
      </c>
      <c r="O2" s="62" t="s">
        <v>247</v>
      </c>
      <c r="P2" s="62" t="s">
        <v>247</v>
      </c>
    </row>
    <row r="3" spans="1:17" ht="15.75" customHeight="1" x14ac:dyDescent="0.15">
      <c r="A3" s="19" t="s">
        <v>171</v>
      </c>
      <c r="B3" s="18">
        <v>2.6018518518518517E-2</v>
      </c>
      <c r="C3" s="19" t="s">
        <v>221</v>
      </c>
      <c r="D3" s="19" t="s">
        <v>247</v>
      </c>
      <c r="E3" s="19" t="s">
        <v>229</v>
      </c>
      <c r="F3" s="19" t="s">
        <v>255</v>
      </c>
      <c r="G3" s="59" t="s">
        <v>1403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>
        <v>50</v>
      </c>
      <c r="O3" s="62" t="s">
        <v>247</v>
      </c>
      <c r="P3" s="62" t="s">
        <v>247</v>
      </c>
      <c r="Q3" s="19" t="s">
        <v>1404</v>
      </c>
    </row>
    <row r="4" spans="1:17" ht="15.75" customHeight="1" x14ac:dyDescent="0.15">
      <c r="A4" s="19" t="s">
        <v>171</v>
      </c>
      <c r="B4" s="18">
        <v>2.6527777777777779E-2</v>
      </c>
      <c r="C4" s="19" t="s">
        <v>223</v>
      </c>
      <c r="D4" s="19" t="s">
        <v>247</v>
      </c>
      <c r="E4" s="19" t="s">
        <v>223</v>
      </c>
      <c r="F4" s="19" t="s">
        <v>251</v>
      </c>
      <c r="G4" s="59" t="s">
        <v>1405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>
        <v>30</v>
      </c>
      <c r="O4" s="62" t="s">
        <v>247</v>
      </c>
      <c r="P4" s="62" t="s">
        <v>247</v>
      </c>
      <c r="Q4" s="19" t="s">
        <v>1406</v>
      </c>
    </row>
    <row r="5" spans="1:17" ht="15.75" customHeight="1" x14ac:dyDescent="0.15">
      <c r="A5" s="19" t="s">
        <v>171</v>
      </c>
      <c r="B5" s="18">
        <v>2.8159722222222221E-2</v>
      </c>
      <c r="C5" s="19" t="s">
        <v>219</v>
      </c>
      <c r="D5" s="19" t="s">
        <v>247</v>
      </c>
      <c r="E5" s="19" t="s">
        <v>219</v>
      </c>
      <c r="F5" s="19" t="s">
        <v>251</v>
      </c>
      <c r="G5" s="59" t="s">
        <v>1407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>
        <v>1</v>
      </c>
      <c r="O5" s="62" t="s">
        <v>247</v>
      </c>
      <c r="P5" s="62" t="s">
        <v>247</v>
      </c>
      <c r="Q5" s="19" t="s">
        <v>1408</v>
      </c>
    </row>
    <row r="6" spans="1:17" ht="15.75" customHeight="1" x14ac:dyDescent="0.15">
      <c r="A6" s="19" t="s">
        <v>171</v>
      </c>
      <c r="B6" s="18">
        <v>2.824074074074074E-2</v>
      </c>
      <c r="C6" s="19" t="s">
        <v>1409</v>
      </c>
      <c r="D6" s="19" t="s">
        <v>247</v>
      </c>
      <c r="E6" s="19" t="s">
        <v>225</v>
      </c>
      <c r="F6" s="19" t="s">
        <v>251</v>
      </c>
      <c r="G6" s="59" t="s">
        <v>1410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>
        <v>10</v>
      </c>
      <c r="O6" s="62" t="s">
        <v>247</v>
      </c>
      <c r="P6" s="62" t="s">
        <v>247</v>
      </c>
    </row>
    <row r="7" spans="1:17" ht="15.75" customHeight="1" x14ac:dyDescent="0.15">
      <c r="A7" s="19" t="s">
        <v>171</v>
      </c>
      <c r="B7" s="18">
        <v>2.8333333333333332E-2</v>
      </c>
      <c r="C7" s="19" t="s">
        <v>226</v>
      </c>
      <c r="D7" s="19" t="s">
        <v>247</v>
      </c>
      <c r="E7" s="19" t="s">
        <v>226</v>
      </c>
      <c r="F7" s="19" t="s">
        <v>251</v>
      </c>
      <c r="G7" s="59" t="s">
        <v>1411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>
        <v>5</v>
      </c>
      <c r="O7" s="62" t="s">
        <v>247</v>
      </c>
      <c r="P7" s="62" t="s">
        <v>247</v>
      </c>
    </row>
    <row r="8" spans="1:17" ht="15.75" customHeight="1" x14ac:dyDescent="0.15">
      <c r="A8" s="19" t="s">
        <v>171</v>
      </c>
      <c r="B8" s="18">
        <v>3.1273148148148147E-2</v>
      </c>
      <c r="C8" s="19" t="s">
        <v>1409</v>
      </c>
      <c r="D8" s="19" t="s">
        <v>247</v>
      </c>
      <c r="E8" s="19" t="s">
        <v>1409</v>
      </c>
      <c r="F8" s="19" t="s">
        <v>251</v>
      </c>
      <c r="G8" s="59" t="s">
        <v>1412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>
        <v>5</v>
      </c>
      <c r="P8" s="62" t="s">
        <v>247</v>
      </c>
      <c r="Q8" s="19" t="s">
        <v>1413</v>
      </c>
    </row>
    <row r="9" spans="1:17" ht="15.75" customHeight="1" x14ac:dyDescent="0.15">
      <c r="A9" s="19" t="s">
        <v>171</v>
      </c>
      <c r="B9" s="148">
        <v>3.4039351851851848E-2</v>
      </c>
      <c r="C9" s="149" t="s">
        <v>1409</v>
      </c>
      <c r="D9" s="149" t="s">
        <v>247</v>
      </c>
      <c r="E9" s="149" t="s">
        <v>247</v>
      </c>
      <c r="F9" s="149" t="s">
        <v>251</v>
      </c>
      <c r="G9" s="150" t="s">
        <v>1414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151">
        <v>150</v>
      </c>
      <c r="O9" s="62" t="s">
        <v>247</v>
      </c>
      <c r="P9" s="62" t="s">
        <v>247</v>
      </c>
      <c r="Q9" s="149" t="s">
        <v>1415</v>
      </c>
    </row>
    <row r="10" spans="1:17" ht="15.75" customHeight="1" x14ac:dyDescent="0.15">
      <c r="A10" s="19" t="s">
        <v>171</v>
      </c>
      <c r="B10" s="148">
        <v>3.4039351851851848E-2</v>
      </c>
      <c r="C10" s="149" t="s">
        <v>223</v>
      </c>
      <c r="D10" s="149" t="s">
        <v>247</v>
      </c>
      <c r="E10" s="149" t="s">
        <v>247</v>
      </c>
      <c r="F10" s="149" t="s">
        <v>255</v>
      </c>
      <c r="G10" s="150" t="s">
        <v>1414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151">
        <v>50</v>
      </c>
      <c r="O10" s="62" t="s">
        <v>247</v>
      </c>
      <c r="P10" s="62" t="s">
        <v>247</v>
      </c>
      <c r="Q10" s="149" t="s">
        <v>1415</v>
      </c>
    </row>
    <row r="11" spans="1:17" ht="15.75" customHeight="1" x14ac:dyDescent="0.15">
      <c r="A11" s="19" t="s">
        <v>171</v>
      </c>
      <c r="B11" s="148">
        <v>3.4039351851851848E-2</v>
      </c>
      <c r="C11" s="149" t="s">
        <v>226</v>
      </c>
      <c r="D11" s="149" t="s">
        <v>247</v>
      </c>
      <c r="E11" s="149" t="s">
        <v>247</v>
      </c>
      <c r="F11" s="149" t="s">
        <v>255</v>
      </c>
      <c r="G11" s="150" t="s">
        <v>1414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151">
        <v>50</v>
      </c>
      <c r="O11" s="62" t="s">
        <v>247</v>
      </c>
      <c r="P11" s="62" t="s">
        <v>247</v>
      </c>
      <c r="Q11" s="149" t="s">
        <v>1415</v>
      </c>
    </row>
    <row r="12" spans="1:17" ht="15.75" customHeight="1" x14ac:dyDescent="0.15">
      <c r="A12" s="19" t="s">
        <v>171</v>
      </c>
      <c r="B12" s="148">
        <v>3.4039351851851848E-2</v>
      </c>
      <c r="C12" s="149" t="s">
        <v>219</v>
      </c>
      <c r="D12" s="149" t="s">
        <v>247</v>
      </c>
      <c r="E12" s="149" t="s">
        <v>247</v>
      </c>
      <c r="F12" s="149" t="s">
        <v>255</v>
      </c>
      <c r="G12" s="150" t="s">
        <v>1414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151">
        <v>20</v>
      </c>
      <c r="O12" s="62" t="s">
        <v>247</v>
      </c>
      <c r="P12" s="62" t="s">
        <v>247</v>
      </c>
      <c r="Q12" s="149" t="s">
        <v>1415</v>
      </c>
    </row>
    <row r="13" spans="1:17" ht="15.75" customHeight="1" x14ac:dyDescent="0.15">
      <c r="A13" s="19" t="s">
        <v>171</v>
      </c>
      <c r="B13" s="148">
        <v>3.4039351851851848E-2</v>
      </c>
      <c r="C13" s="149" t="s">
        <v>220</v>
      </c>
      <c r="D13" s="149" t="s">
        <v>247</v>
      </c>
      <c r="E13" s="149" t="s">
        <v>247</v>
      </c>
      <c r="F13" s="149" t="s">
        <v>1416</v>
      </c>
      <c r="G13" s="150" t="s">
        <v>1414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151">
        <v>20</v>
      </c>
      <c r="O13" s="62" t="s">
        <v>247</v>
      </c>
      <c r="P13" s="62" t="s">
        <v>247</v>
      </c>
      <c r="Q13" s="149" t="s">
        <v>1415</v>
      </c>
    </row>
    <row r="14" spans="1:17" ht="15.75" customHeight="1" x14ac:dyDescent="0.15">
      <c r="A14" s="19" t="s">
        <v>171</v>
      </c>
      <c r="B14" s="18">
        <v>6.1087962962962962E-2</v>
      </c>
      <c r="C14" s="19" t="s">
        <v>229</v>
      </c>
      <c r="D14" s="19" t="s">
        <v>247</v>
      </c>
      <c r="E14" s="19" t="s">
        <v>229</v>
      </c>
      <c r="F14" s="19" t="s">
        <v>251</v>
      </c>
      <c r="G14" s="59" t="s">
        <v>1417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247</v>
      </c>
      <c r="M14" s="62" t="s">
        <v>247</v>
      </c>
      <c r="N14" s="62">
        <v>30</v>
      </c>
      <c r="O14" s="62" t="s">
        <v>247</v>
      </c>
      <c r="P14" s="62" t="s">
        <v>247</v>
      </c>
      <c r="Q14" s="19" t="s">
        <v>1418</v>
      </c>
    </row>
    <row r="15" spans="1:17" ht="15.75" customHeight="1" x14ac:dyDescent="0.15">
      <c r="A15" s="19" t="s">
        <v>171</v>
      </c>
      <c r="B15" s="18">
        <v>6.0416666666666667E-2</v>
      </c>
      <c r="C15" s="19" t="s">
        <v>229</v>
      </c>
      <c r="D15" s="19" t="s">
        <v>247</v>
      </c>
      <c r="E15" s="19" t="s">
        <v>229</v>
      </c>
      <c r="F15" s="19" t="s">
        <v>251</v>
      </c>
      <c r="G15" s="59" t="s">
        <v>1419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>
        <v>50</v>
      </c>
      <c r="O15" s="62" t="s">
        <v>247</v>
      </c>
      <c r="P15" s="62" t="s">
        <v>247</v>
      </c>
      <c r="Q15" s="19" t="s">
        <v>1418</v>
      </c>
    </row>
    <row r="16" spans="1:17" ht="15.75" customHeight="1" x14ac:dyDescent="0.15">
      <c r="A16" s="19" t="s">
        <v>171</v>
      </c>
      <c r="B16" s="18">
        <v>6.2106481481481485E-2</v>
      </c>
      <c r="C16" s="19" t="s">
        <v>229</v>
      </c>
      <c r="D16" s="19" t="s">
        <v>247</v>
      </c>
      <c r="E16" s="19" t="s">
        <v>229</v>
      </c>
      <c r="F16" s="19" t="s">
        <v>251</v>
      </c>
      <c r="G16" s="59" t="s">
        <v>1420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247</v>
      </c>
      <c r="M16" s="62" t="s">
        <v>247</v>
      </c>
      <c r="N16" s="62">
        <v>5</v>
      </c>
      <c r="O16" s="62" t="s">
        <v>247</v>
      </c>
      <c r="P16" s="62" t="s">
        <v>247</v>
      </c>
      <c r="Q16" s="19" t="s">
        <v>1418</v>
      </c>
    </row>
    <row r="17" spans="1:17" ht="15.75" customHeight="1" x14ac:dyDescent="0.15">
      <c r="A17" s="19" t="s">
        <v>171</v>
      </c>
      <c r="B17" s="18">
        <v>6.4120370370370369E-2</v>
      </c>
      <c r="C17" s="19" t="s">
        <v>229</v>
      </c>
      <c r="D17" s="19" t="s">
        <v>247</v>
      </c>
      <c r="E17" s="19" t="s">
        <v>229</v>
      </c>
      <c r="F17" s="19" t="s">
        <v>251</v>
      </c>
      <c r="G17" s="59" t="s">
        <v>1421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247</v>
      </c>
      <c r="M17" s="62" t="s">
        <v>247</v>
      </c>
      <c r="N17" s="62">
        <v>25</v>
      </c>
      <c r="O17" s="62" t="s">
        <v>247</v>
      </c>
      <c r="P17" s="62" t="s">
        <v>247</v>
      </c>
      <c r="Q17" s="19" t="s">
        <v>1418</v>
      </c>
    </row>
    <row r="18" spans="1:17" ht="15.75" customHeight="1" x14ac:dyDescent="0.15">
      <c r="A18" s="19" t="s">
        <v>171</v>
      </c>
      <c r="B18" s="18">
        <v>7.0833333333333331E-2</v>
      </c>
      <c r="C18" s="19" t="s">
        <v>226</v>
      </c>
      <c r="D18" s="19" t="s">
        <v>1422</v>
      </c>
      <c r="E18" s="19" t="s">
        <v>1423</v>
      </c>
      <c r="F18" s="19" t="s">
        <v>251</v>
      </c>
      <c r="G18" s="59" t="s">
        <v>1424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247</v>
      </c>
      <c r="M18" s="62" t="s">
        <v>247</v>
      </c>
      <c r="N18" s="152">
        <v>455</v>
      </c>
      <c r="O18" s="62" t="s">
        <v>247</v>
      </c>
      <c r="P18" s="62" t="s">
        <v>247</v>
      </c>
    </row>
    <row r="19" spans="1:17" ht="15.75" customHeight="1" x14ac:dyDescent="0.15">
      <c r="A19" s="19" t="s">
        <v>171</v>
      </c>
      <c r="B19" s="18">
        <v>7.0833333333333331E-2</v>
      </c>
      <c r="C19" s="19" t="s">
        <v>219</v>
      </c>
      <c r="D19" s="19" t="s">
        <v>1422</v>
      </c>
      <c r="E19" s="19" t="s">
        <v>1423</v>
      </c>
      <c r="F19" s="19" t="s">
        <v>251</v>
      </c>
      <c r="G19" s="59" t="s">
        <v>247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247</v>
      </c>
      <c r="M19" s="62" t="s">
        <v>247</v>
      </c>
      <c r="N19" s="152">
        <v>545</v>
      </c>
      <c r="O19" s="62" t="s">
        <v>247</v>
      </c>
      <c r="P19" s="62" t="s">
        <v>247</v>
      </c>
      <c r="Q19" s="19" t="s">
        <v>1425</v>
      </c>
    </row>
    <row r="20" spans="1:17" ht="15.75" customHeight="1" x14ac:dyDescent="0.15">
      <c r="A20" s="19" t="s">
        <v>171</v>
      </c>
      <c r="B20" s="18">
        <v>7.9618055555555553E-2</v>
      </c>
      <c r="C20" s="19" t="s">
        <v>221</v>
      </c>
      <c r="D20" s="19" t="s">
        <v>247</v>
      </c>
      <c r="E20" s="19" t="s">
        <v>247</v>
      </c>
      <c r="F20" s="19" t="s">
        <v>251</v>
      </c>
      <c r="G20" s="59" t="s">
        <v>1426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61" t="s">
        <v>247</v>
      </c>
      <c r="M20" s="62" t="s">
        <v>247</v>
      </c>
      <c r="N20" s="62" t="s">
        <v>247</v>
      </c>
      <c r="O20" s="62" t="s">
        <v>247</v>
      </c>
      <c r="P20" s="62" t="s">
        <v>247</v>
      </c>
      <c r="Q20" s="19" t="s">
        <v>1427</v>
      </c>
    </row>
    <row r="21" spans="1:17" ht="15.75" customHeight="1" x14ac:dyDescent="0.15">
      <c r="A21" s="19" t="s">
        <v>171</v>
      </c>
      <c r="B21" s="18">
        <v>0.13738425925925926</v>
      </c>
      <c r="C21" s="19" t="s">
        <v>229</v>
      </c>
      <c r="D21" s="19" t="s">
        <v>1388</v>
      </c>
      <c r="E21" s="19" t="s">
        <v>221</v>
      </c>
      <c r="F21" s="19" t="s">
        <v>286</v>
      </c>
      <c r="G21" s="59" t="s">
        <v>1428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61" t="s">
        <v>247</v>
      </c>
      <c r="M21" s="62" t="s">
        <v>247</v>
      </c>
      <c r="N21" s="62" t="s">
        <v>247</v>
      </c>
      <c r="O21" s="62" t="s">
        <v>247</v>
      </c>
      <c r="P21" s="62" t="s">
        <v>247</v>
      </c>
    </row>
    <row r="22" spans="1:17" ht="15.75" customHeight="1" x14ac:dyDescent="0.15">
      <c r="A22" s="19" t="s">
        <v>171</v>
      </c>
      <c r="B22" s="18">
        <v>0.13740740740740739</v>
      </c>
      <c r="C22" s="19" t="s">
        <v>220</v>
      </c>
      <c r="D22" s="19" t="s">
        <v>1388</v>
      </c>
      <c r="E22" s="19" t="s">
        <v>220</v>
      </c>
      <c r="F22" s="19" t="s">
        <v>286</v>
      </c>
      <c r="G22" s="59" t="s">
        <v>1429</v>
      </c>
      <c r="H22" s="60" t="s">
        <v>247</v>
      </c>
      <c r="I22" s="60" t="s">
        <v>247</v>
      </c>
      <c r="J22" s="60" t="s">
        <v>247</v>
      </c>
      <c r="K22" s="60" t="s">
        <v>247</v>
      </c>
      <c r="L22" s="61" t="s">
        <v>247</v>
      </c>
      <c r="M22" s="62" t="s">
        <v>247</v>
      </c>
      <c r="N22" s="62" t="s">
        <v>247</v>
      </c>
      <c r="O22" s="62" t="s">
        <v>247</v>
      </c>
      <c r="P22" s="62" t="s">
        <v>247</v>
      </c>
    </row>
    <row r="23" spans="1:17" ht="15.75" customHeight="1" x14ac:dyDescent="0.15">
      <c r="A23" s="19" t="s">
        <v>171</v>
      </c>
      <c r="B23" s="18">
        <v>0.14444444444444443</v>
      </c>
      <c r="C23" s="19" t="s">
        <v>223</v>
      </c>
      <c r="D23" s="19" t="s">
        <v>1430</v>
      </c>
      <c r="E23" s="19" t="s">
        <v>1401</v>
      </c>
      <c r="F23" s="19" t="s">
        <v>251</v>
      </c>
      <c r="G23" s="59" t="s">
        <v>1431</v>
      </c>
      <c r="H23" s="60" t="s">
        <v>247</v>
      </c>
      <c r="I23" s="60" t="s">
        <v>247</v>
      </c>
      <c r="J23" s="60" t="s">
        <v>247</v>
      </c>
      <c r="K23" s="60" t="s">
        <v>247</v>
      </c>
      <c r="L23" s="61" t="s">
        <v>247</v>
      </c>
      <c r="M23" s="62" t="s">
        <v>247</v>
      </c>
      <c r="N23" s="62">
        <v>15</v>
      </c>
      <c r="O23" s="62" t="s">
        <v>247</v>
      </c>
      <c r="P23" s="62" t="s">
        <v>247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6.1640625" customWidth="1"/>
    <col min="4" max="4" width="17.33203125" customWidth="1"/>
    <col min="5" max="5" width="15.33203125" customWidth="1"/>
    <col min="6" max="6" width="13.5" customWidth="1"/>
    <col min="7" max="7" width="14" customWidth="1"/>
    <col min="8" max="8" width="9.33203125" customWidth="1"/>
    <col min="9" max="11" width="7.6640625" customWidth="1"/>
    <col min="12" max="12" width="11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49.6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172</v>
      </c>
      <c r="B2" s="18">
        <v>4.0416666666666663E-2</v>
      </c>
      <c r="C2" s="19" t="s">
        <v>1432</v>
      </c>
      <c r="D2" s="19" t="s">
        <v>247</v>
      </c>
      <c r="E2" s="19" t="s">
        <v>268</v>
      </c>
      <c r="F2" s="19" t="s">
        <v>1433</v>
      </c>
      <c r="G2" s="59" t="s">
        <v>1434</v>
      </c>
      <c r="H2" s="60" t="s">
        <v>247</v>
      </c>
      <c r="I2" s="153">
        <v>15500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  <c r="Q2" s="19" t="s">
        <v>1435</v>
      </c>
    </row>
    <row r="3" spans="1:17" ht="15.75" customHeight="1" x14ac:dyDescent="0.15">
      <c r="A3" s="19" t="s">
        <v>172</v>
      </c>
      <c r="B3" s="18">
        <v>4.0416666666666663E-2</v>
      </c>
      <c r="C3" s="19" t="s">
        <v>268</v>
      </c>
      <c r="D3" s="19" t="s">
        <v>247</v>
      </c>
      <c r="E3" s="19" t="s">
        <v>220</v>
      </c>
      <c r="F3" s="19" t="s">
        <v>374</v>
      </c>
      <c r="G3" s="59" t="s">
        <v>247</v>
      </c>
      <c r="H3" s="60" t="s">
        <v>247</v>
      </c>
      <c r="I3" s="153">
        <v>2214</v>
      </c>
      <c r="J3" s="60" t="s">
        <v>247</v>
      </c>
      <c r="K3" s="60" t="s">
        <v>247</v>
      </c>
      <c r="L3" s="61" t="s">
        <v>247</v>
      </c>
      <c r="M3" s="62" t="s">
        <v>247</v>
      </c>
      <c r="N3" s="62">
        <v>2214</v>
      </c>
      <c r="O3" s="62" t="s">
        <v>247</v>
      </c>
      <c r="P3" s="62" t="s">
        <v>247</v>
      </c>
      <c r="Q3" s="19"/>
    </row>
    <row r="4" spans="1:17" ht="15.75" customHeight="1" x14ac:dyDescent="0.15">
      <c r="A4" s="19" t="s">
        <v>172</v>
      </c>
      <c r="B4" s="18">
        <v>4.0416666666666663E-2</v>
      </c>
      <c r="C4" s="19" t="s">
        <v>268</v>
      </c>
      <c r="D4" s="19" t="s">
        <v>247</v>
      </c>
      <c r="E4" s="19" t="s">
        <v>225</v>
      </c>
      <c r="F4" s="19" t="s">
        <v>374</v>
      </c>
      <c r="G4" s="59" t="s">
        <v>247</v>
      </c>
      <c r="H4" s="60" t="s">
        <v>247</v>
      </c>
      <c r="I4" s="153">
        <v>2214</v>
      </c>
      <c r="J4" s="60" t="s">
        <v>247</v>
      </c>
      <c r="K4" s="60" t="s">
        <v>247</v>
      </c>
      <c r="L4" s="61" t="s">
        <v>247</v>
      </c>
      <c r="M4" s="62" t="s">
        <v>247</v>
      </c>
      <c r="N4" s="62">
        <v>2214</v>
      </c>
      <c r="O4" s="62" t="s">
        <v>247</v>
      </c>
      <c r="P4" s="62" t="s">
        <v>247</v>
      </c>
      <c r="Q4" s="19"/>
    </row>
    <row r="5" spans="1:17" ht="15.75" customHeight="1" x14ac:dyDescent="0.15">
      <c r="A5" s="19" t="s">
        <v>172</v>
      </c>
      <c r="B5" s="18">
        <v>4.0416666666666663E-2</v>
      </c>
      <c r="C5" s="19" t="s">
        <v>268</v>
      </c>
      <c r="D5" s="19" t="s">
        <v>247</v>
      </c>
      <c r="E5" s="19" t="s">
        <v>221</v>
      </c>
      <c r="F5" s="19" t="s">
        <v>374</v>
      </c>
      <c r="G5" s="59" t="s">
        <v>247</v>
      </c>
      <c r="H5" s="60" t="s">
        <v>247</v>
      </c>
      <c r="I5" s="153">
        <v>2214</v>
      </c>
      <c r="J5" s="60" t="s">
        <v>247</v>
      </c>
      <c r="K5" s="60" t="s">
        <v>247</v>
      </c>
      <c r="L5" s="61" t="s">
        <v>247</v>
      </c>
      <c r="M5" s="62" t="s">
        <v>247</v>
      </c>
      <c r="N5" s="62">
        <v>2214</v>
      </c>
      <c r="O5" s="62" t="s">
        <v>247</v>
      </c>
      <c r="P5" s="62" t="s">
        <v>247</v>
      </c>
      <c r="Q5" s="19"/>
    </row>
    <row r="6" spans="1:17" ht="15.75" customHeight="1" x14ac:dyDescent="0.15">
      <c r="A6" s="19" t="s">
        <v>172</v>
      </c>
      <c r="B6" s="18">
        <v>4.0416666666666663E-2</v>
      </c>
      <c r="C6" s="19" t="s">
        <v>268</v>
      </c>
      <c r="D6" s="19" t="s">
        <v>247</v>
      </c>
      <c r="E6" s="19" t="s">
        <v>219</v>
      </c>
      <c r="F6" s="19" t="s">
        <v>374</v>
      </c>
      <c r="G6" s="59" t="s">
        <v>247</v>
      </c>
      <c r="H6" s="60" t="s">
        <v>247</v>
      </c>
      <c r="I6" s="153">
        <v>2214</v>
      </c>
      <c r="J6" s="60" t="s">
        <v>247</v>
      </c>
      <c r="K6" s="60" t="s">
        <v>247</v>
      </c>
      <c r="L6" s="61" t="s">
        <v>247</v>
      </c>
      <c r="M6" s="62" t="s">
        <v>247</v>
      </c>
      <c r="N6" s="62">
        <v>2214</v>
      </c>
      <c r="O6" s="62" t="s">
        <v>247</v>
      </c>
      <c r="P6" s="62" t="s">
        <v>247</v>
      </c>
      <c r="Q6" s="19"/>
    </row>
    <row r="7" spans="1:17" ht="15.75" customHeight="1" x14ac:dyDescent="0.15">
      <c r="A7" s="19" t="s">
        <v>172</v>
      </c>
      <c r="B7" s="18">
        <v>4.0416666666666663E-2</v>
      </c>
      <c r="C7" s="19" t="s">
        <v>268</v>
      </c>
      <c r="D7" s="19" t="s">
        <v>247</v>
      </c>
      <c r="E7" s="19" t="s">
        <v>223</v>
      </c>
      <c r="F7" s="19" t="s">
        <v>374</v>
      </c>
      <c r="G7" s="59" t="s">
        <v>247</v>
      </c>
      <c r="H7" s="60" t="s">
        <v>247</v>
      </c>
      <c r="I7" s="153">
        <v>2214</v>
      </c>
      <c r="J7" s="60" t="s">
        <v>247</v>
      </c>
      <c r="K7" s="60" t="s">
        <v>247</v>
      </c>
      <c r="L7" s="61" t="s">
        <v>247</v>
      </c>
      <c r="M7" s="62" t="s">
        <v>247</v>
      </c>
      <c r="N7" s="62">
        <v>2214</v>
      </c>
      <c r="O7" s="62" t="s">
        <v>247</v>
      </c>
      <c r="P7" s="62" t="s">
        <v>247</v>
      </c>
      <c r="Q7" s="19"/>
    </row>
    <row r="8" spans="1:17" ht="15.75" customHeight="1" x14ac:dyDescent="0.15">
      <c r="A8" s="19" t="s">
        <v>172</v>
      </c>
      <c r="B8" s="18">
        <v>4.0416666666666663E-2</v>
      </c>
      <c r="C8" s="19" t="s">
        <v>268</v>
      </c>
      <c r="D8" s="19" t="s">
        <v>247</v>
      </c>
      <c r="E8" s="19" t="s">
        <v>229</v>
      </c>
      <c r="F8" s="19" t="s">
        <v>374</v>
      </c>
      <c r="G8" s="59" t="s">
        <v>247</v>
      </c>
      <c r="H8" s="60" t="s">
        <v>247</v>
      </c>
      <c r="I8" s="153">
        <v>2214</v>
      </c>
      <c r="J8" s="60" t="s">
        <v>247</v>
      </c>
      <c r="K8" s="60" t="s">
        <v>247</v>
      </c>
      <c r="L8" s="61" t="s">
        <v>247</v>
      </c>
      <c r="M8" s="62" t="s">
        <v>247</v>
      </c>
      <c r="N8" s="62">
        <v>2214</v>
      </c>
      <c r="O8" s="62" t="s">
        <v>247</v>
      </c>
      <c r="P8" s="62" t="s">
        <v>247</v>
      </c>
      <c r="Q8" s="19"/>
    </row>
    <row r="9" spans="1:17" ht="15.75" customHeight="1" x14ac:dyDescent="0.15">
      <c r="A9" s="19" t="s">
        <v>172</v>
      </c>
      <c r="B9" s="18">
        <v>4.0416666666666663E-2</v>
      </c>
      <c r="C9" s="19" t="s">
        <v>268</v>
      </c>
      <c r="D9" s="19" t="s">
        <v>247</v>
      </c>
      <c r="E9" s="19" t="s">
        <v>226</v>
      </c>
      <c r="F9" s="19" t="s">
        <v>374</v>
      </c>
      <c r="G9" s="59" t="s">
        <v>247</v>
      </c>
      <c r="H9" s="60" t="s">
        <v>247</v>
      </c>
      <c r="I9" s="153">
        <v>2214</v>
      </c>
      <c r="J9" s="60" t="s">
        <v>247</v>
      </c>
      <c r="K9" s="60" t="s">
        <v>247</v>
      </c>
      <c r="L9" s="61" t="s">
        <v>247</v>
      </c>
      <c r="M9" s="62" t="s">
        <v>247</v>
      </c>
      <c r="N9" s="62">
        <v>2214</v>
      </c>
      <c r="O9" s="62" t="s">
        <v>247</v>
      </c>
      <c r="P9" s="62" t="s">
        <v>247</v>
      </c>
      <c r="Q9" s="19"/>
    </row>
    <row r="10" spans="1:17" ht="15.75" customHeight="1" x14ac:dyDescent="0.15">
      <c r="A10" s="19" t="s">
        <v>172</v>
      </c>
      <c r="B10" s="18">
        <v>7.7025462962962962E-2</v>
      </c>
      <c r="C10" s="19" t="s">
        <v>1436</v>
      </c>
      <c r="D10" s="19" t="s">
        <v>247</v>
      </c>
      <c r="E10" s="19" t="s">
        <v>223</v>
      </c>
      <c r="F10" s="19" t="s">
        <v>964</v>
      </c>
      <c r="G10" s="59" t="s">
        <v>247</v>
      </c>
      <c r="H10" s="60" t="s">
        <v>247</v>
      </c>
      <c r="I10" s="60">
        <v>5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  <c r="Q10" s="19" t="s">
        <v>1437</v>
      </c>
    </row>
    <row r="11" spans="1:17" ht="15.75" customHeight="1" x14ac:dyDescent="0.15">
      <c r="A11" s="19" t="s">
        <v>172</v>
      </c>
      <c r="B11" s="18">
        <v>0.15285879629629628</v>
      </c>
      <c r="C11" s="19" t="s">
        <v>1438</v>
      </c>
      <c r="D11" s="19" t="s">
        <v>247</v>
      </c>
      <c r="E11" s="19" t="s">
        <v>226</v>
      </c>
      <c r="F11" s="19" t="s">
        <v>266</v>
      </c>
      <c r="G11" s="59" t="s">
        <v>1439</v>
      </c>
      <c r="H11" s="60" t="s">
        <v>247</v>
      </c>
      <c r="I11" s="60">
        <v>365</v>
      </c>
      <c r="J11" s="60">
        <v>12</v>
      </c>
      <c r="K11" s="60" t="s">
        <v>247</v>
      </c>
      <c r="L11" s="61" t="s">
        <v>247</v>
      </c>
      <c r="M11" s="62" t="s">
        <v>247</v>
      </c>
      <c r="N11" s="62" t="s">
        <v>247</v>
      </c>
      <c r="O11" s="62" t="s">
        <v>247</v>
      </c>
      <c r="P11" s="62" t="s">
        <v>247</v>
      </c>
    </row>
    <row r="12" spans="1:17" ht="15.75" customHeight="1" x14ac:dyDescent="0.15">
      <c r="A12" s="19" t="s">
        <v>172</v>
      </c>
      <c r="B12" s="18">
        <v>0.15362268518518518</v>
      </c>
      <c r="C12" s="19" t="s">
        <v>1440</v>
      </c>
      <c r="D12" s="19" t="s">
        <v>247</v>
      </c>
      <c r="E12" s="19" t="s">
        <v>220</v>
      </c>
      <c r="F12" s="19" t="s">
        <v>266</v>
      </c>
      <c r="G12" s="59" t="s">
        <v>247</v>
      </c>
      <c r="H12" s="60">
        <v>50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 t="s">
        <v>247</v>
      </c>
      <c r="O12" s="62" t="s">
        <v>247</v>
      </c>
      <c r="P12" s="62" t="s">
        <v>247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1" customWidth="1"/>
    <col min="4" max="4" width="15.5" customWidth="1"/>
    <col min="5" max="5" width="13.83203125" customWidth="1"/>
    <col min="6" max="6" width="13.5" customWidth="1"/>
    <col min="7" max="7" width="25.6640625" customWidth="1"/>
    <col min="8" max="8" width="9.33203125" customWidth="1"/>
    <col min="9" max="11" width="7.6640625" customWidth="1"/>
    <col min="12" max="12" width="31.6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48.3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54" t="s">
        <v>173</v>
      </c>
      <c r="B2" s="155">
        <v>3.4305555555555554E-2</v>
      </c>
      <c r="C2" s="154" t="s">
        <v>220</v>
      </c>
      <c r="D2" s="154" t="s">
        <v>1441</v>
      </c>
      <c r="E2" s="156" t="s">
        <v>1442</v>
      </c>
      <c r="F2" s="154" t="s">
        <v>251</v>
      </c>
      <c r="G2" s="157" t="s">
        <v>1443</v>
      </c>
      <c r="H2" s="158" t="s">
        <v>247</v>
      </c>
      <c r="I2" s="158" t="s">
        <v>247</v>
      </c>
      <c r="J2" s="158" t="s">
        <v>247</v>
      </c>
      <c r="K2" s="158" t="s">
        <v>247</v>
      </c>
      <c r="L2" s="159" t="s">
        <v>247</v>
      </c>
      <c r="M2" s="160">
        <v>15</v>
      </c>
      <c r="N2" s="160" t="s">
        <v>247</v>
      </c>
      <c r="O2" s="160" t="s">
        <v>247</v>
      </c>
      <c r="P2" s="160" t="s">
        <v>247</v>
      </c>
      <c r="Q2" s="161" t="s">
        <v>1444</v>
      </c>
    </row>
    <row r="3" spans="1:17" ht="15.75" customHeight="1" x14ac:dyDescent="0.15">
      <c r="A3" s="162" t="s">
        <v>173</v>
      </c>
      <c r="B3" s="163">
        <v>3.4768518518518518E-2</v>
      </c>
      <c r="C3" s="162" t="s">
        <v>220</v>
      </c>
      <c r="D3" s="164" t="s">
        <v>247</v>
      </c>
      <c r="E3" s="5" t="s">
        <v>219</v>
      </c>
      <c r="F3" s="165" t="s">
        <v>374</v>
      </c>
      <c r="G3" s="166" t="s">
        <v>247</v>
      </c>
      <c r="H3" s="167">
        <v>5</v>
      </c>
      <c r="I3" s="167" t="s">
        <v>247</v>
      </c>
      <c r="J3" s="167" t="s">
        <v>247</v>
      </c>
      <c r="K3" s="167" t="s">
        <v>247</v>
      </c>
      <c r="L3" s="168" t="s">
        <v>247</v>
      </c>
      <c r="M3" s="169" t="s">
        <v>247</v>
      </c>
      <c r="N3" s="169" t="s">
        <v>247</v>
      </c>
      <c r="O3" s="169" t="s">
        <v>247</v>
      </c>
      <c r="P3" s="169" t="s">
        <v>247</v>
      </c>
      <c r="Q3" s="162"/>
    </row>
    <row r="4" spans="1:17" ht="15.75" customHeight="1" x14ac:dyDescent="0.15">
      <c r="A4" s="162" t="s">
        <v>173</v>
      </c>
      <c r="B4" s="163">
        <v>3.4768518518518518E-2</v>
      </c>
      <c r="C4" s="162" t="s">
        <v>220</v>
      </c>
      <c r="D4" s="164" t="s">
        <v>247</v>
      </c>
      <c r="E4" s="5" t="s">
        <v>221</v>
      </c>
      <c r="F4" s="165" t="s">
        <v>374</v>
      </c>
      <c r="G4" s="166" t="s">
        <v>247</v>
      </c>
      <c r="H4" s="167">
        <v>5</v>
      </c>
      <c r="I4" s="167" t="s">
        <v>247</v>
      </c>
      <c r="J4" s="167" t="s">
        <v>247</v>
      </c>
      <c r="K4" s="167" t="s">
        <v>247</v>
      </c>
      <c r="L4" s="168" t="s">
        <v>247</v>
      </c>
      <c r="M4" s="169" t="s">
        <v>247</v>
      </c>
      <c r="N4" s="169" t="s">
        <v>247</v>
      </c>
      <c r="O4" s="169" t="s">
        <v>247</v>
      </c>
      <c r="P4" s="169" t="s">
        <v>247</v>
      </c>
      <c r="Q4" s="162"/>
    </row>
    <row r="5" spans="1:17" ht="15.75" customHeight="1" x14ac:dyDescent="0.15">
      <c r="A5" s="162" t="s">
        <v>173</v>
      </c>
      <c r="B5" s="163">
        <v>3.4768518518518518E-2</v>
      </c>
      <c r="C5" s="162" t="s">
        <v>220</v>
      </c>
      <c r="D5" s="164" t="s">
        <v>247</v>
      </c>
      <c r="E5" s="5" t="s">
        <v>229</v>
      </c>
      <c r="F5" s="165" t="s">
        <v>374</v>
      </c>
      <c r="G5" s="166" t="s">
        <v>247</v>
      </c>
      <c r="H5" s="167">
        <v>5</v>
      </c>
      <c r="I5" s="167" t="s">
        <v>247</v>
      </c>
      <c r="J5" s="167" t="s">
        <v>247</v>
      </c>
      <c r="K5" s="167" t="s">
        <v>247</v>
      </c>
      <c r="L5" s="168" t="s">
        <v>247</v>
      </c>
      <c r="M5" s="169" t="s">
        <v>247</v>
      </c>
      <c r="N5" s="169" t="s">
        <v>247</v>
      </c>
      <c r="O5" s="169" t="s">
        <v>247</v>
      </c>
      <c r="P5" s="169" t="s">
        <v>247</v>
      </c>
      <c r="Q5" s="162"/>
    </row>
    <row r="6" spans="1:17" ht="15.75" customHeight="1" x14ac:dyDescent="0.15">
      <c r="A6" s="162" t="s">
        <v>173</v>
      </c>
      <c r="B6" s="163">
        <v>3.4768518518518518E-2</v>
      </c>
      <c r="C6" s="162" t="s">
        <v>220</v>
      </c>
      <c r="D6" s="164" t="s">
        <v>247</v>
      </c>
      <c r="E6" s="5" t="s">
        <v>223</v>
      </c>
      <c r="F6" s="165" t="s">
        <v>374</v>
      </c>
      <c r="G6" s="166" t="s">
        <v>247</v>
      </c>
      <c r="H6" s="167">
        <v>5</v>
      </c>
      <c r="I6" s="167" t="s">
        <v>247</v>
      </c>
      <c r="J6" s="167" t="s">
        <v>247</v>
      </c>
      <c r="K6" s="167" t="s">
        <v>247</v>
      </c>
      <c r="L6" s="168" t="s">
        <v>247</v>
      </c>
      <c r="M6" s="169" t="s">
        <v>247</v>
      </c>
      <c r="N6" s="169" t="s">
        <v>247</v>
      </c>
      <c r="O6" s="169" t="s">
        <v>247</v>
      </c>
      <c r="P6" s="169" t="s">
        <v>247</v>
      </c>
      <c r="Q6" s="162"/>
    </row>
    <row r="7" spans="1:17" ht="15.75" customHeight="1" x14ac:dyDescent="0.15">
      <c r="A7" s="162" t="s">
        <v>173</v>
      </c>
      <c r="B7" s="163">
        <v>3.4768518518518518E-2</v>
      </c>
      <c r="C7" s="162" t="s">
        <v>220</v>
      </c>
      <c r="D7" s="164" t="s">
        <v>247</v>
      </c>
      <c r="E7" s="5" t="s">
        <v>225</v>
      </c>
      <c r="F7" s="165" t="s">
        <v>374</v>
      </c>
      <c r="G7" s="166" t="s">
        <v>247</v>
      </c>
      <c r="H7" s="167">
        <v>5</v>
      </c>
      <c r="I7" s="167" t="s">
        <v>247</v>
      </c>
      <c r="J7" s="167" t="s">
        <v>247</v>
      </c>
      <c r="K7" s="167" t="s">
        <v>247</v>
      </c>
      <c r="L7" s="168" t="s">
        <v>247</v>
      </c>
      <c r="M7" s="169" t="s">
        <v>247</v>
      </c>
      <c r="N7" s="169" t="s">
        <v>247</v>
      </c>
      <c r="O7" s="169" t="s">
        <v>247</v>
      </c>
      <c r="P7" s="169" t="s">
        <v>247</v>
      </c>
      <c r="Q7" s="162"/>
    </row>
    <row r="8" spans="1:17" ht="15.75" customHeight="1" x14ac:dyDescent="0.15">
      <c r="A8" s="162" t="s">
        <v>173</v>
      </c>
      <c r="B8" s="163">
        <v>3.4768518518518518E-2</v>
      </c>
      <c r="C8" s="162" t="s">
        <v>220</v>
      </c>
      <c r="D8" s="164" t="s">
        <v>247</v>
      </c>
      <c r="E8" s="5" t="s">
        <v>226</v>
      </c>
      <c r="F8" s="165" t="s">
        <v>374</v>
      </c>
      <c r="G8" s="166" t="s">
        <v>247</v>
      </c>
      <c r="H8" s="167">
        <v>5</v>
      </c>
      <c r="I8" s="167" t="s">
        <v>247</v>
      </c>
      <c r="J8" s="167" t="s">
        <v>247</v>
      </c>
      <c r="K8" s="167" t="s">
        <v>247</v>
      </c>
      <c r="L8" s="168" t="s">
        <v>247</v>
      </c>
      <c r="M8" s="169" t="s">
        <v>247</v>
      </c>
      <c r="N8" s="169" t="s">
        <v>247</v>
      </c>
      <c r="O8" s="169" t="s">
        <v>247</v>
      </c>
      <c r="P8" s="169" t="s">
        <v>247</v>
      </c>
      <c r="Q8" s="162"/>
    </row>
    <row r="9" spans="1:17" ht="15.75" customHeight="1" x14ac:dyDescent="0.15">
      <c r="A9" s="162" t="s">
        <v>173</v>
      </c>
      <c r="B9" s="163">
        <v>3.5509259259259261E-2</v>
      </c>
      <c r="C9" s="162" t="s">
        <v>1438</v>
      </c>
      <c r="D9" s="164" t="s">
        <v>247</v>
      </c>
      <c r="E9" s="170" t="s">
        <v>223</v>
      </c>
      <c r="F9" s="162" t="s">
        <v>266</v>
      </c>
      <c r="G9" s="171" t="s">
        <v>1445</v>
      </c>
      <c r="H9" s="167" t="s">
        <v>247</v>
      </c>
      <c r="I9" s="167" t="s">
        <v>247</v>
      </c>
      <c r="J9" s="167" t="s">
        <v>247</v>
      </c>
      <c r="K9" s="167" t="s">
        <v>247</v>
      </c>
      <c r="L9" s="168" t="s">
        <v>247</v>
      </c>
      <c r="M9" s="169" t="s">
        <v>247</v>
      </c>
      <c r="N9" s="169" t="s">
        <v>247</v>
      </c>
      <c r="O9" s="169" t="s">
        <v>247</v>
      </c>
      <c r="P9" s="169" t="s">
        <v>247</v>
      </c>
      <c r="Q9" s="162"/>
    </row>
    <row r="10" spans="1:17" ht="15.75" customHeight="1" x14ac:dyDescent="0.15">
      <c r="A10" s="162" t="s">
        <v>173</v>
      </c>
      <c r="B10" s="163">
        <v>3.5509259259259261E-2</v>
      </c>
      <c r="C10" s="162" t="s">
        <v>1440</v>
      </c>
      <c r="D10" s="164" t="s">
        <v>247</v>
      </c>
      <c r="E10" s="170" t="s">
        <v>226</v>
      </c>
      <c r="F10" s="162" t="s">
        <v>266</v>
      </c>
      <c r="G10" s="171" t="s">
        <v>1446</v>
      </c>
      <c r="H10" s="167" t="s">
        <v>247</v>
      </c>
      <c r="I10" s="167" t="s">
        <v>247</v>
      </c>
      <c r="J10" s="167" t="s">
        <v>247</v>
      </c>
      <c r="K10" s="167" t="s">
        <v>247</v>
      </c>
      <c r="L10" s="168" t="s">
        <v>247</v>
      </c>
      <c r="M10" s="169" t="s">
        <v>247</v>
      </c>
      <c r="N10" s="169" t="s">
        <v>247</v>
      </c>
      <c r="O10" s="169" t="s">
        <v>247</v>
      </c>
      <c r="P10" s="169" t="s">
        <v>247</v>
      </c>
      <c r="Q10" s="162"/>
    </row>
    <row r="11" spans="1:17" ht="15.75" customHeight="1" x14ac:dyDescent="0.15">
      <c r="A11" s="164" t="s">
        <v>173</v>
      </c>
      <c r="B11" s="172">
        <v>4.7511574074074074E-2</v>
      </c>
      <c r="C11" s="164" t="s">
        <v>221</v>
      </c>
      <c r="D11" s="164" t="s">
        <v>247</v>
      </c>
      <c r="E11" s="170" t="s">
        <v>247</v>
      </c>
      <c r="F11" s="164" t="s">
        <v>297</v>
      </c>
      <c r="G11" s="171" t="s">
        <v>247</v>
      </c>
      <c r="H11" s="173" t="s">
        <v>247</v>
      </c>
      <c r="I11" s="173" t="s">
        <v>247</v>
      </c>
      <c r="J11" s="173" t="s">
        <v>247</v>
      </c>
      <c r="K11" s="173" t="s">
        <v>247</v>
      </c>
      <c r="L11" s="174" t="s">
        <v>317</v>
      </c>
      <c r="M11" s="175"/>
      <c r="N11" s="175" t="s">
        <v>247</v>
      </c>
      <c r="O11" s="175" t="s">
        <v>247</v>
      </c>
      <c r="P11" s="175" t="s">
        <v>247</v>
      </c>
      <c r="Q11" s="164" t="s">
        <v>441</v>
      </c>
    </row>
    <row r="12" spans="1:17" ht="15.75" customHeight="1" x14ac:dyDescent="0.15">
      <c r="A12" s="162" t="s">
        <v>173</v>
      </c>
      <c r="B12" s="172">
        <v>0.12060185185185185</v>
      </c>
      <c r="C12" s="164" t="s">
        <v>247</v>
      </c>
      <c r="D12" s="164" t="s">
        <v>1447</v>
      </c>
      <c r="E12" s="162" t="s">
        <v>225</v>
      </c>
      <c r="F12" s="162" t="s">
        <v>266</v>
      </c>
      <c r="G12" s="171" t="s">
        <v>1448</v>
      </c>
      <c r="H12" s="167" t="s">
        <v>247</v>
      </c>
      <c r="I12" s="167" t="s">
        <v>247</v>
      </c>
      <c r="J12" s="167" t="s">
        <v>247</v>
      </c>
      <c r="K12" s="167" t="s">
        <v>247</v>
      </c>
      <c r="L12" s="168" t="s">
        <v>247</v>
      </c>
      <c r="M12" s="169" t="s">
        <v>247</v>
      </c>
      <c r="N12" s="169" t="s">
        <v>247</v>
      </c>
      <c r="O12" s="169" t="s">
        <v>247</v>
      </c>
      <c r="P12" s="169" t="s">
        <v>247</v>
      </c>
      <c r="Q12" s="5" t="s">
        <v>1449</v>
      </c>
    </row>
    <row r="13" spans="1:17" ht="15.75" customHeight="1" x14ac:dyDescent="0.15">
      <c r="A13" s="162" t="s">
        <v>173</v>
      </c>
      <c r="B13" s="163">
        <v>0.1208449074074074</v>
      </c>
      <c r="C13" s="162" t="s">
        <v>1450</v>
      </c>
      <c r="D13" s="164" t="s">
        <v>247</v>
      </c>
      <c r="E13" s="162" t="s">
        <v>221</v>
      </c>
      <c r="F13" s="162" t="s">
        <v>266</v>
      </c>
      <c r="G13" s="171" t="s">
        <v>1451</v>
      </c>
      <c r="H13" s="167" t="s">
        <v>247</v>
      </c>
      <c r="I13" s="167" t="s">
        <v>247</v>
      </c>
      <c r="J13" s="167" t="s">
        <v>247</v>
      </c>
      <c r="K13" s="167" t="s">
        <v>247</v>
      </c>
      <c r="L13" s="168" t="s">
        <v>247</v>
      </c>
      <c r="M13" s="169" t="s">
        <v>247</v>
      </c>
      <c r="N13" s="169" t="s">
        <v>247</v>
      </c>
      <c r="O13" s="169" t="s">
        <v>247</v>
      </c>
      <c r="P13" s="169" t="s">
        <v>247</v>
      </c>
      <c r="Q13" s="176" t="s">
        <v>1452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9.5" customWidth="1"/>
    <col min="4" max="4" width="17.33203125" customWidth="1"/>
    <col min="7" max="7" width="23" customWidth="1"/>
    <col min="8" max="8" width="9.33203125" customWidth="1"/>
    <col min="9" max="11" width="7.6640625" customWidth="1"/>
    <col min="12" max="12" width="11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0.3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174</v>
      </c>
      <c r="B2" s="18">
        <v>2.8333333333333332E-2</v>
      </c>
      <c r="C2" s="19" t="s">
        <v>247</v>
      </c>
      <c r="D2" s="19" t="s">
        <v>1447</v>
      </c>
      <c r="E2" s="19" t="s">
        <v>225</v>
      </c>
      <c r="F2" s="19" t="s">
        <v>266</v>
      </c>
      <c r="G2" s="59" t="s">
        <v>1453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174</v>
      </c>
      <c r="B3" s="18">
        <v>6.7245370370370372E-2</v>
      </c>
      <c r="C3" s="19" t="s">
        <v>247</v>
      </c>
      <c r="D3" s="19" t="s">
        <v>1454</v>
      </c>
      <c r="E3" s="19" t="s">
        <v>229</v>
      </c>
      <c r="F3" s="19" t="s">
        <v>266</v>
      </c>
      <c r="G3" s="59" t="s">
        <v>1455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174</v>
      </c>
      <c r="B4" s="18">
        <v>0.14156250000000001</v>
      </c>
      <c r="C4" s="19" t="s">
        <v>247</v>
      </c>
      <c r="D4" s="19" t="s">
        <v>1456</v>
      </c>
      <c r="E4" s="19" t="s">
        <v>226</v>
      </c>
      <c r="F4" s="19" t="s">
        <v>266</v>
      </c>
      <c r="G4" s="59" t="s">
        <v>1457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  <c r="Q4" s="19"/>
    </row>
    <row r="5" spans="1:17" ht="15.75" customHeight="1" x14ac:dyDescent="0.15">
      <c r="A5" s="19" t="s">
        <v>174</v>
      </c>
      <c r="B5" s="18">
        <v>0.15893518518518518</v>
      </c>
      <c r="C5" s="19" t="s">
        <v>247</v>
      </c>
      <c r="D5" s="19" t="s">
        <v>1456</v>
      </c>
      <c r="E5" s="19" t="s">
        <v>220</v>
      </c>
      <c r="F5" s="19" t="s">
        <v>266</v>
      </c>
      <c r="G5" s="59" t="s">
        <v>1458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  <c r="Q5" s="19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3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9.5" customWidth="1"/>
    <col min="4" max="4" width="15.5" customWidth="1"/>
    <col min="5" max="5" width="22.5" customWidth="1"/>
    <col min="6" max="6" width="13.5" customWidth="1"/>
    <col min="7" max="7" width="45.5" customWidth="1"/>
    <col min="8" max="8" width="9.33203125" customWidth="1"/>
    <col min="9" max="11" width="7.6640625" customWidth="1"/>
    <col min="12" max="12" width="32.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42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175</v>
      </c>
      <c r="B2" s="18">
        <v>3.0844907407407408E-2</v>
      </c>
      <c r="C2" s="19" t="s">
        <v>220</v>
      </c>
      <c r="D2" s="19" t="s">
        <v>247</v>
      </c>
      <c r="E2" s="19" t="s">
        <v>1459</v>
      </c>
      <c r="F2" s="19" t="s">
        <v>255</v>
      </c>
      <c r="G2" s="59" t="s">
        <v>247</v>
      </c>
      <c r="H2" s="177" t="s">
        <v>247</v>
      </c>
      <c r="I2" s="177" t="s">
        <v>247</v>
      </c>
      <c r="J2" s="177" t="s">
        <v>247</v>
      </c>
      <c r="K2" s="177" t="s">
        <v>247</v>
      </c>
      <c r="L2" s="61" t="s">
        <v>1460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175</v>
      </c>
      <c r="B3" s="18">
        <v>3.1342592592592596E-2</v>
      </c>
      <c r="C3" s="19" t="s">
        <v>220</v>
      </c>
      <c r="D3" s="19" t="s">
        <v>247</v>
      </c>
      <c r="E3" s="19" t="s">
        <v>1459</v>
      </c>
      <c r="F3" s="19" t="s">
        <v>255</v>
      </c>
      <c r="G3" s="59" t="s">
        <v>247</v>
      </c>
      <c r="H3" s="177" t="s">
        <v>247</v>
      </c>
      <c r="I3" s="177" t="s">
        <v>247</v>
      </c>
      <c r="J3" s="177" t="s">
        <v>247</v>
      </c>
      <c r="K3" s="177" t="s">
        <v>247</v>
      </c>
      <c r="L3" s="61" t="s">
        <v>423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175</v>
      </c>
      <c r="B4" s="18">
        <v>3.3113425925925928E-2</v>
      </c>
      <c r="C4" s="19" t="s">
        <v>247</v>
      </c>
      <c r="D4" s="19" t="s">
        <v>1461</v>
      </c>
      <c r="E4" s="19" t="s">
        <v>220</v>
      </c>
      <c r="F4" s="19" t="s">
        <v>266</v>
      </c>
      <c r="G4" s="59" t="s">
        <v>247</v>
      </c>
      <c r="H4" s="177" t="s">
        <v>247</v>
      </c>
      <c r="I4" s="177">
        <v>210</v>
      </c>
      <c r="J4" s="177">
        <v>15</v>
      </c>
      <c r="K4" s="177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175</v>
      </c>
      <c r="B5" s="18">
        <v>3.453703703703704E-2</v>
      </c>
      <c r="C5" s="19" t="s">
        <v>247</v>
      </c>
      <c r="D5" s="19" t="s">
        <v>1461</v>
      </c>
      <c r="E5" s="19" t="s">
        <v>220</v>
      </c>
      <c r="F5" s="19" t="s">
        <v>266</v>
      </c>
      <c r="G5" s="59" t="s">
        <v>1462</v>
      </c>
      <c r="H5" s="177" t="s">
        <v>247</v>
      </c>
      <c r="I5" s="177" t="s">
        <v>247</v>
      </c>
      <c r="J5" s="177" t="s">
        <v>247</v>
      </c>
      <c r="K5" s="177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175</v>
      </c>
      <c r="B6" s="18">
        <v>3.8483796296296294E-2</v>
      </c>
      <c r="C6" s="19" t="s">
        <v>247</v>
      </c>
      <c r="D6" s="19" t="s">
        <v>1461</v>
      </c>
      <c r="E6" s="19" t="s">
        <v>220</v>
      </c>
      <c r="F6" s="19" t="s">
        <v>266</v>
      </c>
      <c r="G6" s="59" t="s">
        <v>1463</v>
      </c>
      <c r="H6" s="177" t="s">
        <v>247</v>
      </c>
      <c r="I6" s="177">
        <v>40</v>
      </c>
      <c r="J6" s="177" t="s">
        <v>247</v>
      </c>
      <c r="K6" s="177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175</v>
      </c>
      <c r="B7" s="18">
        <v>4.7071759259259258E-2</v>
      </c>
      <c r="C7" s="19" t="s">
        <v>220</v>
      </c>
      <c r="D7" s="19" t="s">
        <v>247</v>
      </c>
      <c r="E7" s="19" t="s">
        <v>223</v>
      </c>
      <c r="F7" s="19" t="s">
        <v>255</v>
      </c>
      <c r="G7" s="59" t="s">
        <v>1464</v>
      </c>
      <c r="H7" s="177" t="s">
        <v>247</v>
      </c>
      <c r="I7" s="177" t="s">
        <v>247</v>
      </c>
      <c r="J7" s="177" t="s">
        <v>247</v>
      </c>
      <c r="K7" s="177" t="s">
        <v>247</v>
      </c>
      <c r="L7" s="61" t="s">
        <v>1464</v>
      </c>
      <c r="M7" s="62" t="s">
        <v>247</v>
      </c>
      <c r="N7" s="62" t="s">
        <v>247</v>
      </c>
      <c r="O7" s="62" t="s">
        <v>247</v>
      </c>
      <c r="P7" s="62" t="s">
        <v>247</v>
      </c>
      <c r="Q7" s="19" t="s">
        <v>1465</v>
      </c>
    </row>
    <row r="8" spans="1:17" ht="15.75" customHeight="1" x14ac:dyDescent="0.15">
      <c r="A8" s="19" t="s">
        <v>175</v>
      </c>
      <c r="B8" s="18">
        <v>4.7291666666666669E-2</v>
      </c>
      <c r="C8" s="19" t="s">
        <v>220</v>
      </c>
      <c r="D8" s="19" t="s">
        <v>247</v>
      </c>
      <c r="E8" s="19" t="s">
        <v>229</v>
      </c>
      <c r="F8" s="19" t="s">
        <v>255</v>
      </c>
      <c r="G8" s="59" t="s">
        <v>1466</v>
      </c>
      <c r="H8" s="177" t="s">
        <v>247</v>
      </c>
      <c r="I8" s="177" t="s">
        <v>247</v>
      </c>
      <c r="J8" s="177" t="s">
        <v>247</v>
      </c>
      <c r="K8" s="177" t="s">
        <v>247</v>
      </c>
      <c r="L8" s="61" t="s">
        <v>1466</v>
      </c>
      <c r="M8" s="62" t="s">
        <v>247</v>
      </c>
      <c r="N8" s="62" t="s">
        <v>247</v>
      </c>
      <c r="O8" s="62" t="s">
        <v>247</v>
      </c>
      <c r="P8" s="62" t="s">
        <v>247</v>
      </c>
      <c r="Q8" s="19" t="s">
        <v>1467</v>
      </c>
    </row>
    <row r="9" spans="1:17" ht="15.75" customHeight="1" x14ac:dyDescent="0.15">
      <c r="A9" s="19" t="s">
        <v>175</v>
      </c>
      <c r="B9" s="18">
        <v>4.7442129629629633E-2</v>
      </c>
      <c r="C9" s="19" t="s">
        <v>223</v>
      </c>
      <c r="D9" s="19" t="s">
        <v>247</v>
      </c>
      <c r="E9" s="19" t="s">
        <v>226</v>
      </c>
      <c r="F9" s="19" t="s">
        <v>255</v>
      </c>
      <c r="G9" s="59" t="s">
        <v>1468</v>
      </c>
      <c r="H9" s="177" t="s">
        <v>247</v>
      </c>
      <c r="I9" s="177" t="s">
        <v>247</v>
      </c>
      <c r="J9" s="177" t="s">
        <v>247</v>
      </c>
      <c r="K9" s="177" t="s">
        <v>247</v>
      </c>
      <c r="L9" s="61" t="s">
        <v>1468</v>
      </c>
      <c r="M9" s="62" t="s">
        <v>247</v>
      </c>
      <c r="N9" s="62" t="s">
        <v>247</v>
      </c>
      <c r="O9" s="62" t="s">
        <v>247</v>
      </c>
      <c r="P9" s="62" t="s">
        <v>247</v>
      </c>
      <c r="Q9" s="19" t="s">
        <v>1469</v>
      </c>
    </row>
    <row r="10" spans="1:17" ht="15.75" customHeight="1" x14ac:dyDescent="0.15">
      <c r="A10" s="19" t="s">
        <v>175</v>
      </c>
      <c r="B10" s="18">
        <v>4.8912037037037039E-2</v>
      </c>
      <c r="C10" s="19" t="s">
        <v>247</v>
      </c>
      <c r="D10" s="19" t="s">
        <v>1470</v>
      </c>
      <c r="E10" s="19" t="s">
        <v>229</v>
      </c>
      <c r="F10" s="19" t="s">
        <v>266</v>
      </c>
      <c r="G10" s="59" t="s">
        <v>1471</v>
      </c>
      <c r="H10" s="177" t="s">
        <v>247</v>
      </c>
      <c r="I10" s="177" t="s">
        <v>247</v>
      </c>
      <c r="J10" s="177" t="s">
        <v>247</v>
      </c>
      <c r="K10" s="177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175</v>
      </c>
      <c r="B11" s="18">
        <v>4.9074074074074076E-2</v>
      </c>
      <c r="C11" s="19" t="s">
        <v>229</v>
      </c>
      <c r="D11" s="19" t="s">
        <v>247</v>
      </c>
      <c r="E11" s="19" t="s">
        <v>221</v>
      </c>
      <c r="F11" s="19" t="s">
        <v>255</v>
      </c>
      <c r="G11" s="59" t="s">
        <v>1471</v>
      </c>
      <c r="H11" s="177" t="s">
        <v>247</v>
      </c>
      <c r="I11" s="177" t="s">
        <v>247</v>
      </c>
      <c r="J11" s="177" t="s">
        <v>247</v>
      </c>
      <c r="K11" s="177" t="s">
        <v>247</v>
      </c>
      <c r="L11" s="61" t="s">
        <v>1471</v>
      </c>
      <c r="M11" s="62" t="s">
        <v>247</v>
      </c>
      <c r="N11" s="62" t="s">
        <v>247</v>
      </c>
      <c r="O11" s="62" t="s">
        <v>247</v>
      </c>
      <c r="P11" s="62" t="s">
        <v>247</v>
      </c>
      <c r="Q11" s="19" t="s">
        <v>1472</v>
      </c>
    </row>
    <row r="12" spans="1:17" ht="15.75" customHeight="1" x14ac:dyDescent="0.15">
      <c r="A12" s="19" t="s">
        <v>175</v>
      </c>
      <c r="B12" s="18">
        <v>4.9108796296296296E-2</v>
      </c>
      <c r="C12" s="19" t="s">
        <v>220</v>
      </c>
      <c r="D12" s="19" t="s">
        <v>247</v>
      </c>
      <c r="E12" s="19" t="s">
        <v>221</v>
      </c>
      <c r="F12" s="19" t="s">
        <v>255</v>
      </c>
      <c r="G12" s="59" t="s">
        <v>1463</v>
      </c>
      <c r="H12" s="177" t="s">
        <v>247</v>
      </c>
      <c r="I12" s="177" t="s">
        <v>247</v>
      </c>
      <c r="J12" s="177" t="s">
        <v>247</v>
      </c>
      <c r="K12" s="177" t="s">
        <v>247</v>
      </c>
      <c r="L12" s="61" t="s">
        <v>1463</v>
      </c>
      <c r="M12" s="62" t="s">
        <v>247</v>
      </c>
      <c r="N12" s="62" t="s">
        <v>247</v>
      </c>
      <c r="O12" s="62" t="s">
        <v>247</v>
      </c>
      <c r="P12" s="62" t="s">
        <v>247</v>
      </c>
      <c r="Q12" s="19" t="s">
        <v>1473</v>
      </c>
    </row>
    <row r="13" spans="1:17" ht="15.75" customHeight="1" x14ac:dyDescent="0.15">
      <c r="A13" s="19" t="s">
        <v>175</v>
      </c>
      <c r="B13" s="18">
        <v>4.9178240740740738E-2</v>
      </c>
      <c r="C13" s="19" t="s">
        <v>220</v>
      </c>
      <c r="D13" s="19" t="s">
        <v>247</v>
      </c>
      <c r="E13" s="19" t="s">
        <v>225</v>
      </c>
      <c r="F13" s="19" t="s">
        <v>374</v>
      </c>
      <c r="G13" s="59" t="s">
        <v>247</v>
      </c>
      <c r="H13" s="177" t="s">
        <v>247</v>
      </c>
      <c r="I13" s="177">
        <v>35</v>
      </c>
      <c r="J13" s="177" t="s">
        <v>247</v>
      </c>
      <c r="K13" s="177" t="s">
        <v>247</v>
      </c>
      <c r="L13" s="61" t="s">
        <v>247</v>
      </c>
      <c r="M13" s="62" t="s">
        <v>247</v>
      </c>
      <c r="N13" s="62">
        <v>35</v>
      </c>
      <c r="O13" s="62" t="s">
        <v>247</v>
      </c>
      <c r="P13" s="62" t="s">
        <v>247</v>
      </c>
    </row>
    <row r="14" spans="1:17" ht="15.75" customHeight="1" x14ac:dyDescent="0.15">
      <c r="A14" s="19" t="s">
        <v>175</v>
      </c>
      <c r="B14" s="18">
        <v>4.9178240740740738E-2</v>
      </c>
      <c r="C14" s="19" t="s">
        <v>220</v>
      </c>
      <c r="D14" s="19" t="s">
        <v>247</v>
      </c>
      <c r="E14" s="19" t="s">
        <v>221</v>
      </c>
      <c r="F14" s="19" t="s">
        <v>374</v>
      </c>
      <c r="G14" s="59" t="s">
        <v>247</v>
      </c>
      <c r="H14" s="177" t="s">
        <v>247</v>
      </c>
      <c r="I14" s="177">
        <v>35</v>
      </c>
      <c r="J14" s="177" t="s">
        <v>247</v>
      </c>
      <c r="K14" s="177" t="s">
        <v>247</v>
      </c>
      <c r="L14" s="61" t="s">
        <v>247</v>
      </c>
      <c r="M14" s="62" t="s">
        <v>247</v>
      </c>
      <c r="N14" s="62">
        <v>35</v>
      </c>
      <c r="O14" s="62" t="s">
        <v>247</v>
      </c>
      <c r="P14" s="62" t="s">
        <v>247</v>
      </c>
    </row>
    <row r="15" spans="1:17" ht="15.75" customHeight="1" x14ac:dyDescent="0.15">
      <c r="A15" s="19" t="s">
        <v>175</v>
      </c>
      <c r="B15" s="18">
        <v>4.9178240740740738E-2</v>
      </c>
      <c r="C15" s="19" t="s">
        <v>220</v>
      </c>
      <c r="D15" s="19" t="s">
        <v>247</v>
      </c>
      <c r="E15" s="19" t="s">
        <v>219</v>
      </c>
      <c r="F15" s="19" t="s">
        <v>374</v>
      </c>
      <c r="G15" s="59" t="s">
        <v>247</v>
      </c>
      <c r="H15" s="177" t="s">
        <v>247</v>
      </c>
      <c r="I15" s="177">
        <v>35</v>
      </c>
      <c r="J15" s="177" t="s">
        <v>247</v>
      </c>
      <c r="K15" s="177" t="s">
        <v>247</v>
      </c>
      <c r="L15" s="61" t="s">
        <v>247</v>
      </c>
      <c r="M15" s="62" t="s">
        <v>247</v>
      </c>
      <c r="N15" s="62">
        <v>35</v>
      </c>
      <c r="O15" s="62" t="s">
        <v>247</v>
      </c>
      <c r="P15" s="62" t="s">
        <v>247</v>
      </c>
    </row>
    <row r="16" spans="1:17" ht="15.75" customHeight="1" x14ac:dyDescent="0.15">
      <c r="A16" s="19" t="s">
        <v>175</v>
      </c>
      <c r="B16" s="18">
        <v>4.9178240740740738E-2</v>
      </c>
      <c r="C16" s="19" t="s">
        <v>220</v>
      </c>
      <c r="D16" s="19" t="s">
        <v>247</v>
      </c>
      <c r="E16" s="19" t="s">
        <v>223</v>
      </c>
      <c r="F16" s="19" t="s">
        <v>374</v>
      </c>
      <c r="G16" s="59" t="s">
        <v>247</v>
      </c>
      <c r="H16" s="177" t="s">
        <v>247</v>
      </c>
      <c r="I16" s="177">
        <v>35</v>
      </c>
      <c r="J16" s="177" t="s">
        <v>247</v>
      </c>
      <c r="K16" s="177" t="s">
        <v>247</v>
      </c>
      <c r="L16" s="61" t="s">
        <v>247</v>
      </c>
      <c r="M16" s="62" t="s">
        <v>247</v>
      </c>
      <c r="N16" s="62">
        <v>35</v>
      </c>
      <c r="O16" s="62" t="s">
        <v>247</v>
      </c>
      <c r="P16" s="62" t="s">
        <v>247</v>
      </c>
    </row>
    <row r="17" spans="1:17" ht="15.75" customHeight="1" x14ac:dyDescent="0.15">
      <c r="A17" s="19" t="s">
        <v>175</v>
      </c>
      <c r="B17" s="18">
        <v>4.9178240740740738E-2</v>
      </c>
      <c r="C17" s="19" t="s">
        <v>220</v>
      </c>
      <c r="D17" s="19" t="s">
        <v>247</v>
      </c>
      <c r="E17" s="19" t="s">
        <v>229</v>
      </c>
      <c r="F17" s="19" t="s">
        <v>374</v>
      </c>
      <c r="G17" s="59" t="s">
        <v>247</v>
      </c>
      <c r="H17" s="177" t="s">
        <v>247</v>
      </c>
      <c r="I17" s="177">
        <v>35</v>
      </c>
      <c r="J17" s="177" t="s">
        <v>247</v>
      </c>
      <c r="K17" s="177" t="s">
        <v>247</v>
      </c>
      <c r="L17" s="61" t="s">
        <v>247</v>
      </c>
      <c r="M17" s="62" t="s">
        <v>247</v>
      </c>
      <c r="N17" s="62">
        <v>35</v>
      </c>
      <c r="O17" s="62" t="s">
        <v>247</v>
      </c>
      <c r="P17" s="62" t="s">
        <v>247</v>
      </c>
    </row>
    <row r="18" spans="1:17" ht="15.75" customHeight="1" x14ac:dyDescent="0.15">
      <c r="A18" s="19" t="s">
        <v>175</v>
      </c>
      <c r="B18" s="18">
        <v>4.9178240740740738E-2</v>
      </c>
      <c r="C18" s="19" t="s">
        <v>220</v>
      </c>
      <c r="D18" s="19" t="s">
        <v>247</v>
      </c>
      <c r="E18" s="19" t="s">
        <v>226</v>
      </c>
      <c r="F18" s="19" t="s">
        <v>374</v>
      </c>
      <c r="G18" s="59" t="s">
        <v>247</v>
      </c>
      <c r="H18" s="177" t="s">
        <v>247</v>
      </c>
      <c r="I18" s="177">
        <v>35</v>
      </c>
      <c r="J18" s="177" t="s">
        <v>247</v>
      </c>
      <c r="K18" s="177" t="s">
        <v>247</v>
      </c>
      <c r="L18" s="61" t="s">
        <v>247</v>
      </c>
      <c r="M18" s="62" t="s">
        <v>247</v>
      </c>
      <c r="N18" s="62">
        <v>35</v>
      </c>
      <c r="O18" s="62" t="s">
        <v>247</v>
      </c>
      <c r="P18" s="62" t="s">
        <v>247</v>
      </c>
    </row>
    <row r="19" spans="1:17" ht="15.75" customHeight="1" x14ac:dyDescent="0.15">
      <c r="A19" s="19" t="s">
        <v>175</v>
      </c>
      <c r="B19" s="18">
        <v>5.0231481481481481E-2</v>
      </c>
      <c r="C19" s="19" t="s">
        <v>221</v>
      </c>
      <c r="D19" s="19" t="s">
        <v>247</v>
      </c>
      <c r="E19" s="19" t="s">
        <v>220</v>
      </c>
      <c r="F19" s="19" t="s">
        <v>255</v>
      </c>
      <c r="G19" s="59" t="s">
        <v>1474</v>
      </c>
      <c r="H19" s="177" t="s">
        <v>247</v>
      </c>
      <c r="I19" s="177" t="s">
        <v>247</v>
      </c>
      <c r="J19" s="177" t="s">
        <v>247</v>
      </c>
      <c r="K19" s="177" t="s">
        <v>247</v>
      </c>
      <c r="L19" s="61" t="s">
        <v>1474</v>
      </c>
      <c r="M19" s="62" t="s">
        <v>247</v>
      </c>
      <c r="N19" s="62" t="s">
        <v>247</v>
      </c>
      <c r="O19" s="62" t="s">
        <v>247</v>
      </c>
      <c r="P19" s="62" t="s">
        <v>247</v>
      </c>
      <c r="Q19" s="19" t="s">
        <v>1475</v>
      </c>
    </row>
    <row r="20" spans="1:17" ht="15.75" customHeight="1" x14ac:dyDescent="0.15">
      <c r="A20" s="19" t="s">
        <v>175</v>
      </c>
      <c r="B20" s="18">
        <v>5.1504629629629629E-2</v>
      </c>
      <c r="C20" s="19" t="s">
        <v>220</v>
      </c>
      <c r="D20" s="19" t="s">
        <v>247</v>
      </c>
      <c r="E20" s="19" t="s">
        <v>226</v>
      </c>
      <c r="F20" s="19" t="s">
        <v>255</v>
      </c>
      <c r="G20" s="59" t="s">
        <v>1474</v>
      </c>
      <c r="H20" s="177" t="s">
        <v>247</v>
      </c>
      <c r="I20" s="177" t="s">
        <v>247</v>
      </c>
      <c r="J20" s="177" t="s">
        <v>247</v>
      </c>
      <c r="K20" s="177" t="s">
        <v>247</v>
      </c>
      <c r="L20" s="61" t="s">
        <v>1474</v>
      </c>
      <c r="M20" s="62" t="s">
        <v>247</v>
      </c>
      <c r="N20" s="62" t="s">
        <v>247</v>
      </c>
      <c r="O20" s="62" t="s">
        <v>247</v>
      </c>
      <c r="P20" s="62" t="s">
        <v>247</v>
      </c>
    </row>
    <row r="21" spans="1:17" ht="15.75" customHeight="1" x14ac:dyDescent="0.15">
      <c r="A21" s="19" t="s">
        <v>175</v>
      </c>
      <c r="B21" s="18">
        <v>9.752314814814815E-2</v>
      </c>
      <c r="C21" s="19" t="s">
        <v>219</v>
      </c>
      <c r="D21" s="19" t="s">
        <v>1476</v>
      </c>
      <c r="E21" s="19" t="s">
        <v>1477</v>
      </c>
      <c r="F21" s="19" t="s">
        <v>251</v>
      </c>
      <c r="G21" s="59" t="s">
        <v>1325</v>
      </c>
      <c r="H21" s="177" t="s">
        <v>247</v>
      </c>
      <c r="I21" s="177" t="s">
        <v>247</v>
      </c>
      <c r="J21" s="177" t="s">
        <v>247</v>
      </c>
      <c r="K21" s="177" t="s">
        <v>247</v>
      </c>
      <c r="L21" s="61" t="s">
        <v>247</v>
      </c>
      <c r="M21" s="62" t="s">
        <v>247</v>
      </c>
      <c r="N21" s="62">
        <v>1</v>
      </c>
      <c r="O21" s="62">
        <v>2</v>
      </c>
      <c r="P21" s="62" t="s">
        <v>247</v>
      </c>
    </row>
    <row r="22" spans="1:17" ht="15.75" customHeight="1" x14ac:dyDescent="0.15">
      <c r="A22" s="19" t="s">
        <v>175</v>
      </c>
      <c r="B22" s="18">
        <v>9.9513888888888888E-2</v>
      </c>
      <c r="C22" s="19" t="s">
        <v>219</v>
      </c>
      <c r="D22" s="19" t="s">
        <v>247</v>
      </c>
      <c r="E22" s="19" t="s">
        <v>1478</v>
      </c>
      <c r="F22" s="19" t="s">
        <v>255</v>
      </c>
      <c r="G22" s="59" t="s">
        <v>247</v>
      </c>
      <c r="H22" s="177" t="s">
        <v>247</v>
      </c>
      <c r="I22" s="177" t="s">
        <v>247</v>
      </c>
      <c r="J22" s="177" t="s">
        <v>247</v>
      </c>
      <c r="K22" s="177" t="s">
        <v>247</v>
      </c>
      <c r="L22" s="61" t="s">
        <v>247</v>
      </c>
      <c r="M22" s="62" t="s">
        <v>247</v>
      </c>
      <c r="N22" s="62">
        <v>4</v>
      </c>
      <c r="O22" s="62" t="s">
        <v>247</v>
      </c>
      <c r="P22" s="62" t="s">
        <v>247</v>
      </c>
    </row>
    <row r="23" spans="1:17" ht="15.75" customHeight="1" x14ac:dyDescent="0.15">
      <c r="A23" s="19" t="s">
        <v>175</v>
      </c>
      <c r="B23" s="18">
        <v>9.9629629629629624E-2</v>
      </c>
      <c r="C23" s="19" t="s">
        <v>219</v>
      </c>
      <c r="D23" s="19" t="s">
        <v>1476</v>
      </c>
      <c r="E23" s="19" t="s">
        <v>1477</v>
      </c>
      <c r="F23" s="19" t="s">
        <v>251</v>
      </c>
      <c r="G23" s="59" t="s">
        <v>247</v>
      </c>
      <c r="H23" s="177" t="s">
        <v>247</v>
      </c>
      <c r="I23" s="177" t="s">
        <v>247</v>
      </c>
      <c r="J23" s="177" t="s">
        <v>247</v>
      </c>
      <c r="K23" s="177" t="s">
        <v>247</v>
      </c>
      <c r="L23" s="61" t="s">
        <v>247</v>
      </c>
      <c r="M23" s="62" t="s">
        <v>247</v>
      </c>
      <c r="N23" s="62">
        <v>1</v>
      </c>
      <c r="O23" s="62" t="s">
        <v>247</v>
      </c>
      <c r="P23" s="62" t="s">
        <v>247</v>
      </c>
      <c r="Q23" s="19" t="s">
        <v>1479</v>
      </c>
    </row>
    <row r="24" spans="1:17" ht="15.75" customHeight="1" x14ac:dyDescent="0.15">
      <c r="A24" s="19" t="s">
        <v>175</v>
      </c>
      <c r="B24" s="18">
        <v>0.10648148148148148</v>
      </c>
      <c r="C24" s="19" t="s">
        <v>225</v>
      </c>
      <c r="D24" s="19" t="s">
        <v>1476</v>
      </c>
      <c r="E24" s="19" t="s">
        <v>1480</v>
      </c>
      <c r="F24" s="19" t="s">
        <v>251</v>
      </c>
      <c r="G24" s="59" t="s">
        <v>1481</v>
      </c>
      <c r="H24" s="177" t="s">
        <v>247</v>
      </c>
      <c r="I24" s="177" t="s">
        <v>247</v>
      </c>
      <c r="J24" s="177" t="s">
        <v>247</v>
      </c>
      <c r="K24" s="177" t="s">
        <v>247</v>
      </c>
      <c r="L24" s="61" t="s">
        <v>247</v>
      </c>
      <c r="M24" s="62" t="s">
        <v>247</v>
      </c>
      <c r="N24" s="62">
        <v>575</v>
      </c>
      <c r="O24" s="62" t="s">
        <v>247</v>
      </c>
      <c r="P24" s="62" t="s">
        <v>247</v>
      </c>
    </row>
    <row r="25" spans="1:17" ht="15.75" customHeight="1" x14ac:dyDescent="0.15">
      <c r="A25" s="19" t="s">
        <v>175</v>
      </c>
      <c r="B25" s="18">
        <v>0.10648148148148148</v>
      </c>
      <c r="C25" s="19" t="s">
        <v>225</v>
      </c>
      <c r="D25" s="19" t="s">
        <v>247</v>
      </c>
      <c r="E25" s="19" t="s">
        <v>221</v>
      </c>
      <c r="F25" s="19" t="s">
        <v>255</v>
      </c>
      <c r="G25" s="59" t="s">
        <v>1482</v>
      </c>
      <c r="H25" s="177" t="s">
        <v>247</v>
      </c>
      <c r="I25" s="177" t="s">
        <v>247</v>
      </c>
      <c r="J25" s="177" t="s">
        <v>247</v>
      </c>
      <c r="K25" s="177" t="s">
        <v>247</v>
      </c>
      <c r="L25" s="61" t="s">
        <v>1482</v>
      </c>
      <c r="M25" s="62" t="s">
        <v>247</v>
      </c>
      <c r="N25" s="62" t="s">
        <v>247</v>
      </c>
      <c r="O25" s="62" t="s">
        <v>247</v>
      </c>
      <c r="P25" s="62" t="s">
        <v>247</v>
      </c>
    </row>
    <row r="26" spans="1:17" ht="15.75" customHeight="1" x14ac:dyDescent="0.15">
      <c r="A26" s="19" t="s">
        <v>175</v>
      </c>
      <c r="B26" s="18">
        <v>0.10857638888888889</v>
      </c>
      <c r="C26" s="19" t="s">
        <v>221</v>
      </c>
      <c r="D26" s="19" t="s">
        <v>247</v>
      </c>
      <c r="E26" s="19" t="s">
        <v>247</v>
      </c>
      <c r="F26" s="19" t="s">
        <v>297</v>
      </c>
      <c r="G26" s="59" t="s">
        <v>247</v>
      </c>
      <c r="H26" s="177" t="s">
        <v>247</v>
      </c>
      <c r="I26" s="177" t="s">
        <v>247</v>
      </c>
      <c r="J26" s="177" t="s">
        <v>247</v>
      </c>
      <c r="K26" s="177" t="s">
        <v>247</v>
      </c>
      <c r="L26" s="61" t="s">
        <v>1483</v>
      </c>
      <c r="M26" s="62" t="s">
        <v>247</v>
      </c>
      <c r="N26" s="62" t="s">
        <v>247</v>
      </c>
      <c r="O26" s="62" t="s">
        <v>247</v>
      </c>
      <c r="P26" s="62" t="s">
        <v>247</v>
      </c>
      <c r="Q26" s="19" t="s">
        <v>441</v>
      </c>
    </row>
    <row r="27" spans="1:17" ht="15.75" customHeight="1" x14ac:dyDescent="0.15">
      <c r="A27" s="19" t="s">
        <v>175</v>
      </c>
      <c r="B27" s="18">
        <v>0.1089699074074074</v>
      </c>
      <c r="C27" s="19" t="s">
        <v>229</v>
      </c>
      <c r="D27" s="19" t="s">
        <v>247</v>
      </c>
      <c r="E27" s="19" t="s">
        <v>223</v>
      </c>
      <c r="F27" s="19" t="s">
        <v>286</v>
      </c>
      <c r="G27" s="59" t="s">
        <v>623</v>
      </c>
      <c r="H27" s="177" t="s">
        <v>247</v>
      </c>
      <c r="I27" s="177" t="s">
        <v>247</v>
      </c>
      <c r="J27" s="177" t="s">
        <v>247</v>
      </c>
      <c r="K27" s="177" t="s">
        <v>247</v>
      </c>
      <c r="L27" s="61" t="s">
        <v>623</v>
      </c>
      <c r="M27" s="62" t="s">
        <v>247</v>
      </c>
      <c r="N27" s="62" t="s">
        <v>247</v>
      </c>
      <c r="O27" s="62" t="s">
        <v>247</v>
      </c>
      <c r="P27" s="62" t="s">
        <v>247</v>
      </c>
      <c r="Q27" s="19" t="s">
        <v>1484</v>
      </c>
    </row>
    <row r="28" spans="1:17" ht="15.75" customHeight="1" x14ac:dyDescent="0.15">
      <c r="A28" s="19" t="s">
        <v>175</v>
      </c>
      <c r="B28" s="18">
        <v>0.11180555555555556</v>
      </c>
      <c r="C28" s="19" t="s">
        <v>225</v>
      </c>
      <c r="D28" s="19" t="s">
        <v>247</v>
      </c>
      <c r="E28" s="19" t="s">
        <v>247</v>
      </c>
      <c r="F28" s="19" t="s">
        <v>297</v>
      </c>
      <c r="G28" s="59" t="s">
        <v>247</v>
      </c>
      <c r="H28" s="177" t="s">
        <v>247</v>
      </c>
      <c r="I28" s="177" t="s">
        <v>247</v>
      </c>
      <c r="J28" s="177" t="s">
        <v>247</v>
      </c>
      <c r="K28" s="177" t="s">
        <v>247</v>
      </c>
      <c r="L28" s="61" t="s">
        <v>1485</v>
      </c>
      <c r="M28" s="62" t="s">
        <v>247</v>
      </c>
      <c r="N28" s="62" t="s">
        <v>247</v>
      </c>
      <c r="O28" s="62" t="s">
        <v>247</v>
      </c>
      <c r="P28" s="62" t="s">
        <v>247</v>
      </c>
      <c r="Q28" s="19" t="s">
        <v>1486</v>
      </c>
    </row>
    <row r="29" spans="1:17" ht="15.75" customHeight="1" x14ac:dyDescent="0.15">
      <c r="A29" s="19" t="s">
        <v>175</v>
      </c>
      <c r="B29" s="18">
        <v>0.12619212962962964</v>
      </c>
      <c r="C29" s="19" t="s">
        <v>221</v>
      </c>
      <c r="D29" s="19" t="s">
        <v>1476</v>
      </c>
      <c r="E29" s="19" t="s">
        <v>221</v>
      </c>
      <c r="F29" s="19" t="s">
        <v>251</v>
      </c>
      <c r="G29" s="59" t="s">
        <v>1487</v>
      </c>
      <c r="H29" s="177" t="s">
        <v>247</v>
      </c>
      <c r="I29" s="177" t="s">
        <v>247</v>
      </c>
      <c r="J29" s="177" t="s">
        <v>247</v>
      </c>
      <c r="K29" s="177" t="s">
        <v>247</v>
      </c>
      <c r="L29" s="61" t="s">
        <v>247</v>
      </c>
      <c r="M29" s="62" t="s">
        <v>247</v>
      </c>
      <c r="N29" s="62">
        <v>15</v>
      </c>
      <c r="O29" s="62" t="s">
        <v>247</v>
      </c>
      <c r="P29" s="62" t="s">
        <v>247</v>
      </c>
    </row>
    <row r="30" spans="1:17" ht="15.75" customHeight="1" x14ac:dyDescent="0.15">
      <c r="A30" s="19" t="s">
        <v>175</v>
      </c>
      <c r="B30" s="18">
        <v>0.14280092592592591</v>
      </c>
      <c r="C30" s="19" t="s">
        <v>226</v>
      </c>
      <c r="D30" s="19" t="s">
        <v>1476</v>
      </c>
      <c r="E30" s="19" t="s">
        <v>225</v>
      </c>
      <c r="F30" s="19" t="s">
        <v>251</v>
      </c>
      <c r="G30" s="59" t="s">
        <v>1488</v>
      </c>
      <c r="H30" s="177" t="s">
        <v>247</v>
      </c>
      <c r="I30" s="177" t="s">
        <v>247</v>
      </c>
      <c r="J30" s="177" t="s">
        <v>247</v>
      </c>
      <c r="K30" s="177" t="s">
        <v>247</v>
      </c>
      <c r="L30" s="61" t="s">
        <v>247</v>
      </c>
      <c r="M30" s="62" t="s">
        <v>247</v>
      </c>
      <c r="N30" s="62" t="s">
        <v>247</v>
      </c>
      <c r="O30" s="62">
        <v>2</v>
      </c>
      <c r="P30" s="62" t="s">
        <v>247</v>
      </c>
    </row>
    <row r="31" spans="1:17" ht="15.75" customHeight="1" x14ac:dyDescent="0.15">
      <c r="A31" s="19" t="s">
        <v>175</v>
      </c>
      <c r="B31" s="18">
        <v>0.14280092592592591</v>
      </c>
      <c r="C31" s="19" t="s">
        <v>226</v>
      </c>
      <c r="D31" s="19" t="s">
        <v>1476</v>
      </c>
      <c r="E31" s="19" t="s">
        <v>221</v>
      </c>
      <c r="F31" s="19" t="s">
        <v>251</v>
      </c>
      <c r="G31" s="59" t="s">
        <v>1488</v>
      </c>
      <c r="H31" s="177" t="s">
        <v>247</v>
      </c>
      <c r="I31" s="177" t="s">
        <v>247</v>
      </c>
      <c r="J31" s="177" t="s">
        <v>247</v>
      </c>
      <c r="K31" s="177" t="s">
        <v>247</v>
      </c>
      <c r="L31" s="61" t="s">
        <v>247</v>
      </c>
      <c r="M31" s="62" t="s">
        <v>247</v>
      </c>
      <c r="N31" s="62" t="s">
        <v>247</v>
      </c>
      <c r="O31" s="62">
        <v>2</v>
      </c>
      <c r="P31" s="62">
        <v>1</v>
      </c>
    </row>
    <row r="32" spans="1:17" ht="15.75" customHeight="1" x14ac:dyDescent="0.15">
      <c r="A32" s="19" t="s">
        <v>175</v>
      </c>
      <c r="B32" s="18">
        <v>0.14280092592592591</v>
      </c>
      <c r="C32" s="19" t="s">
        <v>226</v>
      </c>
      <c r="D32" s="19" t="s">
        <v>1476</v>
      </c>
      <c r="E32" s="19" t="s">
        <v>219</v>
      </c>
      <c r="F32" s="19" t="s">
        <v>251</v>
      </c>
      <c r="G32" s="59" t="s">
        <v>1488</v>
      </c>
      <c r="H32" s="177" t="s">
        <v>247</v>
      </c>
      <c r="I32" s="177" t="s">
        <v>247</v>
      </c>
      <c r="J32" s="177" t="s">
        <v>247</v>
      </c>
      <c r="K32" s="177" t="s">
        <v>247</v>
      </c>
      <c r="L32" s="61" t="s">
        <v>247</v>
      </c>
      <c r="M32" s="62" t="s">
        <v>247</v>
      </c>
      <c r="N32" s="62" t="s">
        <v>247</v>
      </c>
      <c r="O32" s="62">
        <v>2</v>
      </c>
      <c r="P32" s="62">
        <v>1</v>
      </c>
    </row>
    <row r="33" spans="1:16" ht="15.75" customHeight="1" x14ac:dyDescent="0.15">
      <c r="A33" s="19" t="s">
        <v>175</v>
      </c>
      <c r="B33" s="18">
        <v>0.14280092592592591</v>
      </c>
      <c r="C33" s="19" t="s">
        <v>226</v>
      </c>
      <c r="D33" s="19" t="s">
        <v>1476</v>
      </c>
      <c r="E33" s="19" t="s">
        <v>223</v>
      </c>
      <c r="F33" s="19" t="s">
        <v>251</v>
      </c>
      <c r="G33" s="59" t="s">
        <v>1488</v>
      </c>
      <c r="H33" s="177" t="s">
        <v>247</v>
      </c>
      <c r="I33" s="177" t="s">
        <v>247</v>
      </c>
      <c r="J33" s="177" t="s">
        <v>247</v>
      </c>
      <c r="K33" s="177" t="s">
        <v>247</v>
      </c>
      <c r="L33" s="61" t="s">
        <v>247</v>
      </c>
      <c r="M33" s="62" t="s">
        <v>247</v>
      </c>
      <c r="N33" s="62" t="s">
        <v>247</v>
      </c>
      <c r="O33" s="62">
        <v>2</v>
      </c>
      <c r="P33" s="62">
        <v>1</v>
      </c>
    </row>
    <row r="34" spans="1:16" ht="15.75" customHeight="1" x14ac:dyDescent="0.15">
      <c r="A34" s="19" t="s">
        <v>175</v>
      </c>
      <c r="B34" s="18">
        <v>0.14280092592592591</v>
      </c>
      <c r="C34" s="19" t="s">
        <v>226</v>
      </c>
      <c r="D34" s="19" t="s">
        <v>1476</v>
      </c>
      <c r="E34" s="19" t="s">
        <v>229</v>
      </c>
      <c r="F34" s="19" t="s">
        <v>251</v>
      </c>
      <c r="G34" s="59" t="s">
        <v>1488</v>
      </c>
      <c r="H34" s="177" t="s">
        <v>247</v>
      </c>
      <c r="I34" s="177" t="s">
        <v>247</v>
      </c>
      <c r="J34" s="177" t="s">
        <v>247</v>
      </c>
      <c r="K34" s="177" t="s">
        <v>247</v>
      </c>
      <c r="L34" s="61" t="s">
        <v>247</v>
      </c>
      <c r="M34" s="62" t="s">
        <v>247</v>
      </c>
      <c r="N34" s="62" t="s">
        <v>247</v>
      </c>
      <c r="O34" s="62">
        <v>2</v>
      </c>
      <c r="P34" s="62">
        <v>1</v>
      </c>
    </row>
    <row r="35" spans="1:16" ht="15.75" customHeight="1" x14ac:dyDescent="0.15">
      <c r="A35" s="19" t="s">
        <v>175</v>
      </c>
      <c r="B35" s="18">
        <v>0.14280092592592591</v>
      </c>
      <c r="C35" s="19" t="s">
        <v>226</v>
      </c>
      <c r="D35" s="19" t="s">
        <v>1476</v>
      </c>
      <c r="E35" s="19" t="s">
        <v>226</v>
      </c>
      <c r="F35" s="19" t="s">
        <v>251</v>
      </c>
      <c r="G35" s="59" t="s">
        <v>1488</v>
      </c>
      <c r="H35" s="177" t="s">
        <v>247</v>
      </c>
      <c r="I35" s="177" t="s">
        <v>247</v>
      </c>
      <c r="J35" s="177" t="s">
        <v>247</v>
      </c>
      <c r="K35" s="177" t="s">
        <v>247</v>
      </c>
      <c r="L35" s="61" t="s">
        <v>247</v>
      </c>
      <c r="M35" s="62" t="s">
        <v>247</v>
      </c>
      <c r="N35" s="62" t="s">
        <v>247</v>
      </c>
      <c r="O35" s="62">
        <v>2</v>
      </c>
      <c r="P35" s="62">
        <v>1</v>
      </c>
    </row>
    <row r="36" spans="1:16" ht="15.75" customHeight="1" x14ac:dyDescent="0.15">
      <c r="A36" s="19" t="s">
        <v>175</v>
      </c>
      <c r="B36" s="18">
        <v>0.14369212962962963</v>
      </c>
      <c r="C36" s="19" t="s">
        <v>219</v>
      </c>
      <c r="D36" s="19" t="s">
        <v>1476</v>
      </c>
      <c r="E36" s="19" t="s">
        <v>219</v>
      </c>
      <c r="F36" s="19" t="s">
        <v>251</v>
      </c>
      <c r="G36" s="59" t="s">
        <v>1489</v>
      </c>
      <c r="H36" s="177" t="s">
        <v>247</v>
      </c>
      <c r="I36" s="177" t="s">
        <v>247</v>
      </c>
      <c r="J36" s="177" t="s">
        <v>247</v>
      </c>
      <c r="K36" s="177" t="s">
        <v>247</v>
      </c>
      <c r="L36" s="61" t="s">
        <v>247</v>
      </c>
      <c r="M36" s="62" t="s">
        <v>247</v>
      </c>
      <c r="N36" s="62">
        <v>25</v>
      </c>
      <c r="O36" s="62" t="s">
        <v>247</v>
      </c>
      <c r="P36" s="62" t="s">
        <v>247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2.5" customWidth="1"/>
    <col min="4" max="4" width="15.5" customWidth="1"/>
    <col min="5" max="5" width="16.5" customWidth="1"/>
    <col min="7" max="7" width="30.33203125" customWidth="1"/>
    <col min="8" max="8" width="9.33203125" customWidth="1"/>
    <col min="9" max="11" width="7.6640625" customWidth="1"/>
    <col min="12" max="12" width="30.3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81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176</v>
      </c>
      <c r="B2" s="18">
        <v>9.2013888888888892E-3</v>
      </c>
      <c r="C2" s="19" t="s">
        <v>247</v>
      </c>
      <c r="D2" s="19" t="s">
        <v>1490</v>
      </c>
      <c r="E2" s="19" t="s">
        <v>223</v>
      </c>
      <c r="F2" s="19" t="s">
        <v>266</v>
      </c>
      <c r="G2" s="59" t="s">
        <v>1491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176</v>
      </c>
      <c r="B3" s="18">
        <v>4.8437500000000001E-2</v>
      </c>
      <c r="C3" s="19" t="s">
        <v>247</v>
      </c>
      <c r="D3" s="19" t="s">
        <v>1492</v>
      </c>
      <c r="E3" s="19" t="s">
        <v>223</v>
      </c>
      <c r="F3" s="19" t="s">
        <v>266</v>
      </c>
      <c r="G3" s="59" t="s">
        <v>1100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  <c r="Q3" s="19" t="s">
        <v>1493</v>
      </c>
    </row>
    <row r="4" spans="1:17" ht="15.75" customHeight="1" x14ac:dyDescent="0.15">
      <c r="A4" s="19" t="s">
        <v>176</v>
      </c>
      <c r="B4" s="18">
        <v>4.8645833333333333E-2</v>
      </c>
      <c r="C4" s="19" t="s">
        <v>247</v>
      </c>
      <c r="D4" s="19" t="s">
        <v>1492</v>
      </c>
      <c r="E4" s="19" t="s">
        <v>219</v>
      </c>
      <c r="F4" s="19" t="s">
        <v>266</v>
      </c>
      <c r="G4" s="59" t="s">
        <v>1494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176</v>
      </c>
      <c r="B5" s="18">
        <v>5.9120370370370372E-2</v>
      </c>
      <c r="C5" s="19" t="s">
        <v>247</v>
      </c>
      <c r="D5" s="19" t="s">
        <v>1492</v>
      </c>
      <c r="E5" s="19" t="s">
        <v>221</v>
      </c>
      <c r="F5" s="19" t="s">
        <v>266</v>
      </c>
      <c r="G5" s="59" t="s">
        <v>1495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176</v>
      </c>
      <c r="B6" s="18">
        <v>5.9224537037037034E-2</v>
      </c>
      <c r="C6" s="19" t="s">
        <v>247</v>
      </c>
      <c r="D6" s="19" t="s">
        <v>1492</v>
      </c>
      <c r="E6" s="19" t="s">
        <v>221</v>
      </c>
      <c r="F6" s="19" t="s">
        <v>266</v>
      </c>
      <c r="G6" s="59" t="s">
        <v>1496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  <c r="Q6" s="19" t="s">
        <v>1497</v>
      </c>
    </row>
    <row r="7" spans="1:17" ht="15.75" customHeight="1" x14ac:dyDescent="0.15">
      <c r="A7" s="19" t="s">
        <v>176</v>
      </c>
      <c r="B7" s="18">
        <v>5.980324074074074E-2</v>
      </c>
      <c r="C7" s="19" t="s">
        <v>221</v>
      </c>
      <c r="D7" s="19" t="s">
        <v>247</v>
      </c>
      <c r="E7" s="19" t="s">
        <v>229</v>
      </c>
      <c r="F7" s="19" t="s">
        <v>255</v>
      </c>
      <c r="G7" s="59" t="s">
        <v>1496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1496</v>
      </c>
      <c r="M7" s="62" t="s">
        <v>247</v>
      </c>
      <c r="N7" s="62" t="s">
        <v>247</v>
      </c>
      <c r="O7" s="62" t="s">
        <v>247</v>
      </c>
      <c r="P7" s="62" t="s">
        <v>247</v>
      </c>
      <c r="Q7" s="19" t="s">
        <v>1498</v>
      </c>
    </row>
    <row r="8" spans="1:17" ht="15.75" customHeight="1" x14ac:dyDescent="0.15">
      <c r="A8" s="19" t="s">
        <v>176</v>
      </c>
      <c r="B8" s="18">
        <v>6.0335648148148145E-2</v>
      </c>
      <c r="C8" s="19" t="s">
        <v>247</v>
      </c>
      <c r="D8" s="19" t="s">
        <v>1496</v>
      </c>
      <c r="E8" s="19" t="s">
        <v>229</v>
      </c>
      <c r="F8" s="19" t="s">
        <v>266</v>
      </c>
      <c r="G8" s="59" t="s">
        <v>1499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176</v>
      </c>
      <c r="B9" s="18">
        <v>6.0497685185185182E-2</v>
      </c>
      <c r="C9" s="19" t="s">
        <v>229</v>
      </c>
      <c r="D9" s="19" t="s">
        <v>247</v>
      </c>
      <c r="E9" s="19" t="s">
        <v>221</v>
      </c>
      <c r="F9" s="19" t="s">
        <v>255</v>
      </c>
      <c r="G9" s="59" t="s">
        <v>1499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1499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9" t="s">
        <v>176</v>
      </c>
      <c r="B10" s="18">
        <v>6.5694444444444444E-2</v>
      </c>
      <c r="C10" s="19" t="s">
        <v>220</v>
      </c>
      <c r="D10" s="19" t="s">
        <v>247</v>
      </c>
      <c r="E10" s="19" t="s">
        <v>247</v>
      </c>
      <c r="F10" s="19" t="s">
        <v>297</v>
      </c>
      <c r="G10" s="59" t="s">
        <v>247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415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176</v>
      </c>
      <c r="B11" s="18">
        <v>0.17322916666666666</v>
      </c>
      <c r="C11" s="19" t="s">
        <v>220</v>
      </c>
      <c r="D11" s="19" t="s">
        <v>247</v>
      </c>
      <c r="E11" s="19" t="s">
        <v>1500</v>
      </c>
      <c r="F11" s="19" t="s">
        <v>297</v>
      </c>
      <c r="G11" s="59" t="s">
        <v>247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415</v>
      </c>
      <c r="M11" s="62" t="s">
        <v>247</v>
      </c>
      <c r="N11" s="62" t="s">
        <v>247</v>
      </c>
      <c r="O11" s="62" t="s">
        <v>247</v>
      </c>
      <c r="P11" s="62" t="s">
        <v>247</v>
      </c>
    </row>
    <row r="12" spans="1:17" ht="15.75" customHeight="1" x14ac:dyDescent="0.15">
      <c r="A12" s="19" t="s">
        <v>176</v>
      </c>
      <c r="B12" s="18">
        <v>0.18174768518518519</v>
      </c>
      <c r="C12" s="19" t="s">
        <v>220</v>
      </c>
      <c r="D12" s="19" t="s">
        <v>247</v>
      </c>
      <c r="E12" s="19" t="s">
        <v>229</v>
      </c>
      <c r="F12" s="19" t="s">
        <v>255</v>
      </c>
      <c r="G12" s="59" t="s">
        <v>1501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1501</v>
      </c>
      <c r="M12" s="62" t="s">
        <v>247</v>
      </c>
      <c r="N12" s="62" t="s">
        <v>247</v>
      </c>
      <c r="O12" s="62" t="s">
        <v>247</v>
      </c>
      <c r="P12" s="62" t="s">
        <v>247</v>
      </c>
    </row>
    <row r="13" spans="1:17" ht="15.75" customHeight="1" x14ac:dyDescent="0.15">
      <c r="A13" s="19" t="s">
        <v>176</v>
      </c>
      <c r="B13" s="18">
        <v>0.18181712962962962</v>
      </c>
      <c r="C13" s="19" t="s">
        <v>247</v>
      </c>
      <c r="D13" s="19" t="s">
        <v>247</v>
      </c>
      <c r="E13" s="19" t="s">
        <v>229</v>
      </c>
      <c r="F13" s="19" t="s">
        <v>1093</v>
      </c>
      <c r="G13" s="59" t="s">
        <v>247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1502</v>
      </c>
      <c r="M13" s="62" t="s">
        <v>247</v>
      </c>
      <c r="N13" s="62" t="s">
        <v>247</v>
      </c>
      <c r="O13" s="62" t="s">
        <v>247</v>
      </c>
      <c r="P13" s="62" t="s">
        <v>247</v>
      </c>
    </row>
    <row r="14" spans="1:17" ht="15.75" customHeight="1" x14ac:dyDescent="0.15">
      <c r="A14" s="19" t="s">
        <v>176</v>
      </c>
      <c r="B14" s="18">
        <v>0.1819212962962963</v>
      </c>
      <c r="C14" s="19" t="s">
        <v>229</v>
      </c>
      <c r="D14" s="19" t="s">
        <v>247</v>
      </c>
      <c r="E14" s="19" t="s">
        <v>220</v>
      </c>
      <c r="F14" s="19" t="s">
        <v>255</v>
      </c>
      <c r="G14" s="59" t="s">
        <v>1503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1503</v>
      </c>
      <c r="M14" s="62" t="s">
        <v>247</v>
      </c>
      <c r="N14" s="62" t="s">
        <v>247</v>
      </c>
      <c r="O14" s="62" t="s">
        <v>247</v>
      </c>
      <c r="P14" s="62" t="s">
        <v>247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11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16.33203125" customWidth="1"/>
    <col min="2" max="16" width="9.1640625" customWidth="1"/>
  </cols>
  <sheetData>
    <row r="1" spans="1:16" ht="13" x14ac:dyDescent="0.15">
      <c r="A1" s="52" t="s">
        <v>229</v>
      </c>
      <c r="B1" s="53"/>
      <c r="C1" s="53"/>
      <c r="D1" s="53"/>
      <c r="E1" s="53"/>
      <c r="F1" s="53"/>
      <c r="G1" s="54"/>
      <c r="H1" s="54"/>
      <c r="I1" s="54"/>
      <c r="J1" s="54"/>
      <c r="K1" s="54"/>
      <c r="L1" s="52"/>
      <c r="M1" s="52"/>
      <c r="N1" s="52"/>
      <c r="O1" s="52"/>
      <c r="P1" s="52"/>
    </row>
    <row r="2" spans="1:16" ht="39" x14ac:dyDescent="0.15">
      <c r="A2" s="33" t="s">
        <v>230</v>
      </c>
      <c r="B2" s="27" t="s">
        <v>95</v>
      </c>
      <c r="C2" s="28" t="s">
        <v>96</v>
      </c>
      <c r="D2" s="28" t="s">
        <v>97</v>
      </c>
      <c r="E2" s="28" t="s">
        <v>98</v>
      </c>
      <c r="F2" s="29" t="s">
        <v>99</v>
      </c>
      <c r="G2" s="30" t="s">
        <v>100</v>
      </c>
      <c r="H2" s="31" t="s">
        <v>101</v>
      </c>
      <c r="I2" s="31" t="s">
        <v>102</v>
      </c>
      <c r="J2" s="31" t="s">
        <v>103</v>
      </c>
      <c r="K2" s="32" t="s">
        <v>104</v>
      </c>
      <c r="L2" s="33" t="s">
        <v>105</v>
      </c>
      <c r="M2" s="34" t="s">
        <v>106</v>
      </c>
      <c r="N2" s="34" t="s">
        <v>107</v>
      </c>
      <c r="O2" s="34" t="s">
        <v>108</v>
      </c>
      <c r="P2" s="35" t="s">
        <v>109</v>
      </c>
    </row>
    <row r="3" spans="1:16" ht="13" x14ac:dyDescent="0.15">
      <c r="A3" s="1" t="s">
        <v>110</v>
      </c>
      <c r="B3" s="36">
        <f t="shared" ref="B3:B108" ca="1" si="0">SUMIF(INDIRECT("'"&amp;$A3&amp;"'!E:E"), $A$2, INDIRECT("'"&amp;$A3&amp;"'!H:H")) + SUMIF(INDIRECT("'"&amp;$A3&amp;"'!E:E"), $A$1, INDIRECT("'"&amp;$A3&amp;"'!H:H"))</f>
        <v>0</v>
      </c>
      <c r="C3">
        <f t="shared" ref="C3:C108" ca="1" si="1">SUMIF(INDIRECT("'"&amp;$A3&amp;"'!E:E"), $A$2, INDIRECT("'"&amp;$A3&amp;"'!I:I")) + SUMIF(INDIRECT("'"&amp;$A3&amp;"'!E:E"), $A$1, INDIRECT("'"&amp;$A3&amp;"'!I:I"))</f>
        <v>0</v>
      </c>
      <c r="D3">
        <f t="shared" ref="D3:D108" ca="1" si="2">SUMIF(INDIRECT("'"&amp;$A3&amp;"'!E:E"), $A$2, INDIRECT("'"&amp;$A3&amp;"'!J:J")) + SUMIF(INDIRECT("'"&amp;$A3&amp;"'!E:E"), $A$1, INDIRECT("'"&amp;$A3&amp;"'!J:J"))</f>
        <v>2</v>
      </c>
      <c r="E3">
        <f t="shared" ref="E3:E108" ca="1" si="3">SUMIF(INDIRECT("'"&amp;$A3&amp;"'!E:E"), $A$2, INDIRECT("'"&amp;$A3&amp;"'!K:K"))+ SUMIF(INDIRECT("'"&amp;$A3&amp;"'!E:E"), $A$1, INDIRECT("'"&amp;$A3&amp;"'!K:K"))</f>
        <v>0</v>
      </c>
      <c r="F3" s="37">
        <f t="shared" ref="F3:F108" ca="1" si="4">(B3*10)+C3+(D3/10)+(E3/100)</f>
        <v>0.2</v>
      </c>
      <c r="G3" s="36">
        <f t="shared" ref="G3:G108" ca="1" si="5">-SUMIF(INDIRECT("'"&amp;$A3&amp;"'!C:C"), $A$2, INDIRECT("'"&amp;$A3&amp;"'!M:M")) - SUMIF(INDIRECT("'"&amp;$A3&amp;"'!C:C"), $A$1, INDIRECT("'"&amp;$A3&amp;"'!M:M"))</f>
        <v>0</v>
      </c>
      <c r="H3">
        <f t="shared" ref="H3:H108" ca="1" si="6">-SUMIF(INDIRECT("'"&amp;$A3&amp;"'!C:C"), $A$2, INDIRECT("'"&amp;$A3&amp;"'!N:N")) - SUMIF(INDIRECT("'"&amp;$A3&amp;"'!C:C"), $A$1, INDIRECT("'"&amp;$A3&amp;"'!N:N"))</f>
        <v>0</v>
      </c>
      <c r="I3">
        <f t="shared" ref="I3:I108" ca="1" si="7">-SUMIF(INDIRECT("'"&amp;$A3&amp;"'!C:C"), $A$2, INDIRECT("'"&amp;$A3&amp;"'!O:O")) - SUMIF(INDIRECT("'"&amp;$A3&amp;"'!C:C"), $A$1, INDIRECT("'"&amp;$A3&amp;"'!O:O"))</f>
        <v>0</v>
      </c>
      <c r="J3">
        <f t="shared" ref="J3:J108" ca="1" si="8">-SUMIF(INDIRECT("'"&amp;$A3&amp;"'!C:C"), $A$2, INDIRECT("'"&amp;$A3&amp;"'!P:P")) - SUMIF(INDIRECT("'"&amp;$A3&amp;"'!C:C"), $A$1, INDIRECT("'"&amp;$A3&amp;"'!P:P"))</f>
        <v>-10</v>
      </c>
      <c r="K3" s="38">
        <f t="shared" ref="K3:K108" ca="1" si="9">(G3*10) + H3 + (I3/10) + (J3/100)</f>
        <v>-0.1</v>
      </c>
      <c r="L3" s="39">
        <f t="shared" ref="L3:P3" ca="1" si="10">B3+G3</f>
        <v>0</v>
      </c>
      <c r="M3" s="19">
        <f t="shared" ca="1" si="10"/>
        <v>0</v>
      </c>
      <c r="N3" s="19">
        <f t="shared" ca="1" si="10"/>
        <v>2</v>
      </c>
      <c r="O3" s="19">
        <f t="shared" ca="1" si="10"/>
        <v>-10</v>
      </c>
      <c r="P3" s="37">
        <f t="shared" ca="1" si="10"/>
        <v>0.1</v>
      </c>
    </row>
    <row r="4" spans="1:16" ht="13" x14ac:dyDescent="0.15">
      <c r="A4" s="1" t="s">
        <v>111</v>
      </c>
      <c r="B4" s="36">
        <f t="shared" ca="1" si="0"/>
        <v>0</v>
      </c>
      <c r="C4">
        <f t="shared" ca="1" si="1"/>
        <v>0</v>
      </c>
      <c r="D4">
        <f t="shared" ca="1" si="2"/>
        <v>0</v>
      </c>
      <c r="E4">
        <f t="shared" ca="1" si="3"/>
        <v>0</v>
      </c>
      <c r="F4" s="37">
        <f t="shared" ca="1" si="4"/>
        <v>0</v>
      </c>
      <c r="G4" s="36">
        <f t="shared" ca="1" si="5"/>
        <v>0</v>
      </c>
      <c r="H4">
        <f t="shared" ca="1" si="6"/>
        <v>0</v>
      </c>
      <c r="I4">
        <f t="shared" ca="1" si="7"/>
        <v>0</v>
      </c>
      <c r="J4">
        <f t="shared" ca="1" si="8"/>
        <v>0</v>
      </c>
      <c r="K4" s="38">
        <f t="shared" ca="1" si="9"/>
        <v>0</v>
      </c>
      <c r="L4" s="39">
        <f t="shared" ref="L4:P4" ca="1" si="11">B4+G4</f>
        <v>0</v>
      </c>
      <c r="M4" s="19">
        <f t="shared" ca="1" si="11"/>
        <v>0</v>
      </c>
      <c r="N4" s="19">
        <f t="shared" ca="1" si="11"/>
        <v>0</v>
      </c>
      <c r="O4" s="19">
        <f t="shared" ca="1" si="11"/>
        <v>0</v>
      </c>
      <c r="P4" s="37">
        <f t="shared" ca="1" si="11"/>
        <v>0</v>
      </c>
    </row>
    <row r="5" spans="1:16" ht="13" x14ac:dyDescent="0.15">
      <c r="A5" s="1" t="s">
        <v>112</v>
      </c>
      <c r="B5" s="36">
        <f t="shared" ca="1" si="0"/>
        <v>0</v>
      </c>
      <c r="C5">
        <f t="shared" ca="1" si="1"/>
        <v>0</v>
      </c>
      <c r="D5">
        <f t="shared" ca="1" si="2"/>
        <v>0</v>
      </c>
      <c r="E5">
        <f t="shared" ca="1" si="3"/>
        <v>0</v>
      </c>
      <c r="F5" s="37">
        <f t="shared" ca="1" si="4"/>
        <v>0</v>
      </c>
      <c r="G5" s="36">
        <f t="shared" ca="1" si="5"/>
        <v>0</v>
      </c>
      <c r="H5">
        <f t="shared" ca="1" si="6"/>
        <v>-13</v>
      </c>
      <c r="I5">
        <f t="shared" ca="1" si="7"/>
        <v>-2</v>
      </c>
      <c r="J5">
        <f t="shared" ca="1" si="8"/>
        <v>0</v>
      </c>
      <c r="K5" s="38">
        <f t="shared" ca="1" si="9"/>
        <v>-13.2</v>
      </c>
      <c r="L5" s="39">
        <f t="shared" ref="L5:P5" ca="1" si="12">B5+G5</f>
        <v>0</v>
      </c>
      <c r="M5" s="19">
        <f t="shared" ca="1" si="12"/>
        <v>-13</v>
      </c>
      <c r="N5" s="19">
        <f t="shared" ca="1" si="12"/>
        <v>-2</v>
      </c>
      <c r="O5" s="19">
        <f t="shared" ca="1" si="12"/>
        <v>0</v>
      </c>
      <c r="P5" s="37">
        <f t="shared" ca="1" si="12"/>
        <v>-13.2</v>
      </c>
    </row>
    <row r="6" spans="1:16" ht="13" x14ac:dyDescent="0.15">
      <c r="A6" s="1" t="s">
        <v>113</v>
      </c>
      <c r="B6" s="36">
        <f t="shared" ca="1" si="0"/>
        <v>0</v>
      </c>
      <c r="C6">
        <f t="shared" ca="1" si="1"/>
        <v>0</v>
      </c>
      <c r="D6">
        <f t="shared" ca="1" si="2"/>
        <v>0</v>
      </c>
      <c r="E6">
        <f t="shared" ca="1" si="3"/>
        <v>0</v>
      </c>
      <c r="F6" s="37">
        <f t="shared" ca="1" si="4"/>
        <v>0</v>
      </c>
      <c r="G6" s="36">
        <f t="shared" ca="1" si="5"/>
        <v>0</v>
      </c>
      <c r="H6">
        <f t="shared" ca="1" si="6"/>
        <v>0</v>
      </c>
      <c r="I6">
        <f t="shared" ca="1" si="7"/>
        <v>0</v>
      </c>
      <c r="J6">
        <f t="shared" ca="1" si="8"/>
        <v>0</v>
      </c>
      <c r="K6" s="38">
        <f t="shared" ca="1" si="9"/>
        <v>0</v>
      </c>
      <c r="L6" s="39">
        <f t="shared" ref="L6:P6" ca="1" si="13">B6+G6</f>
        <v>0</v>
      </c>
      <c r="M6" s="19">
        <f t="shared" ca="1" si="13"/>
        <v>0</v>
      </c>
      <c r="N6" s="19">
        <f t="shared" ca="1" si="13"/>
        <v>0</v>
      </c>
      <c r="O6" s="19">
        <f t="shared" ca="1" si="13"/>
        <v>0</v>
      </c>
      <c r="P6" s="37">
        <f t="shared" ca="1" si="13"/>
        <v>0</v>
      </c>
    </row>
    <row r="7" spans="1:16" ht="13" x14ac:dyDescent="0.15">
      <c r="A7" s="1" t="s">
        <v>114</v>
      </c>
      <c r="B7" s="36">
        <f t="shared" ca="1" si="0"/>
        <v>0</v>
      </c>
      <c r="C7">
        <f t="shared" ca="1" si="1"/>
        <v>60</v>
      </c>
      <c r="D7">
        <f t="shared" ca="1" si="2"/>
        <v>0</v>
      </c>
      <c r="E7">
        <f t="shared" ca="1" si="3"/>
        <v>0</v>
      </c>
      <c r="F7" s="37">
        <f t="shared" ca="1" si="4"/>
        <v>60</v>
      </c>
      <c r="G7" s="36">
        <f t="shared" ca="1" si="5"/>
        <v>0</v>
      </c>
      <c r="H7">
        <f t="shared" ca="1" si="6"/>
        <v>0</v>
      </c>
      <c r="I7">
        <f t="shared" ca="1" si="7"/>
        <v>0</v>
      </c>
      <c r="J7">
        <f t="shared" ca="1" si="8"/>
        <v>0</v>
      </c>
      <c r="K7" s="38">
        <f t="shared" ca="1" si="9"/>
        <v>0</v>
      </c>
      <c r="L7" s="39">
        <f t="shared" ref="L7:P7" ca="1" si="14">B7+G7</f>
        <v>0</v>
      </c>
      <c r="M7" s="19">
        <f t="shared" ca="1" si="14"/>
        <v>60</v>
      </c>
      <c r="N7" s="19">
        <f t="shared" ca="1" si="14"/>
        <v>0</v>
      </c>
      <c r="O7" s="19">
        <f t="shared" ca="1" si="14"/>
        <v>0</v>
      </c>
      <c r="P7" s="37">
        <f t="shared" ca="1" si="14"/>
        <v>60</v>
      </c>
    </row>
    <row r="8" spans="1:16" ht="13" x14ac:dyDescent="0.15">
      <c r="A8" s="1" t="s">
        <v>115</v>
      </c>
      <c r="B8" s="36">
        <f t="shared" ca="1" si="0"/>
        <v>0</v>
      </c>
      <c r="C8">
        <f t="shared" ca="1" si="1"/>
        <v>0</v>
      </c>
      <c r="D8">
        <f t="shared" ca="1" si="2"/>
        <v>0</v>
      </c>
      <c r="E8">
        <f t="shared" ca="1" si="3"/>
        <v>0</v>
      </c>
      <c r="F8" s="37">
        <f t="shared" ca="1" si="4"/>
        <v>0</v>
      </c>
      <c r="G8" s="36">
        <f t="shared" ca="1" si="5"/>
        <v>0</v>
      </c>
      <c r="H8">
        <f t="shared" ca="1" si="6"/>
        <v>-12</v>
      </c>
      <c r="I8">
        <f t="shared" ca="1" si="7"/>
        <v>0</v>
      </c>
      <c r="J8">
        <f t="shared" ca="1" si="8"/>
        <v>0</v>
      </c>
      <c r="K8" s="38">
        <f t="shared" ca="1" si="9"/>
        <v>-12</v>
      </c>
      <c r="L8" s="39">
        <f t="shared" ref="L8:P8" ca="1" si="15">B8+G8</f>
        <v>0</v>
      </c>
      <c r="M8" s="19">
        <f t="shared" ca="1" si="15"/>
        <v>-12</v>
      </c>
      <c r="N8" s="19">
        <f t="shared" ca="1" si="15"/>
        <v>0</v>
      </c>
      <c r="O8" s="19">
        <f t="shared" ca="1" si="15"/>
        <v>0</v>
      </c>
      <c r="P8" s="37">
        <f t="shared" ca="1" si="15"/>
        <v>-12</v>
      </c>
    </row>
    <row r="9" spans="1:16" ht="13" x14ac:dyDescent="0.15">
      <c r="A9" s="1" t="s">
        <v>116</v>
      </c>
      <c r="B9" s="36">
        <f t="shared" ca="1" si="0"/>
        <v>0</v>
      </c>
      <c r="C9">
        <f t="shared" ca="1" si="1"/>
        <v>0</v>
      </c>
      <c r="D9">
        <f t="shared" ca="1" si="2"/>
        <v>0</v>
      </c>
      <c r="E9">
        <f t="shared" ca="1" si="3"/>
        <v>0</v>
      </c>
      <c r="F9" s="37">
        <f t="shared" ca="1" si="4"/>
        <v>0</v>
      </c>
      <c r="G9" s="36">
        <f t="shared" ca="1" si="5"/>
        <v>0</v>
      </c>
      <c r="H9">
        <f t="shared" ca="1" si="6"/>
        <v>0</v>
      </c>
      <c r="I9">
        <f t="shared" ca="1" si="7"/>
        <v>0</v>
      </c>
      <c r="J9">
        <f t="shared" ca="1" si="8"/>
        <v>0</v>
      </c>
      <c r="K9" s="38">
        <f t="shared" ca="1" si="9"/>
        <v>0</v>
      </c>
      <c r="L9" s="39">
        <f t="shared" ref="L9:P9" ca="1" si="16">B9+G9</f>
        <v>0</v>
      </c>
      <c r="M9" s="19">
        <f t="shared" ca="1" si="16"/>
        <v>0</v>
      </c>
      <c r="N9" s="19">
        <f t="shared" ca="1" si="16"/>
        <v>0</v>
      </c>
      <c r="O9" s="19">
        <f t="shared" ca="1" si="16"/>
        <v>0</v>
      </c>
      <c r="P9" s="37">
        <f t="shared" ca="1" si="16"/>
        <v>0</v>
      </c>
    </row>
    <row r="10" spans="1:16" ht="13" x14ac:dyDescent="0.15">
      <c r="A10" s="1" t="s">
        <v>117</v>
      </c>
      <c r="B10" s="36">
        <f t="shared" ca="1" si="0"/>
        <v>0</v>
      </c>
      <c r="C10">
        <f t="shared" ca="1" si="1"/>
        <v>210</v>
      </c>
      <c r="D10">
        <f t="shared" ca="1" si="2"/>
        <v>0</v>
      </c>
      <c r="E10">
        <f t="shared" ca="1" si="3"/>
        <v>0</v>
      </c>
      <c r="F10" s="37">
        <f t="shared" ca="1" si="4"/>
        <v>210</v>
      </c>
      <c r="G10" s="36">
        <f t="shared" ca="1" si="5"/>
        <v>0</v>
      </c>
      <c r="H10">
        <f t="shared" ca="1" si="6"/>
        <v>-100</v>
      </c>
      <c r="I10">
        <f t="shared" ca="1" si="7"/>
        <v>0</v>
      </c>
      <c r="J10">
        <f t="shared" ca="1" si="8"/>
        <v>0</v>
      </c>
      <c r="K10" s="38">
        <f t="shared" ca="1" si="9"/>
        <v>-100</v>
      </c>
      <c r="L10" s="39">
        <f t="shared" ref="L10:P10" ca="1" si="17">B10+G10</f>
        <v>0</v>
      </c>
      <c r="M10" s="19">
        <f t="shared" ca="1" si="17"/>
        <v>110</v>
      </c>
      <c r="N10" s="19">
        <f t="shared" ca="1" si="17"/>
        <v>0</v>
      </c>
      <c r="O10" s="19">
        <f t="shared" ca="1" si="17"/>
        <v>0</v>
      </c>
      <c r="P10" s="37">
        <f t="shared" ca="1" si="17"/>
        <v>110</v>
      </c>
    </row>
    <row r="11" spans="1:16" ht="13" x14ac:dyDescent="0.15">
      <c r="A11" s="1" t="s">
        <v>118</v>
      </c>
      <c r="B11" s="36">
        <f t="shared" ca="1" si="0"/>
        <v>0</v>
      </c>
      <c r="C11">
        <f t="shared" ca="1" si="1"/>
        <v>0</v>
      </c>
      <c r="D11">
        <f t="shared" ca="1" si="2"/>
        <v>0</v>
      </c>
      <c r="E11">
        <f t="shared" ca="1" si="3"/>
        <v>0</v>
      </c>
      <c r="F11" s="37">
        <f t="shared" ca="1" si="4"/>
        <v>0</v>
      </c>
      <c r="G11" s="36">
        <f t="shared" ca="1" si="5"/>
        <v>0</v>
      </c>
      <c r="H11">
        <f t="shared" ca="1" si="6"/>
        <v>-1</v>
      </c>
      <c r="I11">
        <f t="shared" ca="1" si="7"/>
        <v>-4</v>
      </c>
      <c r="J11">
        <f t="shared" ca="1" si="8"/>
        <v>0</v>
      </c>
      <c r="K11" s="38">
        <f t="shared" ca="1" si="9"/>
        <v>-1.4</v>
      </c>
      <c r="L11" s="39">
        <f t="shared" ref="L11:P11" ca="1" si="18">B11+G11</f>
        <v>0</v>
      </c>
      <c r="M11" s="19">
        <f t="shared" ca="1" si="18"/>
        <v>-1</v>
      </c>
      <c r="N11" s="19">
        <f t="shared" ca="1" si="18"/>
        <v>-4</v>
      </c>
      <c r="O11" s="19">
        <f t="shared" ca="1" si="18"/>
        <v>0</v>
      </c>
      <c r="P11" s="37">
        <f t="shared" ca="1" si="18"/>
        <v>-1.4</v>
      </c>
    </row>
    <row r="12" spans="1:16" ht="13" x14ac:dyDescent="0.15">
      <c r="A12" s="1" t="s">
        <v>119</v>
      </c>
      <c r="B12" s="36">
        <f t="shared" ca="1" si="0"/>
        <v>0</v>
      </c>
      <c r="C12">
        <f t="shared" ca="1" si="1"/>
        <v>100</v>
      </c>
      <c r="D12">
        <f t="shared" ca="1" si="2"/>
        <v>0</v>
      </c>
      <c r="E12">
        <f t="shared" ca="1" si="3"/>
        <v>0</v>
      </c>
      <c r="F12" s="37">
        <f t="shared" ca="1" si="4"/>
        <v>100</v>
      </c>
      <c r="G12" s="36">
        <f t="shared" ca="1" si="5"/>
        <v>0</v>
      </c>
      <c r="H12">
        <f t="shared" ca="1" si="6"/>
        <v>0</v>
      </c>
      <c r="I12">
        <f t="shared" ca="1" si="7"/>
        <v>0</v>
      </c>
      <c r="J12">
        <f t="shared" ca="1" si="8"/>
        <v>0</v>
      </c>
      <c r="K12" s="38">
        <f t="shared" ca="1" si="9"/>
        <v>0</v>
      </c>
      <c r="L12" s="39">
        <f t="shared" ref="L12:P12" ca="1" si="19">B12+G12</f>
        <v>0</v>
      </c>
      <c r="M12" s="19">
        <f t="shared" ca="1" si="19"/>
        <v>100</v>
      </c>
      <c r="N12" s="19">
        <f t="shared" ca="1" si="19"/>
        <v>0</v>
      </c>
      <c r="O12" s="19">
        <f t="shared" ca="1" si="19"/>
        <v>0</v>
      </c>
      <c r="P12" s="37">
        <f t="shared" ca="1" si="19"/>
        <v>100</v>
      </c>
    </row>
    <row r="13" spans="1:16" ht="13" x14ac:dyDescent="0.15">
      <c r="A13" s="1" t="s">
        <v>120</v>
      </c>
      <c r="B13" s="36">
        <f t="shared" ca="1" si="0"/>
        <v>0</v>
      </c>
      <c r="C13">
        <f t="shared" ca="1" si="1"/>
        <v>0</v>
      </c>
      <c r="D13">
        <f t="shared" ca="1" si="2"/>
        <v>0</v>
      </c>
      <c r="E13">
        <f t="shared" ca="1" si="3"/>
        <v>0</v>
      </c>
      <c r="F13" s="37">
        <f t="shared" ca="1" si="4"/>
        <v>0</v>
      </c>
      <c r="G13" s="36">
        <f t="shared" ca="1" si="5"/>
        <v>0</v>
      </c>
      <c r="H13">
        <f t="shared" ca="1" si="6"/>
        <v>0</v>
      </c>
      <c r="I13">
        <f t="shared" ca="1" si="7"/>
        <v>0</v>
      </c>
      <c r="J13">
        <f t="shared" ca="1" si="8"/>
        <v>0</v>
      </c>
      <c r="K13" s="38">
        <f t="shared" ca="1" si="9"/>
        <v>0</v>
      </c>
      <c r="L13" s="39">
        <f t="shared" ref="L13:P13" ca="1" si="20">B13+G13</f>
        <v>0</v>
      </c>
      <c r="M13" s="19">
        <f t="shared" ca="1" si="20"/>
        <v>0</v>
      </c>
      <c r="N13" s="19">
        <f t="shared" ca="1" si="20"/>
        <v>0</v>
      </c>
      <c r="O13" s="19">
        <f t="shared" ca="1" si="20"/>
        <v>0</v>
      </c>
      <c r="P13" s="37">
        <f t="shared" ca="1" si="20"/>
        <v>0</v>
      </c>
    </row>
    <row r="14" spans="1:16" ht="13" x14ac:dyDescent="0.15">
      <c r="A14" s="1" t="s">
        <v>121</v>
      </c>
      <c r="B14" s="36">
        <f t="shared" ca="1" si="0"/>
        <v>0</v>
      </c>
      <c r="C14">
        <f t="shared" ca="1" si="1"/>
        <v>0</v>
      </c>
      <c r="D14">
        <f t="shared" ca="1" si="2"/>
        <v>0</v>
      </c>
      <c r="E14">
        <f t="shared" ca="1" si="3"/>
        <v>0</v>
      </c>
      <c r="F14" s="37">
        <f t="shared" ca="1" si="4"/>
        <v>0</v>
      </c>
      <c r="G14" s="36">
        <f t="shared" ca="1" si="5"/>
        <v>0</v>
      </c>
      <c r="H14">
        <f t="shared" ca="1" si="6"/>
        <v>0</v>
      </c>
      <c r="I14">
        <f t="shared" ca="1" si="7"/>
        <v>0</v>
      </c>
      <c r="J14">
        <f t="shared" ca="1" si="8"/>
        <v>0</v>
      </c>
      <c r="K14" s="38">
        <f t="shared" ca="1" si="9"/>
        <v>0</v>
      </c>
      <c r="L14" s="39">
        <f t="shared" ref="L14:P14" ca="1" si="21">B14+G14</f>
        <v>0</v>
      </c>
      <c r="M14" s="19">
        <f t="shared" ca="1" si="21"/>
        <v>0</v>
      </c>
      <c r="N14" s="19">
        <f t="shared" ca="1" si="21"/>
        <v>0</v>
      </c>
      <c r="O14" s="19">
        <f t="shared" ca="1" si="21"/>
        <v>0</v>
      </c>
      <c r="P14" s="37">
        <f t="shared" ca="1" si="21"/>
        <v>0</v>
      </c>
    </row>
    <row r="15" spans="1:16" ht="13" x14ac:dyDescent="0.15">
      <c r="A15" s="1" t="s">
        <v>122</v>
      </c>
      <c r="B15" s="36">
        <f t="shared" ca="1" si="0"/>
        <v>20</v>
      </c>
      <c r="C15">
        <f t="shared" ca="1" si="1"/>
        <v>2</v>
      </c>
      <c r="D15">
        <f t="shared" ca="1" si="2"/>
        <v>0</v>
      </c>
      <c r="E15">
        <f t="shared" ca="1" si="3"/>
        <v>0</v>
      </c>
      <c r="F15" s="37">
        <f t="shared" ca="1" si="4"/>
        <v>202</v>
      </c>
      <c r="G15" s="36">
        <f t="shared" ca="1" si="5"/>
        <v>0</v>
      </c>
      <c r="H15">
        <f t="shared" ca="1" si="6"/>
        <v>-250</v>
      </c>
      <c r="I15">
        <f t="shared" ca="1" si="7"/>
        <v>0</v>
      </c>
      <c r="J15">
        <f t="shared" ca="1" si="8"/>
        <v>0</v>
      </c>
      <c r="K15" s="38">
        <f t="shared" ca="1" si="9"/>
        <v>-250</v>
      </c>
      <c r="L15" s="39">
        <f t="shared" ref="L15:P15" ca="1" si="22">B15+G15</f>
        <v>20</v>
      </c>
      <c r="M15" s="19">
        <f t="shared" ca="1" si="22"/>
        <v>-248</v>
      </c>
      <c r="N15" s="19">
        <f t="shared" ca="1" si="22"/>
        <v>0</v>
      </c>
      <c r="O15" s="19">
        <f t="shared" ca="1" si="22"/>
        <v>0</v>
      </c>
      <c r="P15" s="37">
        <f t="shared" ca="1" si="22"/>
        <v>-48</v>
      </c>
    </row>
    <row r="16" spans="1:16" ht="13" x14ac:dyDescent="0.15">
      <c r="A16" s="1" t="s">
        <v>123</v>
      </c>
      <c r="B16" s="36">
        <f t="shared" ca="1" si="0"/>
        <v>0</v>
      </c>
      <c r="C16">
        <f t="shared" ca="1" si="1"/>
        <v>104</v>
      </c>
      <c r="D16">
        <f t="shared" ca="1" si="2"/>
        <v>3</v>
      </c>
      <c r="E16">
        <f t="shared" ca="1" si="3"/>
        <v>0</v>
      </c>
      <c r="F16" s="37">
        <f t="shared" ca="1" si="4"/>
        <v>104.3</v>
      </c>
      <c r="G16" s="36">
        <f t="shared" ca="1" si="5"/>
        <v>0</v>
      </c>
      <c r="H16">
        <f t="shared" ca="1" si="6"/>
        <v>-1</v>
      </c>
      <c r="I16">
        <f t="shared" ca="1" si="7"/>
        <v>0</v>
      </c>
      <c r="J16">
        <f t="shared" ca="1" si="8"/>
        <v>0</v>
      </c>
      <c r="K16" s="38">
        <f t="shared" ca="1" si="9"/>
        <v>-1</v>
      </c>
      <c r="L16" s="39">
        <f t="shared" ref="L16:P16" ca="1" si="23">B16+G16</f>
        <v>0</v>
      </c>
      <c r="M16" s="19">
        <f t="shared" ca="1" si="23"/>
        <v>103</v>
      </c>
      <c r="N16" s="19">
        <f t="shared" ca="1" si="23"/>
        <v>3</v>
      </c>
      <c r="O16" s="19">
        <f t="shared" ca="1" si="23"/>
        <v>0</v>
      </c>
      <c r="P16" s="37">
        <f t="shared" ca="1" si="23"/>
        <v>103.3</v>
      </c>
    </row>
    <row r="17" spans="1:16" ht="13" x14ac:dyDescent="0.15">
      <c r="A17" s="1" t="s">
        <v>124</v>
      </c>
      <c r="B17" s="36">
        <f t="shared" ca="1" si="0"/>
        <v>0</v>
      </c>
      <c r="C17">
        <f t="shared" ca="1" si="1"/>
        <v>0</v>
      </c>
      <c r="D17">
        <f t="shared" ca="1" si="2"/>
        <v>0</v>
      </c>
      <c r="E17">
        <f t="shared" ca="1" si="3"/>
        <v>0</v>
      </c>
      <c r="F17" s="37">
        <f t="shared" ca="1" si="4"/>
        <v>0</v>
      </c>
      <c r="G17" s="36">
        <f t="shared" ca="1" si="5"/>
        <v>0</v>
      </c>
      <c r="H17">
        <f t="shared" ca="1" si="6"/>
        <v>0</v>
      </c>
      <c r="I17">
        <f t="shared" ca="1" si="7"/>
        <v>0</v>
      </c>
      <c r="J17">
        <f t="shared" ca="1" si="8"/>
        <v>0</v>
      </c>
      <c r="K17" s="38">
        <f t="shared" ca="1" si="9"/>
        <v>0</v>
      </c>
      <c r="L17" s="39">
        <f t="shared" ref="L17:P17" ca="1" si="24">B17+G17</f>
        <v>0</v>
      </c>
      <c r="M17" s="19">
        <f t="shared" ca="1" si="24"/>
        <v>0</v>
      </c>
      <c r="N17" s="19">
        <f t="shared" ca="1" si="24"/>
        <v>0</v>
      </c>
      <c r="O17" s="19">
        <f t="shared" ca="1" si="24"/>
        <v>0</v>
      </c>
      <c r="P17" s="37">
        <f t="shared" ca="1" si="24"/>
        <v>0</v>
      </c>
    </row>
    <row r="18" spans="1:16" ht="13" x14ac:dyDescent="0.15">
      <c r="A18" s="1" t="s">
        <v>125</v>
      </c>
      <c r="B18" s="36">
        <f t="shared" ca="1" si="0"/>
        <v>0</v>
      </c>
      <c r="C18">
        <f t="shared" ca="1" si="1"/>
        <v>85</v>
      </c>
      <c r="D18">
        <f t="shared" ca="1" si="2"/>
        <v>0</v>
      </c>
      <c r="E18">
        <f t="shared" ca="1" si="3"/>
        <v>0</v>
      </c>
      <c r="F18" s="37">
        <f t="shared" ca="1" si="4"/>
        <v>85</v>
      </c>
      <c r="G18" s="36">
        <f t="shared" ca="1" si="5"/>
        <v>0</v>
      </c>
      <c r="H18">
        <f t="shared" ca="1" si="6"/>
        <v>-335</v>
      </c>
      <c r="I18">
        <f t="shared" ca="1" si="7"/>
        <v>0</v>
      </c>
      <c r="J18">
        <f t="shared" ca="1" si="8"/>
        <v>0</v>
      </c>
      <c r="K18" s="38">
        <f t="shared" ca="1" si="9"/>
        <v>-335</v>
      </c>
      <c r="L18" s="39">
        <f t="shared" ref="L18:P18" ca="1" si="25">B18+G18</f>
        <v>0</v>
      </c>
      <c r="M18" s="19">
        <f t="shared" ca="1" si="25"/>
        <v>-250</v>
      </c>
      <c r="N18" s="19">
        <f t="shared" ca="1" si="25"/>
        <v>0</v>
      </c>
      <c r="O18" s="19">
        <f t="shared" ca="1" si="25"/>
        <v>0</v>
      </c>
      <c r="P18" s="37">
        <f t="shared" ca="1" si="25"/>
        <v>-250</v>
      </c>
    </row>
    <row r="19" spans="1:16" ht="13" x14ac:dyDescent="0.15">
      <c r="A19" s="1" t="s">
        <v>126</v>
      </c>
      <c r="B19" s="36">
        <f t="shared" ca="1" si="0"/>
        <v>0</v>
      </c>
      <c r="C19">
        <f t="shared" ca="1" si="1"/>
        <v>0</v>
      </c>
      <c r="D19">
        <f t="shared" ca="1" si="2"/>
        <v>2</v>
      </c>
      <c r="E19">
        <f t="shared" ca="1" si="3"/>
        <v>0</v>
      </c>
      <c r="F19" s="37">
        <f t="shared" ca="1" si="4"/>
        <v>0.2</v>
      </c>
      <c r="G19" s="36">
        <f t="shared" ca="1" si="5"/>
        <v>0</v>
      </c>
      <c r="H19">
        <f t="shared" ca="1" si="6"/>
        <v>0</v>
      </c>
      <c r="I19">
        <f t="shared" ca="1" si="7"/>
        <v>0</v>
      </c>
      <c r="J19">
        <f t="shared" ca="1" si="8"/>
        <v>0</v>
      </c>
      <c r="K19" s="38">
        <f t="shared" ca="1" si="9"/>
        <v>0</v>
      </c>
      <c r="L19" s="39">
        <f t="shared" ref="L19:P19" ca="1" si="26">B19+G19</f>
        <v>0</v>
      </c>
      <c r="M19" s="19">
        <f t="shared" ca="1" si="26"/>
        <v>0</v>
      </c>
      <c r="N19" s="19">
        <f t="shared" ca="1" si="26"/>
        <v>2</v>
      </c>
      <c r="O19" s="19">
        <f t="shared" ca="1" si="26"/>
        <v>0</v>
      </c>
      <c r="P19" s="37">
        <f t="shared" ca="1" si="26"/>
        <v>0.2</v>
      </c>
    </row>
    <row r="20" spans="1:16" ht="13" x14ac:dyDescent="0.15">
      <c r="A20" s="1" t="s">
        <v>127</v>
      </c>
      <c r="B20" s="36">
        <f t="shared" ca="1" si="0"/>
        <v>0</v>
      </c>
      <c r="C20">
        <f t="shared" ca="1" si="1"/>
        <v>0</v>
      </c>
      <c r="D20">
        <f t="shared" ca="1" si="2"/>
        <v>0</v>
      </c>
      <c r="E20">
        <f t="shared" ca="1" si="3"/>
        <v>0</v>
      </c>
      <c r="F20" s="37">
        <f t="shared" ca="1" si="4"/>
        <v>0</v>
      </c>
      <c r="G20" s="36">
        <f t="shared" ca="1" si="5"/>
        <v>0</v>
      </c>
      <c r="H20">
        <f t="shared" ca="1" si="6"/>
        <v>-100</v>
      </c>
      <c r="I20">
        <f t="shared" ca="1" si="7"/>
        <v>0</v>
      </c>
      <c r="J20">
        <f t="shared" ca="1" si="8"/>
        <v>0</v>
      </c>
      <c r="K20" s="38">
        <f t="shared" ca="1" si="9"/>
        <v>-100</v>
      </c>
      <c r="L20" s="39">
        <f t="shared" ref="L20:P20" ca="1" si="27">B20+G20</f>
        <v>0</v>
      </c>
      <c r="M20" s="19">
        <f t="shared" ca="1" si="27"/>
        <v>-100</v>
      </c>
      <c r="N20" s="19">
        <f t="shared" ca="1" si="27"/>
        <v>0</v>
      </c>
      <c r="O20" s="19">
        <f t="shared" ca="1" si="27"/>
        <v>0</v>
      </c>
      <c r="P20" s="37">
        <f t="shared" ca="1" si="27"/>
        <v>-100</v>
      </c>
    </row>
    <row r="21" spans="1:16" ht="13" x14ac:dyDescent="0.15">
      <c r="A21" s="1" t="s">
        <v>128</v>
      </c>
      <c r="B21" s="36">
        <f t="shared" ca="1" si="0"/>
        <v>0</v>
      </c>
      <c r="C21">
        <f t="shared" ca="1" si="1"/>
        <v>9</v>
      </c>
      <c r="D21">
        <f t="shared" ca="1" si="2"/>
        <v>0</v>
      </c>
      <c r="E21">
        <f t="shared" ca="1" si="3"/>
        <v>0</v>
      </c>
      <c r="F21" s="37">
        <f t="shared" ca="1" si="4"/>
        <v>9</v>
      </c>
      <c r="G21" s="36">
        <f t="shared" ca="1" si="5"/>
        <v>0</v>
      </c>
      <c r="H21">
        <f t="shared" ca="1" si="6"/>
        <v>0</v>
      </c>
      <c r="I21">
        <f t="shared" ca="1" si="7"/>
        <v>0</v>
      </c>
      <c r="J21">
        <f t="shared" ca="1" si="8"/>
        <v>0</v>
      </c>
      <c r="K21" s="38">
        <f t="shared" ca="1" si="9"/>
        <v>0</v>
      </c>
      <c r="L21" s="39">
        <f t="shared" ref="L21:P21" ca="1" si="28">B21+G21</f>
        <v>0</v>
      </c>
      <c r="M21" s="19">
        <f t="shared" ca="1" si="28"/>
        <v>9</v>
      </c>
      <c r="N21" s="19">
        <f t="shared" ca="1" si="28"/>
        <v>0</v>
      </c>
      <c r="O21" s="19">
        <f t="shared" ca="1" si="28"/>
        <v>0</v>
      </c>
      <c r="P21" s="37">
        <f t="shared" ca="1" si="28"/>
        <v>9</v>
      </c>
    </row>
    <row r="22" spans="1:16" ht="13" x14ac:dyDescent="0.15">
      <c r="A22" s="1" t="s">
        <v>129</v>
      </c>
      <c r="B22" s="36">
        <f t="shared" ca="1" si="0"/>
        <v>0</v>
      </c>
      <c r="C22">
        <f t="shared" ca="1" si="1"/>
        <v>0</v>
      </c>
      <c r="D22">
        <f t="shared" ca="1" si="2"/>
        <v>0</v>
      </c>
      <c r="E22">
        <f t="shared" ca="1" si="3"/>
        <v>0</v>
      </c>
      <c r="F22" s="37">
        <f t="shared" ca="1" si="4"/>
        <v>0</v>
      </c>
      <c r="G22" s="36">
        <f t="shared" ca="1" si="5"/>
        <v>0</v>
      </c>
      <c r="H22">
        <f t="shared" ca="1" si="6"/>
        <v>-17</v>
      </c>
      <c r="I22">
        <f t="shared" ca="1" si="7"/>
        <v>0</v>
      </c>
      <c r="J22">
        <f t="shared" ca="1" si="8"/>
        <v>0</v>
      </c>
      <c r="K22" s="38">
        <f t="shared" ca="1" si="9"/>
        <v>-17</v>
      </c>
      <c r="L22" s="39">
        <f t="shared" ref="L22:P22" ca="1" si="29">B22+G22</f>
        <v>0</v>
      </c>
      <c r="M22" s="19">
        <f t="shared" ca="1" si="29"/>
        <v>-17</v>
      </c>
      <c r="N22" s="19">
        <f t="shared" ca="1" si="29"/>
        <v>0</v>
      </c>
      <c r="O22" s="19">
        <f t="shared" ca="1" si="29"/>
        <v>0</v>
      </c>
      <c r="P22" s="37">
        <f t="shared" ca="1" si="29"/>
        <v>-17</v>
      </c>
    </row>
    <row r="23" spans="1:16" ht="13" x14ac:dyDescent="0.15">
      <c r="A23" s="1" t="s">
        <v>130</v>
      </c>
      <c r="B23" s="36">
        <f t="shared" ca="1" si="0"/>
        <v>0</v>
      </c>
      <c r="C23">
        <f t="shared" ca="1" si="1"/>
        <v>26</v>
      </c>
      <c r="D23">
        <f t="shared" ca="1" si="2"/>
        <v>34</v>
      </c>
      <c r="E23">
        <f t="shared" ca="1" si="3"/>
        <v>9</v>
      </c>
      <c r="F23" s="37">
        <f t="shared" ca="1" si="4"/>
        <v>29.49</v>
      </c>
      <c r="G23" s="36">
        <f t="shared" ca="1" si="5"/>
        <v>0</v>
      </c>
      <c r="H23">
        <f t="shared" ca="1" si="6"/>
        <v>0</v>
      </c>
      <c r="I23">
        <f t="shared" ca="1" si="7"/>
        <v>0</v>
      </c>
      <c r="J23">
        <f t="shared" ca="1" si="8"/>
        <v>0</v>
      </c>
      <c r="K23" s="38">
        <f t="shared" ca="1" si="9"/>
        <v>0</v>
      </c>
      <c r="L23" s="39">
        <f t="shared" ref="L23:P23" ca="1" si="30">B23+G23</f>
        <v>0</v>
      </c>
      <c r="M23" s="19">
        <f t="shared" ca="1" si="30"/>
        <v>26</v>
      </c>
      <c r="N23" s="19">
        <f t="shared" ca="1" si="30"/>
        <v>34</v>
      </c>
      <c r="O23" s="19">
        <f t="shared" ca="1" si="30"/>
        <v>9</v>
      </c>
      <c r="P23" s="37">
        <f t="shared" ca="1" si="30"/>
        <v>29.49</v>
      </c>
    </row>
    <row r="24" spans="1:16" ht="13" x14ac:dyDescent="0.15">
      <c r="A24" s="1" t="s">
        <v>131</v>
      </c>
      <c r="B24" s="36">
        <f t="shared" ca="1" si="0"/>
        <v>0</v>
      </c>
      <c r="C24">
        <f t="shared" ca="1" si="1"/>
        <v>0</v>
      </c>
      <c r="D24">
        <f t="shared" ca="1" si="2"/>
        <v>0</v>
      </c>
      <c r="E24">
        <f t="shared" ca="1" si="3"/>
        <v>0</v>
      </c>
      <c r="F24" s="37">
        <f t="shared" ca="1" si="4"/>
        <v>0</v>
      </c>
      <c r="G24" s="36">
        <f t="shared" ca="1" si="5"/>
        <v>0</v>
      </c>
      <c r="H24">
        <f t="shared" ca="1" si="6"/>
        <v>0</v>
      </c>
      <c r="I24">
        <f t="shared" ca="1" si="7"/>
        <v>0</v>
      </c>
      <c r="J24">
        <f t="shared" ca="1" si="8"/>
        <v>0</v>
      </c>
      <c r="K24" s="38">
        <f t="shared" ca="1" si="9"/>
        <v>0</v>
      </c>
      <c r="L24" s="39">
        <f t="shared" ref="L24:P24" ca="1" si="31">B24+G24</f>
        <v>0</v>
      </c>
      <c r="M24" s="19">
        <f t="shared" ca="1" si="31"/>
        <v>0</v>
      </c>
      <c r="N24" s="19">
        <f t="shared" ca="1" si="31"/>
        <v>0</v>
      </c>
      <c r="O24" s="19">
        <f t="shared" ca="1" si="31"/>
        <v>0</v>
      </c>
      <c r="P24" s="37">
        <f t="shared" ca="1" si="31"/>
        <v>0</v>
      </c>
    </row>
    <row r="25" spans="1:16" ht="13" x14ac:dyDescent="0.15">
      <c r="A25" s="1" t="s">
        <v>132</v>
      </c>
      <c r="B25" s="36">
        <f t="shared" ca="1" si="0"/>
        <v>0</v>
      </c>
      <c r="C25">
        <f t="shared" ca="1" si="1"/>
        <v>26</v>
      </c>
      <c r="D25">
        <f t="shared" ca="1" si="2"/>
        <v>10</v>
      </c>
      <c r="E25">
        <f t="shared" ca="1" si="3"/>
        <v>50</v>
      </c>
      <c r="F25" s="37">
        <f t="shared" ca="1" si="4"/>
        <v>27.5</v>
      </c>
      <c r="G25" s="36">
        <f t="shared" ca="1" si="5"/>
        <v>0</v>
      </c>
      <c r="H25">
        <f t="shared" ca="1" si="6"/>
        <v>-111</v>
      </c>
      <c r="I25">
        <f t="shared" ca="1" si="7"/>
        <v>0</v>
      </c>
      <c r="J25">
        <f t="shared" ca="1" si="8"/>
        <v>0</v>
      </c>
      <c r="K25" s="38">
        <f t="shared" ca="1" si="9"/>
        <v>-111</v>
      </c>
      <c r="L25" s="39">
        <f t="shared" ref="L25:P25" ca="1" si="32">B25+G25</f>
        <v>0</v>
      </c>
      <c r="M25" s="19">
        <f t="shared" ca="1" si="32"/>
        <v>-85</v>
      </c>
      <c r="N25" s="19">
        <f t="shared" ca="1" si="32"/>
        <v>10</v>
      </c>
      <c r="O25" s="19">
        <f t="shared" ca="1" si="32"/>
        <v>50</v>
      </c>
      <c r="P25" s="37">
        <f t="shared" ca="1" si="32"/>
        <v>-83.5</v>
      </c>
    </row>
    <row r="26" spans="1:16" ht="13" x14ac:dyDescent="0.15">
      <c r="A26" s="1" t="s">
        <v>133</v>
      </c>
      <c r="B26" s="36">
        <f t="shared" ca="1" si="0"/>
        <v>0</v>
      </c>
      <c r="C26">
        <f t="shared" ca="1" si="1"/>
        <v>3</v>
      </c>
      <c r="D26">
        <f t="shared" ca="1" si="2"/>
        <v>6</v>
      </c>
      <c r="E26">
        <f t="shared" ca="1" si="3"/>
        <v>0</v>
      </c>
      <c r="F26" s="37">
        <f t="shared" ca="1" si="4"/>
        <v>3.6</v>
      </c>
      <c r="G26" s="36">
        <f t="shared" ca="1" si="5"/>
        <v>0</v>
      </c>
      <c r="H26">
        <f t="shared" ca="1" si="6"/>
        <v>0</v>
      </c>
      <c r="I26">
        <f t="shared" ca="1" si="7"/>
        <v>0</v>
      </c>
      <c r="J26">
        <f t="shared" ca="1" si="8"/>
        <v>0</v>
      </c>
      <c r="K26" s="38">
        <f t="shared" ca="1" si="9"/>
        <v>0</v>
      </c>
      <c r="L26" s="39">
        <f t="shared" ref="L26:P26" ca="1" si="33">B26+G26</f>
        <v>0</v>
      </c>
      <c r="M26" s="19">
        <f t="shared" ca="1" si="33"/>
        <v>3</v>
      </c>
      <c r="N26" s="19">
        <f t="shared" ca="1" si="33"/>
        <v>6</v>
      </c>
      <c r="O26" s="19">
        <f t="shared" ca="1" si="33"/>
        <v>0</v>
      </c>
      <c r="P26" s="37">
        <f t="shared" ca="1" si="33"/>
        <v>3.6</v>
      </c>
    </row>
    <row r="27" spans="1:16" ht="13" x14ac:dyDescent="0.15">
      <c r="A27" s="1" t="s">
        <v>134</v>
      </c>
      <c r="B27" s="36">
        <f t="shared" ca="1" si="0"/>
        <v>0</v>
      </c>
      <c r="C27">
        <f t="shared" ca="1" si="1"/>
        <v>0</v>
      </c>
      <c r="D27">
        <f t="shared" ca="1" si="2"/>
        <v>0</v>
      </c>
      <c r="E27">
        <f t="shared" ca="1" si="3"/>
        <v>0</v>
      </c>
      <c r="F27" s="37">
        <f t="shared" ca="1" si="4"/>
        <v>0</v>
      </c>
      <c r="G27" s="36">
        <f t="shared" ca="1" si="5"/>
        <v>0</v>
      </c>
      <c r="H27">
        <f t="shared" ca="1" si="6"/>
        <v>0</v>
      </c>
      <c r="I27">
        <f t="shared" ca="1" si="7"/>
        <v>0</v>
      </c>
      <c r="J27">
        <f t="shared" ca="1" si="8"/>
        <v>0</v>
      </c>
      <c r="K27" s="38">
        <f t="shared" ca="1" si="9"/>
        <v>0</v>
      </c>
      <c r="L27" s="39">
        <f t="shared" ref="L27:P27" ca="1" si="34">B27+G27</f>
        <v>0</v>
      </c>
      <c r="M27" s="19">
        <f t="shared" ca="1" si="34"/>
        <v>0</v>
      </c>
      <c r="N27" s="19">
        <f t="shared" ca="1" si="34"/>
        <v>0</v>
      </c>
      <c r="O27" s="19">
        <f t="shared" ca="1" si="34"/>
        <v>0</v>
      </c>
      <c r="P27" s="37">
        <f t="shared" ca="1" si="34"/>
        <v>0</v>
      </c>
    </row>
    <row r="28" spans="1:16" ht="13" x14ac:dyDescent="0.15">
      <c r="A28" s="1" t="s">
        <v>135</v>
      </c>
      <c r="B28" s="36">
        <f t="shared" ca="1" si="0"/>
        <v>0</v>
      </c>
      <c r="C28">
        <f t="shared" ca="1" si="1"/>
        <v>0</v>
      </c>
      <c r="D28">
        <f t="shared" ca="1" si="2"/>
        <v>0</v>
      </c>
      <c r="E28">
        <f t="shared" ca="1" si="3"/>
        <v>0</v>
      </c>
      <c r="F28" s="37">
        <f t="shared" ca="1" si="4"/>
        <v>0</v>
      </c>
      <c r="G28" s="36">
        <f t="shared" ca="1" si="5"/>
        <v>0</v>
      </c>
      <c r="H28">
        <f t="shared" ca="1" si="6"/>
        <v>0</v>
      </c>
      <c r="I28">
        <f t="shared" ca="1" si="7"/>
        <v>0</v>
      </c>
      <c r="J28">
        <f t="shared" ca="1" si="8"/>
        <v>0</v>
      </c>
      <c r="K28" s="38">
        <f t="shared" ca="1" si="9"/>
        <v>0</v>
      </c>
      <c r="L28" s="39">
        <f t="shared" ref="L28:P28" ca="1" si="35">B28+G28</f>
        <v>0</v>
      </c>
      <c r="M28" s="19">
        <f t="shared" ca="1" si="35"/>
        <v>0</v>
      </c>
      <c r="N28" s="19">
        <f t="shared" ca="1" si="35"/>
        <v>0</v>
      </c>
      <c r="O28" s="19">
        <f t="shared" ca="1" si="35"/>
        <v>0</v>
      </c>
      <c r="P28" s="37">
        <f t="shared" ca="1" si="35"/>
        <v>0</v>
      </c>
    </row>
    <row r="29" spans="1:16" ht="13" x14ac:dyDescent="0.15">
      <c r="A29" s="1" t="s">
        <v>136</v>
      </c>
      <c r="B29" s="36">
        <f t="shared" ca="1" si="0"/>
        <v>0</v>
      </c>
      <c r="C29">
        <f t="shared" ca="1" si="1"/>
        <v>0</v>
      </c>
      <c r="D29">
        <f t="shared" ca="1" si="2"/>
        <v>0</v>
      </c>
      <c r="E29">
        <f t="shared" ca="1" si="3"/>
        <v>0</v>
      </c>
      <c r="F29" s="37">
        <f t="shared" ca="1" si="4"/>
        <v>0</v>
      </c>
      <c r="G29" s="36">
        <f t="shared" ca="1" si="5"/>
        <v>0</v>
      </c>
      <c r="H29">
        <f t="shared" ca="1" si="6"/>
        <v>-4</v>
      </c>
      <c r="I29">
        <f t="shared" ca="1" si="7"/>
        <v>0</v>
      </c>
      <c r="J29">
        <f t="shared" ca="1" si="8"/>
        <v>0</v>
      </c>
      <c r="K29" s="38">
        <f t="shared" ca="1" si="9"/>
        <v>-4</v>
      </c>
      <c r="L29" s="39">
        <f t="shared" ref="L29:P29" ca="1" si="36">B29+G29</f>
        <v>0</v>
      </c>
      <c r="M29" s="19">
        <f t="shared" ca="1" si="36"/>
        <v>-4</v>
      </c>
      <c r="N29" s="19">
        <f t="shared" ca="1" si="36"/>
        <v>0</v>
      </c>
      <c r="O29" s="19">
        <f t="shared" ca="1" si="36"/>
        <v>0</v>
      </c>
      <c r="P29" s="37">
        <f t="shared" ca="1" si="36"/>
        <v>-4</v>
      </c>
    </row>
    <row r="30" spans="1:16" ht="13" x14ac:dyDescent="0.15">
      <c r="A30" s="1" t="s">
        <v>137</v>
      </c>
      <c r="B30" s="36">
        <f t="shared" ca="1" si="0"/>
        <v>0</v>
      </c>
      <c r="C30">
        <f t="shared" ca="1" si="1"/>
        <v>62</v>
      </c>
      <c r="D30">
        <f t="shared" ca="1" si="2"/>
        <v>0</v>
      </c>
      <c r="E30">
        <f t="shared" ca="1" si="3"/>
        <v>0</v>
      </c>
      <c r="F30" s="37">
        <f t="shared" ca="1" si="4"/>
        <v>62</v>
      </c>
      <c r="G30" s="36">
        <f t="shared" ca="1" si="5"/>
        <v>0</v>
      </c>
      <c r="H30">
        <f t="shared" ca="1" si="6"/>
        <v>0</v>
      </c>
      <c r="I30">
        <f t="shared" ca="1" si="7"/>
        <v>0</v>
      </c>
      <c r="J30">
        <f t="shared" ca="1" si="8"/>
        <v>0</v>
      </c>
      <c r="K30" s="38">
        <f t="shared" ca="1" si="9"/>
        <v>0</v>
      </c>
      <c r="L30" s="39">
        <f t="shared" ref="L30:P30" ca="1" si="37">B30+G30</f>
        <v>0</v>
      </c>
      <c r="M30" s="19">
        <f t="shared" ca="1" si="37"/>
        <v>62</v>
      </c>
      <c r="N30" s="19">
        <f t="shared" ca="1" si="37"/>
        <v>0</v>
      </c>
      <c r="O30" s="19">
        <f t="shared" ca="1" si="37"/>
        <v>0</v>
      </c>
      <c r="P30" s="37">
        <f t="shared" ca="1" si="37"/>
        <v>62</v>
      </c>
    </row>
    <row r="31" spans="1:16" ht="13" x14ac:dyDescent="0.15">
      <c r="A31" s="1" t="s">
        <v>138</v>
      </c>
      <c r="B31" s="36">
        <f t="shared" ca="1" si="0"/>
        <v>0</v>
      </c>
      <c r="C31">
        <f t="shared" ca="1" si="1"/>
        <v>0</v>
      </c>
      <c r="D31">
        <f t="shared" ca="1" si="2"/>
        <v>0</v>
      </c>
      <c r="E31">
        <f t="shared" ca="1" si="3"/>
        <v>0</v>
      </c>
      <c r="F31" s="37">
        <f t="shared" ca="1" si="4"/>
        <v>0</v>
      </c>
      <c r="G31" s="36">
        <f t="shared" ca="1" si="5"/>
        <v>0</v>
      </c>
      <c r="H31">
        <f t="shared" ca="1" si="6"/>
        <v>0</v>
      </c>
      <c r="I31">
        <f t="shared" ca="1" si="7"/>
        <v>0</v>
      </c>
      <c r="J31">
        <f t="shared" ca="1" si="8"/>
        <v>0</v>
      </c>
      <c r="K31" s="38">
        <f t="shared" ca="1" si="9"/>
        <v>0</v>
      </c>
      <c r="L31" s="39">
        <f t="shared" ref="L31:P31" ca="1" si="38">B31+G31</f>
        <v>0</v>
      </c>
      <c r="M31" s="19">
        <f t="shared" ca="1" si="38"/>
        <v>0</v>
      </c>
      <c r="N31" s="19">
        <f t="shared" ca="1" si="38"/>
        <v>0</v>
      </c>
      <c r="O31" s="19">
        <f t="shared" ca="1" si="38"/>
        <v>0</v>
      </c>
      <c r="P31" s="37">
        <f t="shared" ca="1" si="38"/>
        <v>0</v>
      </c>
    </row>
    <row r="32" spans="1:16" ht="13" x14ac:dyDescent="0.15">
      <c r="A32" s="1" t="s">
        <v>139</v>
      </c>
      <c r="B32" s="36">
        <f t="shared" ca="1" si="0"/>
        <v>0</v>
      </c>
      <c r="C32">
        <f t="shared" ca="1" si="1"/>
        <v>0</v>
      </c>
      <c r="D32">
        <f t="shared" ca="1" si="2"/>
        <v>0</v>
      </c>
      <c r="E32">
        <f t="shared" ca="1" si="3"/>
        <v>0</v>
      </c>
      <c r="F32" s="37">
        <f t="shared" ca="1" si="4"/>
        <v>0</v>
      </c>
      <c r="G32" s="36">
        <f t="shared" ca="1" si="5"/>
        <v>0</v>
      </c>
      <c r="H32">
        <f t="shared" ca="1" si="6"/>
        <v>0</v>
      </c>
      <c r="I32">
        <f t="shared" ca="1" si="7"/>
        <v>0</v>
      </c>
      <c r="J32">
        <f t="shared" ca="1" si="8"/>
        <v>0</v>
      </c>
      <c r="K32" s="38">
        <f t="shared" ca="1" si="9"/>
        <v>0</v>
      </c>
      <c r="L32" s="39">
        <f t="shared" ref="L32:P32" ca="1" si="39">B32+G32</f>
        <v>0</v>
      </c>
      <c r="M32" s="19">
        <f t="shared" ca="1" si="39"/>
        <v>0</v>
      </c>
      <c r="N32" s="19">
        <f t="shared" ca="1" si="39"/>
        <v>0</v>
      </c>
      <c r="O32" s="19">
        <f t="shared" ca="1" si="39"/>
        <v>0</v>
      </c>
      <c r="P32" s="37">
        <f t="shared" ca="1" si="39"/>
        <v>0</v>
      </c>
    </row>
    <row r="33" spans="1:16" ht="13" x14ac:dyDescent="0.15">
      <c r="A33" s="1" t="s">
        <v>140</v>
      </c>
      <c r="B33" s="36">
        <f t="shared" ca="1" si="0"/>
        <v>0</v>
      </c>
      <c r="C33">
        <f t="shared" ca="1" si="1"/>
        <v>0</v>
      </c>
      <c r="D33">
        <f t="shared" ca="1" si="2"/>
        <v>0</v>
      </c>
      <c r="E33">
        <f t="shared" ca="1" si="3"/>
        <v>0</v>
      </c>
      <c r="F33" s="37">
        <f t="shared" ca="1" si="4"/>
        <v>0</v>
      </c>
      <c r="G33" s="36">
        <f t="shared" ca="1" si="5"/>
        <v>0</v>
      </c>
      <c r="H33">
        <f t="shared" ca="1" si="6"/>
        <v>-176</v>
      </c>
      <c r="I33">
        <f t="shared" ca="1" si="7"/>
        <v>0</v>
      </c>
      <c r="J33">
        <f t="shared" ca="1" si="8"/>
        <v>0</v>
      </c>
      <c r="K33" s="38">
        <f t="shared" ca="1" si="9"/>
        <v>-176</v>
      </c>
      <c r="L33" s="39">
        <f t="shared" ref="L33:P33" ca="1" si="40">B33+G33</f>
        <v>0</v>
      </c>
      <c r="M33" s="19">
        <f t="shared" ca="1" si="40"/>
        <v>-176</v>
      </c>
      <c r="N33" s="19">
        <f t="shared" ca="1" si="40"/>
        <v>0</v>
      </c>
      <c r="O33" s="19">
        <f t="shared" ca="1" si="40"/>
        <v>0</v>
      </c>
      <c r="P33" s="37">
        <f t="shared" ca="1" si="40"/>
        <v>-176</v>
      </c>
    </row>
    <row r="34" spans="1:16" ht="13" x14ac:dyDescent="0.15">
      <c r="A34" s="1" t="s">
        <v>141</v>
      </c>
      <c r="B34" s="36">
        <f t="shared" ca="1" si="0"/>
        <v>0</v>
      </c>
      <c r="C34">
        <f t="shared" ca="1" si="1"/>
        <v>8</v>
      </c>
      <c r="D34">
        <f t="shared" ca="1" si="2"/>
        <v>34</v>
      </c>
      <c r="E34">
        <f t="shared" ca="1" si="3"/>
        <v>0</v>
      </c>
      <c r="F34" s="37">
        <f t="shared" ca="1" si="4"/>
        <v>11.4</v>
      </c>
      <c r="G34" s="36">
        <f t="shared" ca="1" si="5"/>
        <v>0</v>
      </c>
      <c r="H34">
        <f t="shared" ca="1" si="6"/>
        <v>-1000</v>
      </c>
      <c r="I34">
        <f t="shared" ca="1" si="7"/>
        <v>0</v>
      </c>
      <c r="J34">
        <f t="shared" ca="1" si="8"/>
        <v>0</v>
      </c>
      <c r="K34" s="38">
        <f t="shared" ca="1" si="9"/>
        <v>-1000</v>
      </c>
      <c r="L34" s="39">
        <f t="shared" ref="L34:P34" ca="1" si="41">B34+G34</f>
        <v>0</v>
      </c>
      <c r="M34" s="19">
        <f t="shared" ca="1" si="41"/>
        <v>-992</v>
      </c>
      <c r="N34" s="19">
        <f t="shared" ca="1" si="41"/>
        <v>34</v>
      </c>
      <c r="O34" s="19">
        <f t="shared" ca="1" si="41"/>
        <v>0</v>
      </c>
      <c r="P34" s="37">
        <f t="shared" ca="1" si="41"/>
        <v>-988.6</v>
      </c>
    </row>
    <row r="35" spans="1:16" ht="13" x14ac:dyDescent="0.15">
      <c r="A35" s="1" t="s">
        <v>142</v>
      </c>
      <c r="B35" s="36">
        <f t="shared" ca="1" si="0"/>
        <v>0</v>
      </c>
      <c r="C35">
        <f t="shared" ca="1" si="1"/>
        <v>0</v>
      </c>
      <c r="D35">
        <f t="shared" ca="1" si="2"/>
        <v>0</v>
      </c>
      <c r="E35">
        <f t="shared" ca="1" si="3"/>
        <v>0</v>
      </c>
      <c r="F35" s="37">
        <f t="shared" ca="1" si="4"/>
        <v>0</v>
      </c>
      <c r="G35" s="36">
        <f t="shared" ca="1" si="5"/>
        <v>0</v>
      </c>
      <c r="H35">
        <f t="shared" ca="1" si="6"/>
        <v>0</v>
      </c>
      <c r="I35">
        <f t="shared" ca="1" si="7"/>
        <v>0</v>
      </c>
      <c r="J35">
        <f t="shared" ca="1" si="8"/>
        <v>0</v>
      </c>
      <c r="K35" s="38">
        <f t="shared" ca="1" si="9"/>
        <v>0</v>
      </c>
      <c r="L35" s="39">
        <f t="shared" ref="L35:P35" ca="1" si="42">B35+G35</f>
        <v>0</v>
      </c>
      <c r="M35" s="19">
        <f t="shared" ca="1" si="42"/>
        <v>0</v>
      </c>
      <c r="N35" s="19">
        <f t="shared" ca="1" si="42"/>
        <v>0</v>
      </c>
      <c r="O35" s="19">
        <f t="shared" ca="1" si="42"/>
        <v>0</v>
      </c>
      <c r="P35" s="37">
        <f t="shared" ca="1" si="42"/>
        <v>0</v>
      </c>
    </row>
    <row r="36" spans="1:16" ht="13" x14ac:dyDescent="0.15">
      <c r="A36" s="1" t="s">
        <v>143</v>
      </c>
      <c r="B36" s="36">
        <f t="shared" ca="1" si="0"/>
        <v>0</v>
      </c>
      <c r="C36">
        <f t="shared" ca="1" si="1"/>
        <v>0</v>
      </c>
      <c r="D36">
        <f t="shared" ca="1" si="2"/>
        <v>0</v>
      </c>
      <c r="E36">
        <f t="shared" ca="1" si="3"/>
        <v>0</v>
      </c>
      <c r="F36" s="37">
        <f t="shared" ca="1" si="4"/>
        <v>0</v>
      </c>
      <c r="G36" s="36">
        <f t="shared" ca="1" si="5"/>
        <v>0</v>
      </c>
      <c r="H36">
        <f t="shared" ca="1" si="6"/>
        <v>0</v>
      </c>
      <c r="I36">
        <f t="shared" ca="1" si="7"/>
        <v>0</v>
      </c>
      <c r="J36">
        <f t="shared" ca="1" si="8"/>
        <v>0</v>
      </c>
      <c r="K36" s="38">
        <f t="shared" ca="1" si="9"/>
        <v>0</v>
      </c>
      <c r="L36" s="39">
        <f t="shared" ref="L36:P36" ca="1" si="43">B36+G36</f>
        <v>0</v>
      </c>
      <c r="M36" s="19">
        <f t="shared" ca="1" si="43"/>
        <v>0</v>
      </c>
      <c r="N36" s="19">
        <f t="shared" ca="1" si="43"/>
        <v>0</v>
      </c>
      <c r="O36" s="19">
        <f t="shared" ca="1" si="43"/>
        <v>0</v>
      </c>
      <c r="P36" s="37">
        <f t="shared" ca="1" si="43"/>
        <v>0</v>
      </c>
    </row>
    <row r="37" spans="1:16" ht="13" x14ac:dyDescent="0.15">
      <c r="A37" s="1" t="s">
        <v>144</v>
      </c>
      <c r="B37" s="36">
        <f t="shared" ca="1" si="0"/>
        <v>22</v>
      </c>
      <c r="C37">
        <f t="shared" ca="1" si="1"/>
        <v>83</v>
      </c>
      <c r="D37">
        <f t="shared" ca="1" si="2"/>
        <v>48</v>
      </c>
      <c r="E37">
        <f t="shared" ca="1" si="3"/>
        <v>50</v>
      </c>
      <c r="F37" s="37">
        <f t="shared" ca="1" si="4"/>
        <v>308.3</v>
      </c>
      <c r="G37" s="36">
        <f t="shared" ca="1" si="5"/>
        <v>-1</v>
      </c>
      <c r="H37">
        <f t="shared" ca="1" si="6"/>
        <v>0</v>
      </c>
      <c r="I37">
        <f t="shared" ca="1" si="7"/>
        <v>0</v>
      </c>
      <c r="J37">
        <f t="shared" ca="1" si="8"/>
        <v>-5</v>
      </c>
      <c r="K37" s="38">
        <f t="shared" ca="1" si="9"/>
        <v>-10.050000000000001</v>
      </c>
      <c r="L37" s="39">
        <f t="shared" ref="L37:P37" ca="1" si="44">B37+G37</f>
        <v>21</v>
      </c>
      <c r="M37" s="19">
        <f t="shared" ca="1" si="44"/>
        <v>83</v>
      </c>
      <c r="N37" s="19">
        <f t="shared" ca="1" si="44"/>
        <v>48</v>
      </c>
      <c r="O37" s="19">
        <f t="shared" ca="1" si="44"/>
        <v>45</v>
      </c>
      <c r="P37" s="37">
        <f t="shared" ca="1" si="44"/>
        <v>298.25</v>
      </c>
    </row>
    <row r="38" spans="1:16" ht="13" x14ac:dyDescent="0.15">
      <c r="A38" s="1" t="s">
        <v>145</v>
      </c>
      <c r="B38" s="36">
        <f t="shared" ca="1" si="0"/>
        <v>0</v>
      </c>
      <c r="C38">
        <f t="shared" ca="1" si="1"/>
        <v>0</v>
      </c>
      <c r="D38">
        <f t="shared" ca="1" si="2"/>
        <v>0</v>
      </c>
      <c r="E38">
        <f t="shared" ca="1" si="3"/>
        <v>0</v>
      </c>
      <c r="F38" s="37">
        <f t="shared" ca="1" si="4"/>
        <v>0</v>
      </c>
      <c r="G38" s="36">
        <f t="shared" ca="1" si="5"/>
        <v>0</v>
      </c>
      <c r="H38">
        <f t="shared" ca="1" si="6"/>
        <v>0</v>
      </c>
      <c r="I38">
        <f t="shared" ca="1" si="7"/>
        <v>0</v>
      </c>
      <c r="J38">
        <f t="shared" ca="1" si="8"/>
        <v>0</v>
      </c>
      <c r="K38" s="38">
        <f t="shared" ca="1" si="9"/>
        <v>0</v>
      </c>
      <c r="L38" s="39">
        <f t="shared" ref="L38:P38" ca="1" si="45">B38+G38</f>
        <v>0</v>
      </c>
      <c r="M38" s="19">
        <f t="shared" ca="1" si="45"/>
        <v>0</v>
      </c>
      <c r="N38" s="19">
        <f t="shared" ca="1" si="45"/>
        <v>0</v>
      </c>
      <c r="O38" s="19">
        <f t="shared" ca="1" si="45"/>
        <v>0</v>
      </c>
      <c r="P38" s="37">
        <f t="shared" ca="1" si="45"/>
        <v>0</v>
      </c>
    </row>
    <row r="39" spans="1:16" ht="13" x14ac:dyDescent="0.15">
      <c r="A39" s="1" t="s">
        <v>146</v>
      </c>
      <c r="B39" s="36">
        <f t="shared" ca="1" si="0"/>
        <v>0</v>
      </c>
      <c r="C39">
        <f t="shared" ca="1" si="1"/>
        <v>0</v>
      </c>
      <c r="D39">
        <f t="shared" ca="1" si="2"/>
        <v>0</v>
      </c>
      <c r="E39">
        <f t="shared" ca="1" si="3"/>
        <v>0</v>
      </c>
      <c r="F39" s="37">
        <f t="shared" ca="1" si="4"/>
        <v>0</v>
      </c>
      <c r="G39" s="36">
        <f t="shared" ca="1" si="5"/>
        <v>0</v>
      </c>
      <c r="H39">
        <f t="shared" ca="1" si="6"/>
        <v>0</v>
      </c>
      <c r="I39">
        <f t="shared" ca="1" si="7"/>
        <v>0</v>
      </c>
      <c r="J39">
        <f t="shared" ca="1" si="8"/>
        <v>0</v>
      </c>
      <c r="K39" s="38">
        <f t="shared" ca="1" si="9"/>
        <v>0</v>
      </c>
      <c r="L39" s="39">
        <f t="shared" ref="L39:P39" ca="1" si="46">B39+G39</f>
        <v>0</v>
      </c>
      <c r="M39" s="19">
        <f t="shared" ca="1" si="46"/>
        <v>0</v>
      </c>
      <c r="N39" s="19">
        <f t="shared" ca="1" si="46"/>
        <v>0</v>
      </c>
      <c r="O39" s="19">
        <f t="shared" ca="1" si="46"/>
        <v>0</v>
      </c>
      <c r="P39" s="37">
        <f t="shared" ca="1" si="46"/>
        <v>0</v>
      </c>
    </row>
    <row r="40" spans="1:16" ht="13" x14ac:dyDescent="0.15">
      <c r="A40" s="1" t="s">
        <v>147</v>
      </c>
      <c r="B40" s="36">
        <f t="shared" ca="1" si="0"/>
        <v>0</v>
      </c>
      <c r="C40">
        <f t="shared" ca="1" si="1"/>
        <v>0</v>
      </c>
      <c r="D40">
        <f t="shared" ca="1" si="2"/>
        <v>0</v>
      </c>
      <c r="E40">
        <f t="shared" ca="1" si="3"/>
        <v>0</v>
      </c>
      <c r="F40" s="37">
        <f t="shared" ca="1" si="4"/>
        <v>0</v>
      </c>
      <c r="G40" s="36">
        <f t="shared" ca="1" si="5"/>
        <v>0</v>
      </c>
      <c r="H40">
        <f t="shared" ca="1" si="6"/>
        <v>0</v>
      </c>
      <c r="I40">
        <f t="shared" ca="1" si="7"/>
        <v>0</v>
      </c>
      <c r="J40">
        <f t="shared" ca="1" si="8"/>
        <v>0</v>
      </c>
      <c r="K40" s="38">
        <f t="shared" ca="1" si="9"/>
        <v>0</v>
      </c>
      <c r="L40" s="39">
        <f t="shared" ref="L40:P40" ca="1" si="47">B40+G40</f>
        <v>0</v>
      </c>
      <c r="M40" s="19">
        <f t="shared" ca="1" si="47"/>
        <v>0</v>
      </c>
      <c r="N40" s="19">
        <f t="shared" ca="1" si="47"/>
        <v>0</v>
      </c>
      <c r="O40" s="19">
        <f t="shared" ca="1" si="47"/>
        <v>0</v>
      </c>
      <c r="P40" s="37">
        <f t="shared" ca="1" si="47"/>
        <v>0</v>
      </c>
    </row>
    <row r="41" spans="1:16" ht="13" x14ac:dyDescent="0.15">
      <c r="A41" s="1" t="s">
        <v>148</v>
      </c>
      <c r="B41" s="36">
        <f t="shared" ca="1" si="0"/>
        <v>0</v>
      </c>
      <c r="C41">
        <f t="shared" ca="1" si="1"/>
        <v>0</v>
      </c>
      <c r="D41">
        <f t="shared" ca="1" si="2"/>
        <v>0</v>
      </c>
      <c r="E41">
        <f t="shared" ca="1" si="3"/>
        <v>0</v>
      </c>
      <c r="F41" s="37">
        <f t="shared" ca="1" si="4"/>
        <v>0</v>
      </c>
      <c r="G41" s="36">
        <f t="shared" ca="1" si="5"/>
        <v>0</v>
      </c>
      <c r="H41">
        <f t="shared" ca="1" si="6"/>
        <v>0</v>
      </c>
      <c r="I41">
        <f t="shared" ca="1" si="7"/>
        <v>0</v>
      </c>
      <c r="J41">
        <f t="shared" ca="1" si="8"/>
        <v>0</v>
      </c>
      <c r="K41" s="38">
        <f t="shared" ca="1" si="9"/>
        <v>0</v>
      </c>
      <c r="L41" s="39">
        <f t="shared" ref="L41:P41" ca="1" si="48">B41+G41</f>
        <v>0</v>
      </c>
      <c r="M41" s="19">
        <f t="shared" ca="1" si="48"/>
        <v>0</v>
      </c>
      <c r="N41" s="19">
        <f t="shared" ca="1" si="48"/>
        <v>0</v>
      </c>
      <c r="O41" s="19">
        <f t="shared" ca="1" si="48"/>
        <v>0</v>
      </c>
      <c r="P41" s="37">
        <f t="shared" ca="1" si="48"/>
        <v>0</v>
      </c>
    </row>
    <row r="42" spans="1:16" ht="13" x14ac:dyDescent="0.15">
      <c r="A42" s="1" t="s">
        <v>149</v>
      </c>
      <c r="B42" s="36">
        <f t="shared" ca="1" si="0"/>
        <v>0</v>
      </c>
      <c r="C42">
        <f t="shared" ca="1" si="1"/>
        <v>26</v>
      </c>
      <c r="D42">
        <f t="shared" ca="1" si="2"/>
        <v>0</v>
      </c>
      <c r="E42">
        <f t="shared" ca="1" si="3"/>
        <v>0</v>
      </c>
      <c r="F42" s="37">
        <f t="shared" ca="1" si="4"/>
        <v>26</v>
      </c>
      <c r="G42" s="36">
        <f t="shared" ca="1" si="5"/>
        <v>0</v>
      </c>
      <c r="H42">
        <f t="shared" ca="1" si="6"/>
        <v>0</v>
      </c>
      <c r="I42">
        <f t="shared" ca="1" si="7"/>
        <v>0</v>
      </c>
      <c r="J42">
        <f t="shared" ca="1" si="8"/>
        <v>0</v>
      </c>
      <c r="K42" s="38">
        <f t="shared" ca="1" si="9"/>
        <v>0</v>
      </c>
      <c r="L42" s="39">
        <f t="shared" ref="L42:P42" ca="1" si="49">B42+G42</f>
        <v>0</v>
      </c>
      <c r="M42" s="19">
        <f t="shared" ca="1" si="49"/>
        <v>26</v>
      </c>
      <c r="N42" s="19">
        <f t="shared" ca="1" si="49"/>
        <v>0</v>
      </c>
      <c r="O42" s="19">
        <f t="shared" ca="1" si="49"/>
        <v>0</v>
      </c>
      <c r="P42" s="37">
        <f t="shared" ca="1" si="49"/>
        <v>26</v>
      </c>
    </row>
    <row r="43" spans="1:16" ht="13" x14ac:dyDescent="0.15">
      <c r="A43" s="1" t="s">
        <v>150</v>
      </c>
      <c r="B43" s="36">
        <f t="shared" ca="1" si="0"/>
        <v>0</v>
      </c>
      <c r="C43">
        <f t="shared" ca="1" si="1"/>
        <v>0</v>
      </c>
      <c r="D43">
        <f t="shared" ca="1" si="2"/>
        <v>0</v>
      </c>
      <c r="E43">
        <f t="shared" ca="1" si="3"/>
        <v>0</v>
      </c>
      <c r="F43" s="37">
        <f t="shared" ca="1" si="4"/>
        <v>0</v>
      </c>
      <c r="G43" s="36">
        <f t="shared" ca="1" si="5"/>
        <v>0</v>
      </c>
      <c r="H43">
        <f t="shared" ca="1" si="6"/>
        <v>0</v>
      </c>
      <c r="I43">
        <f t="shared" ca="1" si="7"/>
        <v>0</v>
      </c>
      <c r="J43">
        <f t="shared" ca="1" si="8"/>
        <v>0</v>
      </c>
      <c r="K43" s="38">
        <f t="shared" ca="1" si="9"/>
        <v>0</v>
      </c>
      <c r="L43" s="39">
        <f t="shared" ref="L43:P43" ca="1" si="50">B43+G43</f>
        <v>0</v>
      </c>
      <c r="M43" s="19">
        <f t="shared" ca="1" si="50"/>
        <v>0</v>
      </c>
      <c r="N43" s="19">
        <f t="shared" ca="1" si="50"/>
        <v>0</v>
      </c>
      <c r="O43" s="19">
        <f t="shared" ca="1" si="50"/>
        <v>0</v>
      </c>
      <c r="P43" s="37">
        <f t="shared" ca="1" si="50"/>
        <v>0</v>
      </c>
    </row>
    <row r="44" spans="1:16" ht="13" x14ac:dyDescent="0.15">
      <c r="A44" s="1" t="s">
        <v>151</v>
      </c>
      <c r="B44" s="36">
        <f t="shared" ca="1" si="0"/>
        <v>0</v>
      </c>
      <c r="C44">
        <f t="shared" ca="1" si="1"/>
        <v>0</v>
      </c>
      <c r="D44">
        <f t="shared" ca="1" si="2"/>
        <v>0</v>
      </c>
      <c r="E44">
        <f t="shared" ca="1" si="3"/>
        <v>0</v>
      </c>
      <c r="F44" s="37">
        <f t="shared" ca="1" si="4"/>
        <v>0</v>
      </c>
      <c r="G44" s="36">
        <f t="shared" ca="1" si="5"/>
        <v>0</v>
      </c>
      <c r="H44">
        <f t="shared" ca="1" si="6"/>
        <v>0</v>
      </c>
      <c r="I44">
        <f t="shared" ca="1" si="7"/>
        <v>0</v>
      </c>
      <c r="J44">
        <f t="shared" ca="1" si="8"/>
        <v>0</v>
      </c>
      <c r="K44" s="38">
        <f t="shared" ca="1" si="9"/>
        <v>0</v>
      </c>
      <c r="L44" s="39">
        <f t="shared" ref="L44:P44" ca="1" si="51">B44+G44</f>
        <v>0</v>
      </c>
      <c r="M44" s="19">
        <f t="shared" ca="1" si="51"/>
        <v>0</v>
      </c>
      <c r="N44" s="19">
        <f t="shared" ca="1" si="51"/>
        <v>0</v>
      </c>
      <c r="O44" s="19">
        <f t="shared" ca="1" si="51"/>
        <v>0</v>
      </c>
      <c r="P44" s="37">
        <f t="shared" ca="1" si="51"/>
        <v>0</v>
      </c>
    </row>
    <row r="45" spans="1:16" ht="13" x14ac:dyDescent="0.15">
      <c r="A45" s="1" t="s">
        <v>152</v>
      </c>
      <c r="B45" s="36">
        <f t="shared" ca="1" si="0"/>
        <v>0</v>
      </c>
      <c r="C45">
        <f t="shared" ca="1" si="1"/>
        <v>0</v>
      </c>
      <c r="D45">
        <f t="shared" ca="1" si="2"/>
        <v>0</v>
      </c>
      <c r="E45">
        <f t="shared" ca="1" si="3"/>
        <v>0</v>
      </c>
      <c r="F45" s="37">
        <f t="shared" ca="1" si="4"/>
        <v>0</v>
      </c>
      <c r="G45" s="36">
        <f t="shared" ca="1" si="5"/>
        <v>0</v>
      </c>
      <c r="H45">
        <f t="shared" ca="1" si="6"/>
        <v>0</v>
      </c>
      <c r="I45">
        <f t="shared" ca="1" si="7"/>
        <v>0</v>
      </c>
      <c r="J45">
        <f t="shared" ca="1" si="8"/>
        <v>0</v>
      </c>
      <c r="K45" s="38">
        <f t="shared" ca="1" si="9"/>
        <v>0</v>
      </c>
      <c r="L45" s="39">
        <f t="shared" ref="L45:P45" ca="1" si="52">B45+G45</f>
        <v>0</v>
      </c>
      <c r="M45" s="19">
        <f t="shared" ca="1" si="52"/>
        <v>0</v>
      </c>
      <c r="N45" s="19">
        <f t="shared" ca="1" si="52"/>
        <v>0</v>
      </c>
      <c r="O45" s="19">
        <f t="shared" ca="1" si="52"/>
        <v>0</v>
      </c>
      <c r="P45" s="37">
        <f t="shared" ca="1" si="52"/>
        <v>0</v>
      </c>
    </row>
    <row r="46" spans="1:16" ht="13" x14ac:dyDescent="0.15">
      <c r="A46" s="1" t="s">
        <v>153</v>
      </c>
      <c r="B46" s="36">
        <f t="shared" ca="1" si="0"/>
        <v>0</v>
      </c>
      <c r="C46">
        <f t="shared" ca="1" si="1"/>
        <v>0</v>
      </c>
      <c r="D46">
        <f t="shared" ca="1" si="2"/>
        <v>0</v>
      </c>
      <c r="E46">
        <f t="shared" ca="1" si="3"/>
        <v>0</v>
      </c>
      <c r="F46" s="37">
        <f t="shared" ca="1" si="4"/>
        <v>0</v>
      </c>
      <c r="G46" s="36">
        <f t="shared" ca="1" si="5"/>
        <v>0</v>
      </c>
      <c r="H46">
        <f t="shared" ca="1" si="6"/>
        <v>0</v>
      </c>
      <c r="I46">
        <f t="shared" ca="1" si="7"/>
        <v>0</v>
      </c>
      <c r="J46">
        <f t="shared" ca="1" si="8"/>
        <v>0</v>
      </c>
      <c r="K46" s="38">
        <f t="shared" ca="1" si="9"/>
        <v>0</v>
      </c>
      <c r="L46" s="39">
        <f t="shared" ref="L46:P46" ca="1" si="53">B46+G46</f>
        <v>0</v>
      </c>
      <c r="M46" s="19">
        <f t="shared" ca="1" si="53"/>
        <v>0</v>
      </c>
      <c r="N46" s="19">
        <f t="shared" ca="1" si="53"/>
        <v>0</v>
      </c>
      <c r="O46" s="19">
        <f t="shared" ca="1" si="53"/>
        <v>0</v>
      </c>
      <c r="P46" s="37">
        <f t="shared" ca="1" si="53"/>
        <v>0</v>
      </c>
    </row>
    <row r="47" spans="1:16" ht="13" x14ac:dyDescent="0.15">
      <c r="A47" s="1" t="s">
        <v>154</v>
      </c>
      <c r="B47" s="36">
        <f t="shared" ca="1" si="0"/>
        <v>0</v>
      </c>
      <c r="C47">
        <f t="shared" ca="1" si="1"/>
        <v>23</v>
      </c>
      <c r="D47">
        <f t="shared" ca="1" si="2"/>
        <v>0</v>
      </c>
      <c r="E47">
        <f t="shared" ca="1" si="3"/>
        <v>0</v>
      </c>
      <c r="F47" s="37">
        <f t="shared" ca="1" si="4"/>
        <v>23</v>
      </c>
      <c r="G47" s="36">
        <f t="shared" ca="1" si="5"/>
        <v>0</v>
      </c>
      <c r="H47">
        <f t="shared" ca="1" si="6"/>
        <v>0</v>
      </c>
      <c r="I47">
        <f t="shared" ca="1" si="7"/>
        <v>0</v>
      </c>
      <c r="J47">
        <f t="shared" ca="1" si="8"/>
        <v>0</v>
      </c>
      <c r="K47" s="38">
        <f t="shared" ca="1" si="9"/>
        <v>0</v>
      </c>
      <c r="L47" s="39">
        <f t="shared" ref="L47:P47" ca="1" si="54">B47+G47</f>
        <v>0</v>
      </c>
      <c r="M47" s="19">
        <f t="shared" ca="1" si="54"/>
        <v>23</v>
      </c>
      <c r="N47" s="19">
        <f t="shared" ca="1" si="54"/>
        <v>0</v>
      </c>
      <c r="O47" s="19">
        <f t="shared" ca="1" si="54"/>
        <v>0</v>
      </c>
      <c r="P47" s="37">
        <f t="shared" ca="1" si="54"/>
        <v>23</v>
      </c>
    </row>
    <row r="48" spans="1:16" ht="13" x14ac:dyDescent="0.15">
      <c r="A48" s="1" t="s">
        <v>155</v>
      </c>
      <c r="B48" s="36">
        <f t="shared" ca="1" si="0"/>
        <v>0</v>
      </c>
      <c r="C48">
        <f t="shared" ca="1" si="1"/>
        <v>0</v>
      </c>
      <c r="D48">
        <f t="shared" ca="1" si="2"/>
        <v>0</v>
      </c>
      <c r="E48">
        <f t="shared" ca="1" si="3"/>
        <v>0</v>
      </c>
      <c r="F48" s="37">
        <f t="shared" ca="1" si="4"/>
        <v>0</v>
      </c>
      <c r="G48" s="36">
        <f t="shared" ca="1" si="5"/>
        <v>0</v>
      </c>
      <c r="H48">
        <f t="shared" ca="1" si="6"/>
        <v>-200</v>
      </c>
      <c r="I48">
        <f t="shared" ca="1" si="7"/>
        <v>0</v>
      </c>
      <c r="J48">
        <f t="shared" ca="1" si="8"/>
        <v>0</v>
      </c>
      <c r="K48" s="38">
        <f t="shared" ca="1" si="9"/>
        <v>-200</v>
      </c>
      <c r="L48" s="39">
        <f t="shared" ref="L48:P48" ca="1" si="55">B48+G48</f>
        <v>0</v>
      </c>
      <c r="M48" s="19">
        <f t="shared" ca="1" si="55"/>
        <v>-200</v>
      </c>
      <c r="N48" s="19">
        <f t="shared" ca="1" si="55"/>
        <v>0</v>
      </c>
      <c r="O48" s="19">
        <f t="shared" ca="1" si="55"/>
        <v>0</v>
      </c>
      <c r="P48" s="37">
        <f t="shared" ca="1" si="55"/>
        <v>-200</v>
      </c>
    </row>
    <row r="49" spans="1:16" ht="13" x14ac:dyDescent="0.15">
      <c r="A49" s="1" t="s">
        <v>156</v>
      </c>
      <c r="B49" s="36">
        <f t="shared" ca="1" si="0"/>
        <v>2</v>
      </c>
      <c r="C49">
        <f t="shared" ca="1" si="1"/>
        <v>46</v>
      </c>
      <c r="D49">
        <f t="shared" ca="1" si="2"/>
        <v>4</v>
      </c>
      <c r="E49">
        <f t="shared" ca="1" si="3"/>
        <v>7</v>
      </c>
      <c r="F49" s="37">
        <f t="shared" ca="1" si="4"/>
        <v>66.47</v>
      </c>
      <c r="G49" s="36">
        <f t="shared" ca="1" si="5"/>
        <v>0</v>
      </c>
      <c r="H49">
        <f t="shared" ca="1" si="6"/>
        <v>0</v>
      </c>
      <c r="I49">
        <f t="shared" ca="1" si="7"/>
        <v>0</v>
      </c>
      <c r="J49">
        <f t="shared" ca="1" si="8"/>
        <v>0</v>
      </c>
      <c r="K49" s="38">
        <f t="shared" ca="1" si="9"/>
        <v>0</v>
      </c>
      <c r="L49" s="39">
        <f t="shared" ref="L49:P49" ca="1" si="56">B49+G49</f>
        <v>2</v>
      </c>
      <c r="M49" s="19">
        <f t="shared" ca="1" si="56"/>
        <v>46</v>
      </c>
      <c r="N49" s="19">
        <f t="shared" ca="1" si="56"/>
        <v>4</v>
      </c>
      <c r="O49" s="19">
        <f t="shared" ca="1" si="56"/>
        <v>7</v>
      </c>
      <c r="P49" s="37">
        <f t="shared" ca="1" si="56"/>
        <v>66.47</v>
      </c>
    </row>
    <row r="50" spans="1:16" ht="13" x14ac:dyDescent="0.15">
      <c r="A50" s="1" t="s">
        <v>157</v>
      </c>
      <c r="B50" s="36">
        <f t="shared" ca="1" si="0"/>
        <v>0</v>
      </c>
      <c r="C50">
        <f t="shared" ca="1" si="1"/>
        <v>15</v>
      </c>
      <c r="D50">
        <f t="shared" ca="1" si="2"/>
        <v>0</v>
      </c>
      <c r="E50">
        <f t="shared" ca="1" si="3"/>
        <v>0</v>
      </c>
      <c r="F50" s="37">
        <f t="shared" ca="1" si="4"/>
        <v>15</v>
      </c>
      <c r="G50" s="36">
        <f t="shared" ca="1" si="5"/>
        <v>0</v>
      </c>
      <c r="H50">
        <f t="shared" ca="1" si="6"/>
        <v>-240</v>
      </c>
      <c r="I50">
        <f t="shared" ca="1" si="7"/>
        <v>0</v>
      </c>
      <c r="J50">
        <f t="shared" ca="1" si="8"/>
        <v>0</v>
      </c>
      <c r="K50" s="38">
        <f t="shared" ca="1" si="9"/>
        <v>-240</v>
      </c>
      <c r="L50" s="39">
        <f t="shared" ref="L50:P50" ca="1" si="57">B50+G50</f>
        <v>0</v>
      </c>
      <c r="M50" s="19">
        <f t="shared" ca="1" si="57"/>
        <v>-225</v>
      </c>
      <c r="N50" s="19">
        <f t="shared" ca="1" si="57"/>
        <v>0</v>
      </c>
      <c r="O50" s="19">
        <f t="shared" ca="1" si="57"/>
        <v>0</v>
      </c>
      <c r="P50" s="37">
        <f t="shared" ca="1" si="57"/>
        <v>-225</v>
      </c>
    </row>
    <row r="51" spans="1:16" ht="13" x14ac:dyDescent="0.15">
      <c r="A51" s="1" t="s">
        <v>158</v>
      </c>
      <c r="B51" s="36">
        <f t="shared" ca="1" si="0"/>
        <v>0</v>
      </c>
      <c r="C51">
        <f t="shared" ca="1" si="1"/>
        <v>0</v>
      </c>
      <c r="D51">
        <f t="shared" ca="1" si="2"/>
        <v>0</v>
      </c>
      <c r="E51">
        <f t="shared" ca="1" si="3"/>
        <v>0</v>
      </c>
      <c r="F51" s="37">
        <f t="shared" ca="1" si="4"/>
        <v>0</v>
      </c>
      <c r="G51" s="36">
        <f t="shared" ca="1" si="5"/>
        <v>0</v>
      </c>
      <c r="H51">
        <f t="shared" ca="1" si="6"/>
        <v>-9</v>
      </c>
      <c r="I51">
        <f t="shared" ca="1" si="7"/>
        <v>0</v>
      </c>
      <c r="J51">
        <f t="shared" ca="1" si="8"/>
        <v>0</v>
      </c>
      <c r="K51" s="38">
        <f t="shared" ca="1" si="9"/>
        <v>-9</v>
      </c>
      <c r="L51" s="39">
        <f t="shared" ref="L51:P51" ca="1" si="58">B51+G51</f>
        <v>0</v>
      </c>
      <c r="M51" s="19">
        <f t="shared" ca="1" si="58"/>
        <v>-9</v>
      </c>
      <c r="N51" s="19">
        <f t="shared" ca="1" si="58"/>
        <v>0</v>
      </c>
      <c r="O51" s="19">
        <f t="shared" ca="1" si="58"/>
        <v>0</v>
      </c>
      <c r="P51" s="37">
        <f t="shared" ca="1" si="58"/>
        <v>-9</v>
      </c>
    </row>
    <row r="52" spans="1:16" ht="13" x14ac:dyDescent="0.15">
      <c r="A52" s="1" t="s">
        <v>159</v>
      </c>
      <c r="B52" s="36">
        <f t="shared" ca="1" si="0"/>
        <v>0</v>
      </c>
      <c r="C52">
        <f t="shared" ca="1" si="1"/>
        <v>0</v>
      </c>
      <c r="D52">
        <f t="shared" ca="1" si="2"/>
        <v>0</v>
      </c>
      <c r="E52">
        <f t="shared" ca="1" si="3"/>
        <v>0</v>
      </c>
      <c r="F52" s="37">
        <f t="shared" ca="1" si="4"/>
        <v>0</v>
      </c>
      <c r="G52" s="36">
        <f t="shared" ca="1" si="5"/>
        <v>0</v>
      </c>
      <c r="H52">
        <f t="shared" ca="1" si="6"/>
        <v>0</v>
      </c>
      <c r="I52">
        <f t="shared" ca="1" si="7"/>
        <v>0</v>
      </c>
      <c r="J52">
        <f t="shared" ca="1" si="8"/>
        <v>0</v>
      </c>
      <c r="K52" s="38">
        <f t="shared" ca="1" si="9"/>
        <v>0</v>
      </c>
      <c r="L52" s="39">
        <f t="shared" ref="L52:P52" ca="1" si="59">B52+G52</f>
        <v>0</v>
      </c>
      <c r="M52" s="19">
        <f t="shared" ca="1" si="59"/>
        <v>0</v>
      </c>
      <c r="N52" s="19">
        <f t="shared" ca="1" si="59"/>
        <v>0</v>
      </c>
      <c r="O52" s="19">
        <f t="shared" ca="1" si="59"/>
        <v>0</v>
      </c>
      <c r="P52" s="37">
        <f t="shared" ca="1" si="59"/>
        <v>0</v>
      </c>
    </row>
    <row r="53" spans="1:16" ht="13" x14ac:dyDescent="0.15">
      <c r="A53" s="1" t="s">
        <v>160</v>
      </c>
      <c r="B53" s="36">
        <f t="shared" ca="1" si="0"/>
        <v>0</v>
      </c>
      <c r="C53">
        <f t="shared" ca="1" si="1"/>
        <v>26</v>
      </c>
      <c r="D53">
        <f t="shared" ca="1" si="2"/>
        <v>16</v>
      </c>
      <c r="E53">
        <f t="shared" ca="1" si="3"/>
        <v>31</v>
      </c>
      <c r="F53" s="37">
        <f t="shared" ca="1" si="4"/>
        <v>27.91</v>
      </c>
      <c r="G53" s="36">
        <f t="shared" ca="1" si="5"/>
        <v>0</v>
      </c>
      <c r="H53">
        <f t="shared" ca="1" si="6"/>
        <v>0</v>
      </c>
      <c r="I53">
        <f t="shared" ca="1" si="7"/>
        <v>0</v>
      </c>
      <c r="J53">
        <f t="shared" ca="1" si="8"/>
        <v>0</v>
      </c>
      <c r="K53" s="38">
        <f t="shared" ca="1" si="9"/>
        <v>0</v>
      </c>
      <c r="L53" s="39">
        <f t="shared" ref="L53:P53" ca="1" si="60">B53+G53</f>
        <v>0</v>
      </c>
      <c r="M53" s="19">
        <f t="shared" ca="1" si="60"/>
        <v>26</v>
      </c>
      <c r="N53" s="19">
        <f t="shared" ca="1" si="60"/>
        <v>16</v>
      </c>
      <c r="O53" s="19">
        <f t="shared" ca="1" si="60"/>
        <v>31</v>
      </c>
      <c r="P53" s="37">
        <f t="shared" ca="1" si="60"/>
        <v>27.91</v>
      </c>
    </row>
    <row r="54" spans="1:16" ht="13" x14ac:dyDescent="0.15">
      <c r="A54" s="1" t="s">
        <v>161</v>
      </c>
      <c r="B54" s="36">
        <f t="shared" ca="1" si="0"/>
        <v>0</v>
      </c>
      <c r="C54">
        <f t="shared" ca="1" si="1"/>
        <v>0</v>
      </c>
      <c r="D54">
        <f t="shared" ca="1" si="2"/>
        <v>0</v>
      </c>
      <c r="E54">
        <f t="shared" ca="1" si="3"/>
        <v>0</v>
      </c>
      <c r="F54" s="37">
        <f t="shared" ca="1" si="4"/>
        <v>0</v>
      </c>
      <c r="G54" s="36">
        <f t="shared" ca="1" si="5"/>
        <v>0</v>
      </c>
      <c r="H54">
        <f t="shared" ca="1" si="6"/>
        <v>0</v>
      </c>
      <c r="I54">
        <f t="shared" ca="1" si="7"/>
        <v>0</v>
      </c>
      <c r="J54">
        <f t="shared" ca="1" si="8"/>
        <v>0</v>
      </c>
      <c r="K54" s="38">
        <f t="shared" ca="1" si="9"/>
        <v>0</v>
      </c>
      <c r="L54" s="39">
        <f t="shared" ref="L54:P54" ca="1" si="61">B54+G54</f>
        <v>0</v>
      </c>
      <c r="M54" s="19">
        <f t="shared" ca="1" si="61"/>
        <v>0</v>
      </c>
      <c r="N54" s="19">
        <f t="shared" ca="1" si="61"/>
        <v>0</v>
      </c>
      <c r="O54" s="19">
        <f t="shared" ca="1" si="61"/>
        <v>0</v>
      </c>
      <c r="P54" s="37">
        <f t="shared" ca="1" si="61"/>
        <v>0</v>
      </c>
    </row>
    <row r="55" spans="1:16" ht="13" x14ac:dyDescent="0.15">
      <c r="A55" s="1" t="s">
        <v>162</v>
      </c>
      <c r="B55" s="36">
        <f t="shared" ca="1" si="0"/>
        <v>0</v>
      </c>
      <c r="C55">
        <f t="shared" ca="1" si="1"/>
        <v>0</v>
      </c>
      <c r="D55">
        <f t="shared" ca="1" si="2"/>
        <v>0</v>
      </c>
      <c r="E55">
        <f t="shared" ca="1" si="3"/>
        <v>0</v>
      </c>
      <c r="F55" s="37">
        <f t="shared" ca="1" si="4"/>
        <v>0</v>
      </c>
      <c r="G55" s="36">
        <f t="shared" ca="1" si="5"/>
        <v>0</v>
      </c>
      <c r="H55">
        <f t="shared" ca="1" si="6"/>
        <v>-100</v>
      </c>
      <c r="I55">
        <f t="shared" ca="1" si="7"/>
        <v>0</v>
      </c>
      <c r="J55">
        <f t="shared" ca="1" si="8"/>
        <v>0</v>
      </c>
      <c r="K55" s="38">
        <f t="shared" ca="1" si="9"/>
        <v>-100</v>
      </c>
      <c r="L55" s="39">
        <f t="shared" ref="L55:P55" ca="1" si="62">B55+G55</f>
        <v>0</v>
      </c>
      <c r="M55" s="19">
        <f t="shared" ca="1" si="62"/>
        <v>-100</v>
      </c>
      <c r="N55" s="19">
        <f t="shared" ca="1" si="62"/>
        <v>0</v>
      </c>
      <c r="O55" s="19">
        <f t="shared" ca="1" si="62"/>
        <v>0</v>
      </c>
      <c r="P55" s="37">
        <f t="shared" ca="1" si="62"/>
        <v>-100</v>
      </c>
    </row>
    <row r="56" spans="1:16" ht="13" x14ac:dyDescent="0.15">
      <c r="A56" s="1" t="s">
        <v>163</v>
      </c>
      <c r="B56" s="36">
        <f t="shared" ca="1" si="0"/>
        <v>0</v>
      </c>
      <c r="C56">
        <f t="shared" ca="1" si="1"/>
        <v>0</v>
      </c>
      <c r="D56">
        <f t="shared" ca="1" si="2"/>
        <v>0</v>
      </c>
      <c r="E56">
        <f t="shared" ca="1" si="3"/>
        <v>0</v>
      </c>
      <c r="F56" s="37">
        <f t="shared" ca="1" si="4"/>
        <v>0</v>
      </c>
      <c r="G56" s="36">
        <f t="shared" ca="1" si="5"/>
        <v>0</v>
      </c>
      <c r="H56">
        <f t="shared" ca="1" si="6"/>
        <v>0</v>
      </c>
      <c r="I56">
        <f t="shared" ca="1" si="7"/>
        <v>0</v>
      </c>
      <c r="J56">
        <f t="shared" ca="1" si="8"/>
        <v>0</v>
      </c>
      <c r="K56" s="38">
        <f t="shared" ca="1" si="9"/>
        <v>0</v>
      </c>
      <c r="L56" s="39">
        <f t="shared" ref="L56:P56" ca="1" si="63">B56+G56</f>
        <v>0</v>
      </c>
      <c r="M56" s="19">
        <f t="shared" ca="1" si="63"/>
        <v>0</v>
      </c>
      <c r="N56" s="19">
        <f t="shared" ca="1" si="63"/>
        <v>0</v>
      </c>
      <c r="O56" s="19">
        <f t="shared" ca="1" si="63"/>
        <v>0</v>
      </c>
      <c r="P56" s="37">
        <f t="shared" ca="1" si="63"/>
        <v>0</v>
      </c>
    </row>
    <row r="57" spans="1:16" ht="13" x14ac:dyDescent="0.15">
      <c r="A57" s="1" t="s">
        <v>164</v>
      </c>
      <c r="B57" s="36">
        <f t="shared" ca="1" si="0"/>
        <v>20</v>
      </c>
      <c r="C57">
        <f t="shared" ca="1" si="1"/>
        <v>0</v>
      </c>
      <c r="D57">
        <f t="shared" ca="1" si="2"/>
        <v>0</v>
      </c>
      <c r="E57">
        <f t="shared" ca="1" si="3"/>
        <v>0</v>
      </c>
      <c r="F57" s="37">
        <f t="shared" ca="1" si="4"/>
        <v>200</v>
      </c>
      <c r="G57" s="36">
        <f t="shared" ca="1" si="5"/>
        <v>0</v>
      </c>
      <c r="H57">
        <f t="shared" ca="1" si="6"/>
        <v>0</v>
      </c>
      <c r="I57">
        <f t="shared" ca="1" si="7"/>
        <v>0</v>
      </c>
      <c r="J57">
        <f t="shared" ca="1" si="8"/>
        <v>0</v>
      </c>
      <c r="K57" s="38">
        <f t="shared" ca="1" si="9"/>
        <v>0</v>
      </c>
      <c r="L57" s="39">
        <f t="shared" ref="L57:P57" ca="1" si="64">B57+G57</f>
        <v>20</v>
      </c>
      <c r="M57" s="19">
        <f t="shared" ca="1" si="64"/>
        <v>0</v>
      </c>
      <c r="N57" s="19">
        <f t="shared" ca="1" si="64"/>
        <v>0</v>
      </c>
      <c r="O57" s="19">
        <f t="shared" ca="1" si="64"/>
        <v>0</v>
      </c>
      <c r="P57" s="37">
        <f t="shared" ca="1" si="64"/>
        <v>200</v>
      </c>
    </row>
    <row r="58" spans="1:16" ht="13" x14ac:dyDescent="0.15">
      <c r="A58" s="1" t="s">
        <v>165</v>
      </c>
      <c r="B58" s="36">
        <f t="shared" ca="1" si="0"/>
        <v>0</v>
      </c>
      <c r="C58">
        <f t="shared" ca="1" si="1"/>
        <v>0</v>
      </c>
      <c r="D58">
        <f t="shared" ca="1" si="2"/>
        <v>0</v>
      </c>
      <c r="E58">
        <f t="shared" ca="1" si="3"/>
        <v>0</v>
      </c>
      <c r="F58" s="37">
        <f t="shared" ca="1" si="4"/>
        <v>0</v>
      </c>
      <c r="G58" s="36">
        <f t="shared" ca="1" si="5"/>
        <v>0</v>
      </c>
      <c r="H58">
        <f t="shared" ca="1" si="6"/>
        <v>0</v>
      </c>
      <c r="I58">
        <f t="shared" ca="1" si="7"/>
        <v>0</v>
      </c>
      <c r="J58">
        <f t="shared" ca="1" si="8"/>
        <v>0</v>
      </c>
      <c r="K58" s="38">
        <f t="shared" ca="1" si="9"/>
        <v>0</v>
      </c>
      <c r="L58" s="39">
        <f t="shared" ref="L58:P58" ca="1" si="65">B58+G58</f>
        <v>0</v>
      </c>
      <c r="M58" s="19">
        <f t="shared" ca="1" si="65"/>
        <v>0</v>
      </c>
      <c r="N58" s="19">
        <f t="shared" ca="1" si="65"/>
        <v>0</v>
      </c>
      <c r="O58" s="19">
        <f t="shared" ca="1" si="65"/>
        <v>0</v>
      </c>
      <c r="P58" s="37">
        <f t="shared" ca="1" si="65"/>
        <v>0</v>
      </c>
    </row>
    <row r="59" spans="1:16" ht="13" x14ac:dyDescent="0.15">
      <c r="A59" s="1" t="s">
        <v>166</v>
      </c>
      <c r="B59" s="36">
        <f t="shared" ca="1" si="0"/>
        <v>0</v>
      </c>
      <c r="C59">
        <f t="shared" ca="1" si="1"/>
        <v>285</v>
      </c>
      <c r="D59">
        <f t="shared" ca="1" si="2"/>
        <v>0</v>
      </c>
      <c r="E59">
        <f t="shared" ca="1" si="3"/>
        <v>0</v>
      </c>
      <c r="F59" s="37">
        <f t="shared" ca="1" si="4"/>
        <v>285</v>
      </c>
      <c r="G59" s="36">
        <f t="shared" ca="1" si="5"/>
        <v>0</v>
      </c>
      <c r="H59">
        <f t="shared" ca="1" si="6"/>
        <v>0</v>
      </c>
      <c r="I59">
        <f t="shared" ca="1" si="7"/>
        <v>0</v>
      </c>
      <c r="J59">
        <f t="shared" ca="1" si="8"/>
        <v>0</v>
      </c>
      <c r="K59" s="38">
        <f t="shared" ca="1" si="9"/>
        <v>0</v>
      </c>
      <c r="L59" s="39">
        <f t="shared" ref="L59:P59" ca="1" si="66">B59+G59</f>
        <v>0</v>
      </c>
      <c r="M59" s="19">
        <f t="shared" ca="1" si="66"/>
        <v>285</v>
      </c>
      <c r="N59" s="19">
        <f t="shared" ca="1" si="66"/>
        <v>0</v>
      </c>
      <c r="O59" s="19">
        <f t="shared" ca="1" si="66"/>
        <v>0</v>
      </c>
      <c r="P59" s="37">
        <f t="shared" ca="1" si="66"/>
        <v>285</v>
      </c>
    </row>
    <row r="60" spans="1:16" ht="13" x14ac:dyDescent="0.15">
      <c r="A60" s="1" t="s">
        <v>167</v>
      </c>
      <c r="B60" s="36">
        <f t="shared" ca="1" si="0"/>
        <v>0</v>
      </c>
      <c r="C60">
        <f t="shared" ca="1" si="1"/>
        <v>0</v>
      </c>
      <c r="D60">
        <f t="shared" ca="1" si="2"/>
        <v>0</v>
      </c>
      <c r="E60">
        <f t="shared" ca="1" si="3"/>
        <v>0</v>
      </c>
      <c r="F60" s="37">
        <f t="shared" ca="1" si="4"/>
        <v>0</v>
      </c>
      <c r="G60" s="36">
        <f t="shared" ca="1" si="5"/>
        <v>-10</v>
      </c>
      <c r="H60">
        <f t="shared" ca="1" si="6"/>
        <v>-203</v>
      </c>
      <c r="I60">
        <f t="shared" ca="1" si="7"/>
        <v>-5</v>
      </c>
      <c r="J60">
        <f t="shared" ca="1" si="8"/>
        <v>0</v>
      </c>
      <c r="K60" s="38">
        <f t="shared" ca="1" si="9"/>
        <v>-303.5</v>
      </c>
      <c r="L60" s="39">
        <f t="shared" ref="L60:P60" ca="1" si="67">B60+G60</f>
        <v>-10</v>
      </c>
      <c r="M60" s="19">
        <f t="shared" ca="1" si="67"/>
        <v>-203</v>
      </c>
      <c r="N60" s="19">
        <f t="shared" ca="1" si="67"/>
        <v>-5</v>
      </c>
      <c r="O60" s="19">
        <f t="shared" ca="1" si="67"/>
        <v>0</v>
      </c>
      <c r="P60" s="37">
        <f t="shared" ca="1" si="67"/>
        <v>-303.5</v>
      </c>
    </row>
    <row r="61" spans="1:16" ht="13" x14ac:dyDescent="0.15">
      <c r="A61" s="1" t="s">
        <v>168</v>
      </c>
      <c r="B61" s="36">
        <f t="shared" ca="1" si="0"/>
        <v>0</v>
      </c>
      <c r="C61">
        <f t="shared" ca="1" si="1"/>
        <v>0</v>
      </c>
      <c r="D61">
        <f t="shared" ca="1" si="2"/>
        <v>0</v>
      </c>
      <c r="E61">
        <f t="shared" ca="1" si="3"/>
        <v>0</v>
      </c>
      <c r="F61" s="37">
        <f t="shared" ca="1" si="4"/>
        <v>0</v>
      </c>
      <c r="G61" s="36">
        <f t="shared" ca="1" si="5"/>
        <v>0</v>
      </c>
      <c r="H61">
        <f t="shared" ca="1" si="6"/>
        <v>0</v>
      </c>
      <c r="I61">
        <f t="shared" ca="1" si="7"/>
        <v>0</v>
      </c>
      <c r="J61">
        <f t="shared" ca="1" si="8"/>
        <v>0</v>
      </c>
      <c r="K61" s="38">
        <f t="shared" ca="1" si="9"/>
        <v>0</v>
      </c>
      <c r="L61" s="39">
        <f t="shared" ref="L61:P61" ca="1" si="68">B61+G61</f>
        <v>0</v>
      </c>
      <c r="M61" s="19">
        <f t="shared" ca="1" si="68"/>
        <v>0</v>
      </c>
      <c r="N61" s="19">
        <f t="shared" ca="1" si="68"/>
        <v>0</v>
      </c>
      <c r="O61" s="19">
        <f t="shared" ca="1" si="68"/>
        <v>0</v>
      </c>
      <c r="P61" s="37">
        <f t="shared" ca="1" si="68"/>
        <v>0</v>
      </c>
    </row>
    <row r="62" spans="1:16" ht="13" x14ac:dyDescent="0.15">
      <c r="A62" s="1" t="s">
        <v>169</v>
      </c>
      <c r="B62" s="36">
        <f t="shared" ca="1" si="0"/>
        <v>0</v>
      </c>
      <c r="C62">
        <f t="shared" ca="1" si="1"/>
        <v>0</v>
      </c>
      <c r="D62">
        <f t="shared" ca="1" si="2"/>
        <v>0</v>
      </c>
      <c r="E62">
        <f t="shared" ca="1" si="3"/>
        <v>0</v>
      </c>
      <c r="F62" s="37">
        <f t="shared" ca="1" si="4"/>
        <v>0</v>
      </c>
      <c r="G62" s="36">
        <f t="shared" ca="1" si="5"/>
        <v>0</v>
      </c>
      <c r="H62">
        <f t="shared" ca="1" si="6"/>
        <v>0</v>
      </c>
      <c r="I62">
        <f t="shared" ca="1" si="7"/>
        <v>0</v>
      </c>
      <c r="J62">
        <f t="shared" ca="1" si="8"/>
        <v>0</v>
      </c>
      <c r="K62" s="38">
        <f t="shared" ca="1" si="9"/>
        <v>0</v>
      </c>
      <c r="L62" s="39">
        <f t="shared" ref="L62:P62" ca="1" si="69">B62+G62</f>
        <v>0</v>
      </c>
      <c r="M62" s="19">
        <f t="shared" ca="1" si="69"/>
        <v>0</v>
      </c>
      <c r="N62" s="19">
        <f t="shared" ca="1" si="69"/>
        <v>0</v>
      </c>
      <c r="O62" s="19">
        <f t="shared" ca="1" si="69"/>
        <v>0</v>
      </c>
      <c r="P62" s="37">
        <f t="shared" ca="1" si="69"/>
        <v>0</v>
      </c>
    </row>
    <row r="63" spans="1:16" ht="13" x14ac:dyDescent="0.15">
      <c r="A63" s="1" t="s">
        <v>170</v>
      </c>
      <c r="B63" s="36">
        <f t="shared" ca="1" si="0"/>
        <v>0</v>
      </c>
      <c r="C63">
        <f t="shared" ca="1" si="1"/>
        <v>0</v>
      </c>
      <c r="D63">
        <f t="shared" ca="1" si="2"/>
        <v>0</v>
      </c>
      <c r="E63">
        <f t="shared" ca="1" si="3"/>
        <v>0</v>
      </c>
      <c r="F63" s="37">
        <f t="shared" ca="1" si="4"/>
        <v>0</v>
      </c>
      <c r="G63" s="36">
        <f t="shared" ca="1" si="5"/>
        <v>0</v>
      </c>
      <c r="H63">
        <f t="shared" ca="1" si="6"/>
        <v>0</v>
      </c>
      <c r="I63">
        <f t="shared" ca="1" si="7"/>
        <v>0</v>
      </c>
      <c r="J63">
        <f t="shared" ca="1" si="8"/>
        <v>0</v>
      </c>
      <c r="K63" s="38">
        <f t="shared" ca="1" si="9"/>
        <v>0</v>
      </c>
      <c r="L63" s="39">
        <f t="shared" ref="L63:P63" ca="1" si="70">B63+G63</f>
        <v>0</v>
      </c>
      <c r="M63" s="19">
        <f t="shared" ca="1" si="70"/>
        <v>0</v>
      </c>
      <c r="N63" s="19">
        <f t="shared" ca="1" si="70"/>
        <v>0</v>
      </c>
      <c r="O63" s="19">
        <f t="shared" ca="1" si="70"/>
        <v>0</v>
      </c>
      <c r="P63" s="37">
        <f t="shared" ca="1" si="70"/>
        <v>0</v>
      </c>
    </row>
    <row r="64" spans="1:16" ht="13" x14ac:dyDescent="0.15">
      <c r="A64" s="1" t="s">
        <v>171</v>
      </c>
      <c r="B64" s="36">
        <f t="shared" ca="1" si="0"/>
        <v>0</v>
      </c>
      <c r="C64">
        <f t="shared" ca="1" si="1"/>
        <v>0</v>
      </c>
      <c r="D64">
        <f t="shared" ca="1" si="2"/>
        <v>0</v>
      </c>
      <c r="E64">
        <f t="shared" ca="1" si="3"/>
        <v>0</v>
      </c>
      <c r="F64" s="37">
        <f t="shared" ca="1" si="4"/>
        <v>0</v>
      </c>
      <c r="G64" s="36">
        <f t="shared" ca="1" si="5"/>
        <v>0</v>
      </c>
      <c r="H64">
        <f t="shared" ca="1" si="6"/>
        <v>-110</v>
      </c>
      <c r="I64">
        <f t="shared" ca="1" si="7"/>
        <v>0</v>
      </c>
      <c r="J64">
        <f t="shared" ca="1" si="8"/>
        <v>0</v>
      </c>
      <c r="K64" s="38">
        <f t="shared" ca="1" si="9"/>
        <v>-110</v>
      </c>
      <c r="L64" s="39">
        <f t="shared" ref="L64:P64" ca="1" si="71">B64+G64</f>
        <v>0</v>
      </c>
      <c r="M64" s="19">
        <f t="shared" ca="1" si="71"/>
        <v>-110</v>
      </c>
      <c r="N64" s="19">
        <f t="shared" ca="1" si="71"/>
        <v>0</v>
      </c>
      <c r="O64" s="19">
        <f t="shared" ca="1" si="71"/>
        <v>0</v>
      </c>
      <c r="P64" s="37">
        <f t="shared" ca="1" si="71"/>
        <v>-110</v>
      </c>
    </row>
    <row r="65" spans="1:16" ht="13" x14ac:dyDescent="0.15">
      <c r="A65" s="1" t="s">
        <v>172</v>
      </c>
      <c r="B65" s="36">
        <f t="shared" ca="1" si="0"/>
        <v>0</v>
      </c>
      <c r="C65">
        <f t="shared" ca="1" si="1"/>
        <v>2214</v>
      </c>
      <c r="D65">
        <f t="shared" ca="1" si="2"/>
        <v>0</v>
      </c>
      <c r="E65">
        <f t="shared" ca="1" si="3"/>
        <v>0</v>
      </c>
      <c r="F65" s="37">
        <f t="shared" ca="1" si="4"/>
        <v>2214</v>
      </c>
      <c r="G65" s="36">
        <f t="shared" ca="1" si="5"/>
        <v>0</v>
      </c>
      <c r="H65">
        <f t="shared" ca="1" si="6"/>
        <v>0</v>
      </c>
      <c r="I65">
        <f t="shared" ca="1" si="7"/>
        <v>0</v>
      </c>
      <c r="J65">
        <f t="shared" ca="1" si="8"/>
        <v>0</v>
      </c>
      <c r="K65" s="38">
        <f t="shared" ca="1" si="9"/>
        <v>0</v>
      </c>
      <c r="L65" s="39">
        <f t="shared" ref="L65:P65" ca="1" si="72">B65+G65</f>
        <v>0</v>
      </c>
      <c r="M65" s="19">
        <f t="shared" ca="1" si="72"/>
        <v>2214</v>
      </c>
      <c r="N65" s="19">
        <f t="shared" ca="1" si="72"/>
        <v>0</v>
      </c>
      <c r="O65" s="19">
        <f t="shared" ca="1" si="72"/>
        <v>0</v>
      </c>
      <c r="P65" s="37">
        <f t="shared" ca="1" si="72"/>
        <v>2214</v>
      </c>
    </row>
    <row r="66" spans="1:16" ht="13" x14ac:dyDescent="0.15">
      <c r="A66" s="1" t="s">
        <v>173</v>
      </c>
      <c r="B66" s="36">
        <f t="shared" ca="1" si="0"/>
        <v>5</v>
      </c>
      <c r="C66">
        <f t="shared" ca="1" si="1"/>
        <v>0</v>
      </c>
      <c r="D66">
        <f t="shared" ca="1" si="2"/>
        <v>0</v>
      </c>
      <c r="E66">
        <f t="shared" ca="1" si="3"/>
        <v>0</v>
      </c>
      <c r="F66" s="37">
        <f t="shared" ca="1" si="4"/>
        <v>50</v>
      </c>
      <c r="G66" s="36">
        <f t="shared" ca="1" si="5"/>
        <v>0</v>
      </c>
      <c r="H66">
        <f t="shared" ca="1" si="6"/>
        <v>0</v>
      </c>
      <c r="I66">
        <f t="shared" ca="1" si="7"/>
        <v>0</v>
      </c>
      <c r="J66">
        <f t="shared" ca="1" si="8"/>
        <v>0</v>
      </c>
      <c r="K66" s="38">
        <f t="shared" ca="1" si="9"/>
        <v>0</v>
      </c>
      <c r="L66" s="39">
        <f t="shared" ref="L66:P66" ca="1" si="73">B66+G66</f>
        <v>5</v>
      </c>
      <c r="M66" s="19">
        <f t="shared" ca="1" si="73"/>
        <v>0</v>
      </c>
      <c r="N66" s="19">
        <f t="shared" ca="1" si="73"/>
        <v>0</v>
      </c>
      <c r="O66" s="19">
        <f t="shared" ca="1" si="73"/>
        <v>0</v>
      </c>
      <c r="P66" s="37">
        <f t="shared" ca="1" si="73"/>
        <v>50</v>
      </c>
    </row>
    <row r="67" spans="1:16" ht="13" x14ac:dyDescent="0.15">
      <c r="A67" s="1" t="s">
        <v>174</v>
      </c>
      <c r="B67" s="36">
        <f t="shared" ca="1" si="0"/>
        <v>0</v>
      </c>
      <c r="C67">
        <f t="shared" ca="1" si="1"/>
        <v>0</v>
      </c>
      <c r="D67">
        <f t="shared" ca="1" si="2"/>
        <v>0</v>
      </c>
      <c r="E67">
        <f t="shared" ca="1" si="3"/>
        <v>0</v>
      </c>
      <c r="F67" s="37">
        <f t="shared" ca="1" si="4"/>
        <v>0</v>
      </c>
      <c r="G67" s="36">
        <f t="shared" ca="1" si="5"/>
        <v>0</v>
      </c>
      <c r="H67">
        <f t="shared" ca="1" si="6"/>
        <v>0</v>
      </c>
      <c r="I67">
        <f t="shared" ca="1" si="7"/>
        <v>0</v>
      </c>
      <c r="J67">
        <f t="shared" ca="1" si="8"/>
        <v>0</v>
      </c>
      <c r="K67" s="38">
        <f t="shared" ca="1" si="9"/>
        <v>0</v>
      </c>
      <c r="L67" s="39">
        <f t="shared" ref="L67:P67" ca="1" si="74">B67+G67</f>
        <v>0</v>
      </c>
      <c r="M67" s="19">
        <f t="shared" ca="1" si="74"/>
        <v>0</v>
      </c>
      <c r="N67" s="19">
        <f t="shared" ca="1" si="74"/>
        <v>0</v>
      </c>
      <c r="O67" s="19">
        <f t="shared" ca="1" si="74"/>
        <v>0</v>
      </c>
      <c r="P67" s="37">
        <f t="shared" ca="1" si="74"/>
        <v>0</v>
      </c>
    </row>
    <row r="68" spans="1:16" ht="13" x14ac:dyDescent="0.15">
      <c r="A68" s="1" t="s">
        <v>175</v>
      </c>
      <c r="B68" s="36">
        <f t="shared" ca="1" si="0"/>
        <v>0</v>
      </c>
      <c r="C68">
        <f t="shared" ca="1" si="1"/>
        <v>35</v>
      </c>
      <c r="D68">
        <f t="shared" ca="1" si="2"/>
        <v>0</v>
      </c>
      <c r="E68">
        <f t="shared" ca="1" si="3"/>
        <v>0</v>
      </c>
      <c r="F68" s="37">
        <f t="shared" ca="1" si="4"/>
        <v>35</v>
      </c>
      <c r="G68" s="36">
        <f t="shared" ca="1" si="5"/>
        <v>0</v>
      </c>
      <c r="H68">
        <f t="shared" ca="1" si="6"/>
        <v>0</v>
      </c>
      <c r="I68">
        <f t="shared" ca="1" si="7"/>
        <v>0</v>
      </c>
      <c r="J68">
        <f t="shared" ca="1" si="8"/>
        <v>0</v>
      </c>
      <c r="K68" s="38">
        <f t="shared" ca="1" si="9"/>
        <v>0</v>
      </c>
      <c r="L68" s="39">
        <f t="shared" ref="L68:P68" ca="1" si="75">B68+G68</f>
        <v>0</v>
      </c>
      <c r="M68" s="19">
        <f t="shared" ca="1" si="75"/>
        <v>35</v>
      </c>
      <c r="N68" s="19">
        <f t="shared" ca="1" si="75"/>
        <v>0</v>
      </c>
      <c r="O68" s="19">
        <f t="shared" ca="1" si="75"/>
        <v>0</v>
      </c>
      <c r="P68" s="37">
        <f t="shared" ca="1" si="75"/>
        <v>35</v>
      </c>
    </row>
    <row r="69" spans="1:16" ht="13" x14ac:dyDescent="0.15">
      <c r="A69" s="1" t="s">
        <v>176</v>
      </c>
      <c r="B69" s="36">
        <f t="shared" ca="1" si="0"/>
        <v>0</v>
      </c>
      <c r="C69">
        <f t="shared" ca="1" si="1"/>
        <v>0</v>
      </c>
      <c r="D69">
        <f t="shared" ca="1" si="2"/>
        <v>0</v>
      </c>
      <c r="E69">
        <f t="shared" ca="1" si="3"/>
        <v>0</v>
      </c>
      <c r="F69" s="37">
        <f t="shared" ca="1" si="4"/>
        <v>0</v>
      </c>
      <c r="G69" s="36">
        <f t="shared" ca="1" si="5"/>
        <v>0</v>
      </c>
      <c r="H69">
        <f t="shared" ca="1" si="6"/>
        <v>0</v>
      </c>
      <c r="I69">
        <f t="shared" ca="1" si="7"/>
        <v>0</v>
      </c>
      <c r="J69">
        <f t="shared" ca="1" si="8"/>
        <v>0</v>
      </c>
      <c r="K69" s="38">
        <f t="shared" ca="1" si="9"/>
        <v>0</v>
      </c>
      <c r="L69" s="39">
        <f t="shared" ref="L69:P69" ca="1" si="76">B69+G69</f>
        <v>0</v>
      </c>
      <c r="M69" s="19">
        <f t="shared" ca="1" si="76"/>
        <v>0</v>
      </c>
      <c r="N69" s="19">
        <f t="shared" ca="1" si="76"/>
        <v>0</v>
      </c>
      <c r="O69" s="19">
        <f t="shared" ca="1" si="76"/>
        <v>0</v>
      </c>
      <c r="P69" s="37">
        <f t="shared" ca="1" si="76"/>
        <v>0</v>
      </c>
    </row>
    <row r="70" spans="1:16" ht="13" x14ac:dyDescent="0.15">
      <c r="A70" s="1" t="s">
        <v>177</v>
      </c>
      <c r="B70" s="36">
        <f t="shared" ca="1" si="0"/>
        <v>0</v>
      </c>
      <c r="C70">
        <f t="shared" ca="1" si="1"/>
        <v>0</v>
      </c>
      <c r="D70">
        <f t="shared" ca="1" si="2"/>
        <v>0</v>
      </c>
      <c r="E70">
        <f t="shared" ca="1" si="3"/>
        <v>0</v>
      </c>
      <c r="F70" s="37">
        <f t="shared" ca="1" si="4"/>
        <v>0</v>
      </c>
      <c r="G70" s="36">
        <f t="shared" ca="1" si="5"/>
        <v>0</v>
      </c>
      <c r="H70">
        <f t="shared" ca="1" si="6"/>
        <v>0</v>
      </c>
      <c r="I70">
        <f t="shared" ca="1" si="7"/>
        <v>0</v>
      </c>
      <c r="J70">
        <f t="shared" ca="1" si="8"/>
        <v>0</v>
      </c>
      <c r="K70" s="38">
        <f t="shared" ca="1" si="9"/>
        <v>0</v>
      </c>
      <c r="L70" s="39">
        <f t="shared" ref="L70:P70" ca="1" si="77">B70+G70</f>
        <v>0</v>
      </c>
      <c r="M70" s="19">
        <f t="shared" ca="1" si="77"/>
        <v>0</v>
      </c>
      <c r="N70" s="19">
        <f t="shared" ca="1" si="77"/>
        <v>0</v>
      </c>
      <c r="O70" s="19">
        <f t="shared" ca="1" si="77"/>
        <v>0</v>
      </c>
      <c r="P70" s="37">
        <f t="shared" ca="1" si="77"/>
        <v>0</v>
      </c>
    </row>
    <row r="71" spans="1:16" ht="13" x14ac:dyDescent="0.15">
      <c r="A71" s="1" t="s">
        <v>178</v>
      </c>
      <c r="B71" s="36">
        <f t="shared" ca="1" si="0"/>
        <v>0</v>
      </c>
      <c r="C71">
        <f t="shared" ca="1" si="1"/>
        <v>0</v>
      </c>
      <c r="D71">
        <f t="shared" ca="1" si="2"/>
        <v>0</v>
      </c>
      <c r="E71">
        <f t="shared" ca="1" si="3"/>
        <v>0</v>
      </c>
      <c r="F71" s="37">
        <f t="shared" ca="1" si="4"/>
        <v>0</v>
      </c>
      <c r="G71" s="36">
        <f t="shared" ca="1" si="5"/>
        <v>0</v>
      </c>
      <c r="H71">
        <f t="shared" ca="1" si="6"/>
        <v>0</v>
      </c>
      <c r="I71">
        <f t="shared" ca="1" si="7"/>
        <v>0</v>
      </c>
      <c r="J71">
        <f t="shared" ca="1" si="8"/>
        <v>0</v>
      </c>
      <c r="K71" s="38">
        <f t="shared" ca="1" si="9"/>
        <v>0</v>
      </c>
      <c r="L71" s="39">
        <f t="shared" ref="L71:P71" ca="1" si="78">B71+G71</f>
        <v>0</v>
      </c>
      <c r="M71" s="19">
        <f t="shared" ca="1" si="78"/>
        <v>0</v>
      </c>
      <c r="N71" s="19">
        <f t="shared" ca="1" si="78"/>
        <v>0</v>
      </c>
      <c r="O71" s="19">
        <f t="shared" ca="1" si="78"/>
        <v>0</v>
      </c>
      <c r="P71" s="37">
        <f t="shared" ca="1" si="78"/>
        <v>0</v>
      </c>
    </row>
    <row r="72" spans="1:16" ht="13" x14ac:dyDescent="0.15">
      <c r="A72" s="1" t="s">
        <v>179</v>
      </c>
      <c r="B72" s="36">
        <f t="shared" ca="1" si="0"/>
        <v>0</v>
      </c>
      <c r="C72">
        <f t="shared" ca="1" si="1"/>
        <v>0</v>
      </c>
      <c r="D72">
        <f t="shared" ca="1" si="2"/>
        <v>0</v>
      </c>
      <c r="E72">
        <f t="shared" ca="1" si="3"/>
        <v>0</v>
      </c>
      <c r="F72" s="37">
        <f t="shared" ca="1" si="4"/>
        <v>0</v>
      </c>
      <c r="G72" s="36">
        <f t="shared" ca="1" si="5"/>
        <v>0</v>
      </c>
      <c r="H72">
        <f t="shared" ca="1" si="6"/>
        <v>-8</v>
      </c>
      <c r="I72">
        <f t="shared" ca="1" si="7"/>
        <v>0</v>
      </c>
      <c r="J72">
        <f t="shared" ca="1" si="8"/>
        <v>0</v>
      </c>
      <c r="K72" s="38">
        <f t="shared" ca="1" si="9"/>
        <v>-8</v>
      </c>
      <c r="L72" s="39">
        <f t="shared" ref="L72:P72" ca="1" si="79">B72+G72</f>
        <v>0</v>
      </c>
      <c r="M72" s="19">
        <f t="shared" ca="1" si="79"/>
        <v>-8</v>
      </c>
      <c r="N72" s="19">
        <f t="shared" ca="1" si="79"/>
        <v>0</v>
      </c>
      <c r="O72" s="19">
        <f t="shared" ca="1" si="79"/>
        <v>0</v>
      </c>
      <c r="P72" s="37">
        <f t="shared" ca="1" si="79"/>
        <v>-8</v>
      </c>
    </row>
    <row r="73" spans="1:16" ht="13" x14ac:dyDescent="0.15">
      <c r="A73" s="1" t="s">
        <v>180</v>
      </c>
      <c r="B73" s="36">
        <f t="shared" ca="1" si="0"/>
        <v>0</v>
      </c>
      <c r="C73">
        <f t="shared" ca="1" si="1"/>
        <v>0</v>
      </c>
      <c r="D73">
        <f t="shared" ca="1" si="2"/>
        <v>0</v>
      </c>
      <c r="E73">
        <f t="shared" ca="1" si="3"/>
        <v>0</v>
      </c>
      <c r="F73" s="37">
        <f t="shared" ca="1" si="4"/>
        <v>0</v>
      </c>
      <c r="G73" s="36">
        <f t="shared" ca="1" si="5"/>
        <v>0</v>
      </c>
      <c r="H73">
        <f t="shared" ca="1" si="6"/>
        <v>-500</v>
      </c>
      <c r="I73">
        <f t="shared" ca="1" si="7"/>
        <v>0</v>
      </c>
      <c r="J73">
        <f t="shared" ca="1" si="8"/>
        <v>0</v>
      </c>
      <c r="K73" s="38">
        <f t="shared" ca="1" si="9"/>
        <v>-500</v>
      </c>
      <c r="L73" s="39">
        <f t="shared" ref="L73:P73" ca="1" si="80">B73+G73</f>
        <v>0</v>
      </c>
      <c r="M73" s="19">
        <f t="shared" ca="1" si="80"/>
        <v>-500</v>
      </c>
      <c r="N73" s="19">
        <f t="shared" ca="1" si="80"/>
        <v>0</v>
      </c>
      <c r="O73" s="19">
        <f t="shared" ca="1" si="80"/>
        <v>0</v>
      </c>
      <c r="P73" s="37">
        <f t="shared" ca="1" si="80"/>
        <v>-500</v>
      </c>
    </row>
    <row r="74" spans="1:16" ht="13" x14ac:dyDescent="0.15">
      <c r="A74" s="1" t="s">
        <v>181</v>
      </c>
      <c r="B74" s="36">
        <f t="shared" ca="1" si="0"/>
        <v>0</v>
      </c>
      <c r="C74">
        <f t="shared" ca="1" si="1"/>
        <v>0</v>
      </c>
      <c r="D74">
        <f t="shared" ca="1" si="2"/>
        <v>0</v>
      </c>
      <c r="E74">
        <f t="shared" ca="1" si="3"/>
        <v>0</v>
      </c>
      <c r="F74" s="37">
        <f t="shared" ca="1" si="4"/>
        <v>0</v>
      </c>
      <c r="G74" s="36">
        <f t="shared" ca="1" si="5"/>
        <v>0</v>
      </c>
      <c r="H74">
        <f t="shared" ca="1" si="6"/>
        <v>0</v>
      </c>
      <c r="I74">
        <f t="shared" ca="1" si="7"/>
        <v>0</v>
      </c>
      <c r="J74">
        <f t="shared" ca="1" si="8"/>
        <v>0</v>
      </c>
      <c r="K74" s="38">
        <f t="shared" ca="1" si="9"/>
        <v>0</v>
      </c>
      <c r="L74" s="39">
        <f t="shared" ref="L74:P74" ca="1" si="81">B74+G74</f>
        <v>0</v>
      </c>
      <c r="M74" s="19">
        <f t="shared" ca="1" si="81"/>
        <v>0</v>
      </c>
      <c r="N74" s="19">
        <f t="shared" ca="1" si="81"/>
        <v>0</v>
      </c>
      <c r="O74" s="19">
        <f t="shared" ca="1" si="81"/>
        <v>0</v>
      </c>
      <c r="P74" s="37">
        <f t="shared" ca="1" si="81"/>
        <v>0</v>
      </c>
    </row>
    <row r="75" spans="1:16" ht="13" x14ac:dyDescent="0.15">
      <c r="A75" s="1" t="s">
        <v>182</v>
      </c>
      <c r="B75" s="36">
        <f t="shared" ca="1" si="0"/>
        <v>0</v>
      </c>
      <c r="C75">
        <f t="shared" ca="1" si="1"/>
        <v>0</v>
      </c>
      <c r="D75">
        <f t="shared" ca="1" si="2"/>
        <v>0</v>
      </c>
      <c r="E75">
        <f t="shared" ca="1" si="3"/>
        <v>0</v>
      </c>
      <c r="F75" s="37">
        <f t="shared" ca="1" si="4"/>
        <v>0</v>
      </c>
      <c r="G75" s="36">
        <f t="shared" ca="1" si="5"/>
        <v>0</v>
      </c>
      <c r="H75">
        <f t="shared" ca="1" si="6"/>
        <v>0</v>
      </c>
      <c r="I75">
        <f t="shared" ca="1" si="7"/>
        <v>-3</v>
      </c>
      <c r="J75">
        <f t="shared" ca="1" si="8"/>
        <v>0</v>
      </c>
      <c r="K75" s="38">
        <f t="shared" ca="1" si="9"/>
        <v>-0.3</v>
      </c>
      <c r="L75" s="39">
        <f t="shared" ref="L75:P75" ca="1" si="82">B75+G75</f>
        <v>0</v>
      </c>
      <c r="M75" s="19">
        <f t="shared" ca="1" si="82"/>
        <v>0</v>
      </c>
      <c r="N75" s="19">
        <f t="shared" ca="1" si="82"/>
        <v>-3</v>
      </c>
      <c r="O75" s="19">
        <f t="shared" ca="1" si="82"/>
        <v>0</v>
      </c>
      <c r="P75" s="37">
        <f t="shared" ca="1" si="82"/>
        <v>-0.3</v>
      </c>
    </row>
    <row r="76" spans="1:16" ht="13" x14ac:dyDescent="0.15">
      <c r="A76" s="1" t="s">
        <v>183</v>
      </c>
      <c r="B76" s="36">
        <f t="shared" ca="1" si="0"/>
        <v>0</v>
      </c>
      <c r="C76">
        <f t="shared" ca="1" si="1"/>
        <v>0</v>
      </c>
      <c r="D76">
        <f t="shared" ca="1" si="2"/>
        <v>0</v>
      </c>
      <c r="E76">
        <f t="shared" ca="1" si="3"/>
        <v>0</v>
      </c>
      <c r="F76" s="37">
        <f t="shared" ca="1" si="4"/>
        <v>0</v>
      </c>
      <c r="G76" s="36">
        <f t="shared" ca="1" si="5"/>
        <v>0</v>
      </c>
      <c r="H76">
        <f t="shared" ca="1" si="6"/>
        <v>0</v>
      </c>
      <c r="I76">
        <f t="shared" ca="1" si="7"/>
        <v>0</v>
      </c>
      <c r="J76">
        <f t="shared" ca="1" si="8"/>
        <v>0</v>
      </c>
      <c r="K76" s="38">
        <f t="shared" ca="1" si="9"/>
        <v>0</v>
      </c>
      <c r="L76" s="39">
        <f t="shared" ref="L76:P76" ca="1" si="83">B76+G76</f>
        <v>0</v>
      </c>
      <c r="M76" s="19">
        <f t="shared" ca="1" si="83"/>
        <v>0</v>
      </c>
      <c r="N76" s="19">
        <f t="shared" ca="1" si="83"/>
        <v>0</v>
      </c>
      <c r="O76" s="19">
        <f t="shared" ca="1" si="83"/>
        <v>0</v>
      </c>
      <c r="P76" s="37">
        <f t="shared" ca="1" si="83"/>
        <v>0</v>
      </c>
    </row>
    <row r="77" spans="1:16" ht="13" x14ac:dyDescent="0.15">
      <c r="A77" s="1" t="s">
        <v>184</v>
      </c>
      <c r="B77" s="36">
        <f t="shared" ca="1" si="0"/>
        <v>0</v>
      </c>
      <c r="C77">
        <f t="shared" ca="1" si="1"/>
        <v>0</v>
      </c>
      <c r="D77">
        <f t="shared" ca="1" si="2"/>
        <v>0</v>
      </c>
      <c r="E77">
        <f t="shared" ca="1" si="3"/>
        <v>0</v>
      </c>
      <c r="F77" s="37">
        <f t="shared" ca="1" si="4"/>
        <v>0</v>
      </c>
      <c r="G77" s="36">
        <f t="shared" ca="1" si="5"/>
        <v>0</v>
      </c>
      <c r="H77">
        <f t="shared" ca="1" si="6"/>
        <v>0</v>
      </c>
      <c r="I77">
        <f t="shared" ca="1" si="7"/>
        <v>0</v>
      </c>
      <c r="J77">
        <f t="shared" ca="1" si="8"/>
        <v>0</v>
      </c>
      <c r="K77" s="38">
        <f t="shared" ca="1" si="9"/>
        <v>0</v>
      </c>
      <c r="L77" s="39">
        <f t="shared" ref="L77:P77" ca="1" si="84">B77+G77</f>
        <v>0</v>
      </c>
      <c r="M77" s="19">
        <f t="shared" ca="1" si="84"/>
        <v>0</v>
      </c>
      <c r="N77" s="19">
        <f t="shared" ca="1" si="84"/>
        <v>0</v>
      </c>
      <c r="O77" s="19">
        <f t="shared" ca="1" si="84"/>
        <v>0</v>
      </c>
      <c r="P77" s="37">
        <f t="shared" ca="1" si="84"/>
        <v>0</v>
      </c>
    </row>
    <row r="78" spans="1:16" ht="13" x14ac:dyDescent="0.15">
      <c r="A78" s="1" t="s">
        <v>185</v>
      </c>
      <c r="B78" s="36">
        <f t="shared" ca="1" si="0"/>
        <v>0</v>
      </c>
      <c r="C78">
        <f t="shared" ca="1" si="1"/>
        <v>0</v>
      </c>
      <c r="D78">
        <f t="shared" ca="1" si="2"/>
        <v>0</v>
      </c>
      <c r="E78">
        <f t="shared" ca="1" si="3"/>
        <v>0</v>
      </c>
      <c r="F78" s="37">
        <f t="shared" ca="1" si="4"/>
        <v>0</v>
      </c>
      <c r="G78" s="36">
        <f t="shared" ca="1" si="5"/>
        <v>0</v>
      </c>
      <c r="H78">
        <f t="shared" ca="1" si="6"/>
        <v>0</v>
      </c>
      <c r="I78">
        <f t="shared" ca="1" si="7"/>
        <v>0</v>
      </c>
      <c r="J78">
        <f t="shared" ca="1" si="8"/>
        <v>0</v>
      </c>
      <c r="K78" s="38">
        <f t="shared" ca="1" si="9"/>
        <v>0</v>
      </c>
      <c r="L78" s="39">
        <f t="shared" ref="L78:P78" ca="1" si="85">B78+G78</f>
        <v>0</v>
      </c>
      <c r="M78" s="19">
        <f t="shared" ca="1" si="85"/>
        <v>0</v>
      </c>
      <c r="N78" s="19">
        <f t="shared" ca="1" si="85"/>
        <v>0</v>
      </c>
      <c r="O78" s="19">
        <f t="shared" ca="1" si="85"/>
        <v>0</v>
      </c>
      <c r="P78" s="37">
        <f t="shared" ca="1" si="85"/>
        <v>0</v>
      </c>
    </row>
    <row r="79" spans="1:16" ht="13" x14ac:dyDescent="0.15">
      <c r="A79" s="1" t="s">
        <v>186</v>
      </c>
      <c r="B79" s="36">
        <f t="shared" ca="1" si="0"/>
        <v>0</v>
      </c>
      <c r="C79">
        <f t="shared" ca="1" si="1"/>
        <v>0</v>
      </c>
      <c r="D79">
        <f t="shared" ca="1" si="2"/>
        <v>0</v>
      </c>
      <c r="E79">
        <f t="shared" ca="1" si="3"/>
        <v>0</v>
      </c>
      <c r="F79" s="37">
        <f t="shared" ca="1" si="4"/>
        <v>0</v>
      </c>
      <c r="G79" s="36">
        <f t="shared" ca="1" si="5"/>
        <v>0</v>
      </c>
      <c r="H79">
        <f t="shared" ca="1" si="6"/>
        <v>-5</v>
      </c>
      <c r="I79">
        <f t="shared" ca="1" si="7"/>
        <v>0</v>
      </c>
      <c r="J79">
        <f t="shared" ca="1" si="8"/>
        <v>0</v>
      </c>
      <c r="K79" s="38">
        <f t="shared" ca="1" si="9"/>
        <v>-5</v>
      </c>
      <c r="L79" s="39">
        <f t="shared" ref="L79:P79" ca="1" si="86">B79+G79</f>
        <v>0</v>
      </c>
      <c r="M79" s="19">
        <f t="shared" ca="1" si="86"/>
        <v>-5</v>
      </c>
      <c r="N79" s="19">
        <f t="shared" ca="1" si="86"/>
        <v>0</v>
      </c>
      <c r="O79" s="19">
        <f t="shared" ca="1" si="86"/>
        <v>0</v>
      </c>
      <c r="P79" s="37">
        <f t="shared" ca="1" si="86"/>
        <v>-5</v>
      </c>
    </row>
    <row r="80" spans="1:16" ht="13" x14ac:dyDescent="0.15">
      <c r="A80" s="1" t="s">
        <v>187</v>
      </c>
      <c r="B80" s="36">
        <f t="shared" ca="1" si="0"/>
        <v>0</v>
      </c>
      <c r="C80">
        <f t="shared" ca="1" si="1"/>
        <v>0</v>
      </c>
      <c r="D80">
        <f t="shared" ca="1" si="2"/>
        <v>0</v>
      </c>
      <c r="E80">
        <f t="shared" ca="1" si="3"/>
        <v>0</v>
      </c>
      <c r="F80" s="37">
        <f t="shared" ca="1" si="4"/>
        <v>0</v>
      </c>
      <c r="G80" s="36">
        <f t="shared" ca="1" si="5"/>
        <v>0</v>
      </c>
      <c r="H80">
        <f t="shared" ca="1" si="6"/>
        <v>0</v>
      </c>
      <c r="I80">
        <f t="shared" ca="1" si="7"/>
        <v>0</v>
      </c>
      <c r="J80">
        <f t="shared" ca="1" si="8"/>
        <v>0</v>
      </c>
      <c r="K80" s="38">
        <f t="shared" ca="1" si="9"/>
        <v>0</v>
      </c>
      <c r="L80" s="39">
        <f t="shared" ref="L80:P80" ca="1" si="87">B80+G80</f>
        <v>0</v>
      </c>
      <c r="M80" s="19">
        <f t="shared" ca="1" si="87"/>
        <v>0</v>
      </c>
      <c r="N80" s="19">
        <f t="shared" ca="1" si="87"/>
        <v>0</v>
      </c>
      <c r="O80" s="19">
        <f t="shared" ca="1" si="87"/>
        <v>0</v>
      </c>
      <c r="P80" s="37">
        <f t="shared" ca="1" si="87"/>
        <v>0</v>
      </c>
    </row>
    <row r="81" spans="1:16" ht="13" x14ac:dyDescent="0.15">
      <c r="A81" s="1" t="s">
        <v>188</v>
      </c>
      <c r="B81" s="36">
        <f t="shared" ca="1" si="0"/>
        <v>0</v>
      </c>
      <c r="C81">
        <f t="shared" ca="1" si="1"/>
        <v>35</v>
      </c>
      <c r="D81">
        <f t="shared" ca="1" si="2"/>
        <v>0</v>
      </c>
      <c r="E81">
        <f t="shared" ca="1" si="3"/>
        <v>0</v>
      </c>
      <c r="F81" s="37">
        <f t="shared" ca="1" si="4"/>
        <v>35</v>
      </c>
      <c r="G81" s="36">
        <f t="shared" ca="1" si="5"/>
        <v>0</v>
      </c>
      <c r="H81">
        <f t="shared" ca="1" si="6"/>
        <v>0</v>
      </c>
      <c r="I81">
        <f t="shared" ca="1" si="7"/>
        <v>0</v>
      </c>
      <c r="J81">
        <f t="shared" ca="1" si="8"/>
        <v>0</v>
      </c>
      <c r="K81" s="38">
        <f t="shared" ca="1" si="9"/>
        <v>0</v>
      </c>
      <c r="L81" s="39">
        <f t="shared" ref="L81:P81" ca="1" si="88">B81+G81</f>
        <v>0</v>
      </c>
      <c r="M81" s="19">
        <f t="shared" ca="1" si="88"/>
        <v>35</v>
      </c>
      <c r="N81" s="19">
        <f t="shared" ca="1" si="88"/>
        <v>0</v>
      </c>
      <c r="O81" s="19">
        <f t="shared" ca="1" si="88"/>
        <v>0</v>
      </c>
      <c r="P81" s="37">
        <f t="shared" ca="1" si="88"/>
        <v>35</v>
      </c>
    </row>
    <row r="82" spans="1:16" ht="13" x14ac:dyDescent="0.15">
      <c r="A82" s="1" t="s">
        <v>189</v>
      </c>
      <c r="B82" s="36">
        <f t="shared" ca="1" si="0"/>
        <v>0</v>
      </c>
      <c r="C82">
        <f t="shared" ca="1" si="1"/>
        <v>0</v>
      </c>
      <c r="D82">
        <f t="shared" ca="1" si="2"/>
        <v>0</v>
      </c>
      <c r="E82">
        <f t="shared" ca="1" si="3"/>
        <v>0</v>
      </c>
      <c r="F82" s="37">
        <f t="shared" ca="1" si="4"/>
        <v>0</v>
      </c>
      <c r="G82" s="36">
        <f t="shared" ca="1" si="5"/>
        <v>0</v>
      </c>
      <c r="H82">
        <f t="shared" ca="1" si="6"/>
        <v>-75</v>
      </c>
      <c r="I82">
        <f t="shared" ca="1" si="7"/>
        <v>0</v>
      </c>
      <c r="J82">
        <f t="shared" ca="1" si="8"/>
        <v>0</v>
      </c>
      <c r="K82" s="38">
        <f t="shared" ca="1" si="9"/>
        <v>-75</v>
      </c>
      <c r="L82" s="39">
        <f t="shared" ref="L82:P82" ca="1" si="89">B82+G82</f>
        <v>0</v>
      </c>
      <c r="M82" s="19">
        <f t="shared" ca="1" si="89"/>
        <v>-75</v>
      </c>
      <c r="N82" s="19">
        <f t="shared" ca="1" si="89"/>
        <v>0</v>
      </c>
      <c r="O82" s="19">
        <f t="shared" ca="1" si="89"/>
        <v>0</v>
      </c>
      <c r="P82" s="37">
        <f t="shared" ca="1" si="89"/>
        <v>-75</v>
      </c>
    </row>
    <row r="83" spans="1:16" ht="13" x14ac:dyDescent="0.15">
      <c r="A83" s="1" t="s">
        <v>190</v>
      </c>
      <c r="B83" s="36">
        <f t="shared" ca="1" si="0"/>
        <v>0</v>
      </c>
      <c r="C83">
        <f t="shared" ca="1" si="1"/>
        <v>0</v>
      </c>
      <c r="D83">
        <f t="shared" ca="1" si="2"/>
        <v>0</v>
      </c>
      <c r="E83">
        <f t="shared" ca="1" si="3"/>
        <v>0</v>
      </c>
      <c r="F83" s="37">
        <f t="shared" ca="1" si="4"/>
        <v>0</v>
      </c>
      <c r="G83" s="36">
        <f t="shared" ca="1" si="5"/>
        <v>0</v>
      </c>
      <c r="H83">
        <f t="shared" ca="1" si="6"/>
        <v>0</v>
      </c>
      <c r="I83">
        <f t="shared" ca="1" si="7"/>
        <v>0</v>
      </c>
      <c r="J83">
        <f t="shared" ca="1" si="8"/>
        <v>0</v>
      </c>
      <c r="K83" s="38">
        <f t="shared" ca="1" si="9"/>
        <v>0</v>
      </c>
      <c r="L83" s="39">
        <f t="shared" ref="L83:P83" ca="1" si="90">B83+G83</f>
        <v>0</v>
      </c>
      <c r="M83" s="19">
        <f t="shared" ca="1" si="90"/>
        <v>0</v>
      </c>
      <c r="N83" s="19">
        <f t="shared" ca="1" si="90"/>
        <v>0</v>
      </c>
      <c r="O83" s="19">
        <f t="shared" ca="1" si="90"/>
        <v>0</v>
      </c>
      <c r="P83" s="37">
        <f t="shared" ca="1" si="90"/>
        <v>0</v>
      </c>
    </row>
    <row r="84" spans="1:16" ht="13" x14ac:dyDescent="0.15">
      <c r="A84" s="1" t="s">
        <v>191</v>
      </c>
      <c r="B84" s="36">
        <f t="shared" ca="1" si="0"/>
        <v>0</v>
      </c>
      <c r="C84">
        <f t="shared" ca="1" si="1"/>
        <v>0</v>
      </c>
      <c r="D84">
        <f t="shared" ca="1" si="2"/>
        <v>0</v>
      </c>
      <c r="E84">
        <f t="shared" ca="1" si="3"/>
        <v>0</v>
      </c>
      <c r="F84" s="37">
        <f t="shared" ca="1" si="4"/>
        <v>0</v>
      </c>
      <c r="G84" s="36">
        <f t="shared" ca="1" si="5"/>
        <v>0</v>
      </c>
      <c r="H84">
        <f t="shared" ca="1" si="6"/>
        <v>0</v>
      </c>
      <c r="I84">
        <f t="shared" ca="1" si="7"/>
        <v>0</v>
      </c>
      <c r="J84">
        <f t="shared" ca="1" si="8"/>
        <v>0</v>
      </c>
      <c r="K84" s="38">
        <f t="shared" ca="1" si="9"/>
        <v>0</v>
      </c>
      <c r="L84" s="39">
        <f t="shared" ref="L84:P84" ca="1" si="91">B84+G84</f>
        <v>0</v>
      </c>
      <c r="M84" s="19">
        <f t="shared" ca="1" si="91"/>
        <v>0</v>
      </c>
      <c r="N84" s="19">
        <f t="shared" ca="1" si="91"/>
        <v>0</v>
      </c>
      <c r="O84" s="19">
        <f t="shared" ca="1" si="91"/>
        <v>0</v>
      </c>
      <c r="P84" s="37">
        <f t="shared" ca="1" si="91"/>
        <v>0</v>
      </c>
    </row>
    <row r="85" spans="1:16" ht="13" x14ac:dyDescent="0.15">
      <c r="A85" s="1" t="s">
        <v>192</v>
      </c>
      <c r="B85" s="36">
        <f t="shared" ca="1" si="0"/>
        <v>0</v>
      </c>
      <c r="C85">
        <f t="shared" ca="1" si="1"/>
        <v>0</v>
      </c>
      <c r="D85">
        <f t="shared" ca="1" si="2"/>
        <v>0</v>
      </c>
      <c r="E85">
        <f t="shared" ca="1" si="3"/>
        <v>0</v>
      </c>
      <c r="F85" s="37">
        <f t="shared" ca="1" si="4"/>
        <v>0</v>
      </c>
      <c r="G85" s="36">
        <f t="shared" ca="1" si="5"/>
        <v>0</v>
      </c>
      <c r="H85">
        <f t="shared" ca="1" si="6"/>
        <v>0</v>
      </c>
      <c r="I85">
        <f t="shared" ca="1" si="7"/>
        <v>0</v>
      </c>
      <c r="J85">
        <f t="shared" ca="1" si="8"/>
        <v>0</v>
      </c>
      <c r="K85" s="38">
        <f t="shared" ca="1" si="9"/>
        <v>0</v>
      </c>
      <c r="L85" s="39">
        <f t="shared" ref="L85:P85" ca="1" si="92">B85+G85</f>
        <v>0</v>
      </c>
      <c r="M85" s="19">
        <f t="shared" ca="1" si="92"/>
        <v>0</v>
      </c>
      <c r="N85" s="19">
        <f t="shared" ca="1" si="92"/>
        <v>0</v>
      </c>
      <c r="O85" s="19">
        <f t="shared" ca="1" si="92"/>
        <v>0</v>
      </c>
      <c r="P85" s="37">
        <f t="shared" ca="1" si="92"/>
        <v>0</v>
      </c>
    </row>
    <row r="86" spans="1:16" ht="13" x14ac:dyDescent="0.15">
      <c r="A86" s="1" t="s">
        <v>193</v>
      </c>
      <c r="B86" s="36">
        <f t="shared" ca="1" si="0"/>
        <v>350</v>
      </c>
      <c r="C86">
        <f t="shared" ca="1" si="1"/>
        <v>218</v>
      </c>
      <c r="D86">
        <f t="shared" ca="1" si="2"/>
        <v>0</v>
      </c>
      <c r="E86">
        <f t="shared" ca="1" si="3"/>
        <v>0</v>
      </c>
      <c r="F86" s="37">
        <f t="shared" ca="1" si="4"/>
        <v>3718</v>
      </c>
      <c r="G86" s="36">
        <f t="shared" ca="1" si="5"/>
        <v>0</v>
      </c>
      <c r="H86">
        <f t="shared" ca="1" si="6"/>
        <v>-2775</v>
      </c>
      <c r="I86">
        <f t="shared" ca="1" si="7"/>
        <v>0</v>
      </c>
      <c r="J86">
        <f t="shared" ca="1" si="8"/>
        <v>0</v>
      </c>
      <c r="K86" s="38">
        <f t="shared" ca="1" si="9"/>
        <v>-2775</v>
      </c>
      <c r="L86" s="39">
        <f t="shared" ref="L86:P86" ca="1" si="93">B86+G86</f>
        <v>350</v>
      </c>
      <c r="M86" s="19">
        <f t="shared" ca="1" si="93"/>
        <v>-2557</v>
      </c>
      <c r="N86" s="19">
        <f t="shared" ca="1" si="93"/>
        <v>0</v>
      </c>
      <c r="O86" s="19">
        <f t="shared" ca="1" si="93"/>
        <v>0</v>
      </c>
      <c r="P86" s="37">
        <f t="shared" ca="1" si="93"/>
        <v>943</v>
      </c>
    </row>
    <row r="87" spans="1:16" ht="13" x14ac:dyDescent="0.15">
      <c r="A87" s="1" t="s">
        <v>194</v>
      </c>
      <c r="B87" s="36">
        <f t="shared" ca="1" si="0"/>
        <v>0</v>
      </c>
      <c r="C87">
        <f t="shared" ca="1" si="1"/>
        <v>0</v>
      </c>
      <c r="D87">
        <f t="shared" ca="1" si="2"/>
        <v>0</v>
      </c>
      <c r="E87">
        <f t="shared" ca="1" si="3"/>
        <v>0</v>
      </c>
      <c r="F87" s="37">
        <f t="shared" ca="1" si="4"/>
        <v>0</v>
      </c>
      <c r="G87" s="36">
        <f t="shared" ca="1" si="5"/>
        <v>0</v>
      </c>
      <c r="H87">
        <f t="shared" ca="1" si="6"/>
        <v>0</v>
      </c>
      <c r="I87">
        <f t="shared" ca="1" si="7"/>
        <v>0</v>
      </c>
      <c r="J87">
        <f t="shared" ca="1" si="8"/>
        <v>0</v>
      </c>
      <c r="K87" s="38">
        <f t="shared" ca="1" si="9"/>
        <v>0</v>
      </c>
      <c r="L87" s="39">
        <f t="shared" ref="L87:P87" ca="1" si="94">B87+G87</f>
        <v>0</v>
      </c>
      <c r="M87" s="19">
        <f t="shared" ca="1" si="94"/>
        <v>0</v>
      </c>
      <c r="N87" s="19">
        <f t="shared" ca="1" si="94"/>
        <v>0</v>
      </c>
      <c r="O87" s="19">
        <f t="shared" ca="1" si="94"/>
        <v>0</v>
      </c>
      <c r="P87" s="37">
        <f t="shared" ca="1" si="94"/>
        <v>0</v>
      </c>
    </row>
    <row r="88" spans="1:16" ht="13" x14ac:dyDescent="0.15">
      <c r="A88" s="1" t="s">
        <v>195</v>
      </c>
      <c r="B88" s="36">
        <f t="shared" ca="1" si="0"/>
        <v>0</v>
      </c>
      <c r="C88">
        <f t="shared" ca="1" si="1"/>
        <v>0</v>
      </c>
      <c r="D88">
        <f t="shared" ca="1" si="2"/>
        <v>0</v>
      </c>
      <c r="E88">
        <f t="shared" ca="1" si="3"/>
        <v>0</v>
      </c>
      <c r="F88" s="37">
        <f t="shared" ca="1" si="4"/>
        <v>0</v>
      </c>
      <c r="G88" s="36">
        <f t="shared" ca="1" si="5"/>
        <v>0</v>
      </c>
      <c r="H88">
        <f t="shared" ca="1" si="6"/>
        <v>0</v>
      </c>
      <c r="I88">
        <f t="shared" ca="1" si="7"/>
        <v>0</v>
      </c>
      <c r="J88">
        <f t="shared" ca="1" si="8"/>
        <v>0</v>
      </c>
      <c r="K88" s="38">
        <f t="shared" ca="1" si="9"/>
        <v>0</v>
      </c>
      <c r="L88" s="39">
        <f t="shared" ref="L88:P88" ca="1" si="95">B88+G88</f>
        <v>0</v>
      </c>
      <c r="M88" s="19">
        <f t="shared" ca="1" si="95"/>
        <v>0</v>
      </c>
      <c r="N88" s="19">
        <f t="shared" ca="1" si="95"/>
        <v>0</v>
      </c>
      <c r="O88" s="19">
        <f t="shared" ca="1" si="95"/>
        <v>0</v>
      </c>
      <c r="P88" s="37">
        <f t="shared" ca="1" si="95"/>
        <v>0</v>
      </c>
    </row>
    <row r="89" spans="1:16" ht="13" x14ac:dyDescent="0.15">
      <c r="A89" s="1" t="s">
        <v>196</v>
      </c>
      <c r="B89" s="36">
        <f t="shared" ca="1" si="0"/>
        <v>0</v>
      </c>
      <c r="C89">
        <f t="shared" ca="1" si="1"/>
        <v>0</v>
      </c>
      <c r="D89">
        <f t="shared" ca="1" si="2"/>
        <v>0</v>
      </c>
      <c r="E89">
        <f t="shared" ca="1" si="3"/>
        <v>0</v>
      </c>
      <c r="F89" s="37">
        <f t="shared" ca="1" si="4"/>
        <v>0</v>
      </c>
      <c r="G89" s="36">
        <f t="shared" ca="1" si="5"/>
        <v>0</v>
      </c>
      <c r="H89">
        <f t="shared" ca="1" si="6"/>
        <v>0</v>
      </c>
      <c r="I89">
        <f t="shared" ca="1" si="7"/>
        <v>0</v>
      </c>
      <c r="J89">
        <f t="shared" ca="1" si="8"/>
        <v>0</v>
      </c>
      <c r="K89" s="38">
        <f t="shared" ca="1" si="9"/>
        <v>0</v>
      </c>
      <c r="L89" s="39">
        <f t="shared" ref="L89:P89" ca="1" si="96">B89+G89</f>
        <v>0</v>
      </c>
      <c r="M89" s="19">
        <f t="shared" ca="1" si="96"/>
        <v>0</v>
      </c>
      <c r="N89" s="19">
        <f t="shared" ca="1" si="96"/>
        <v>0</v>
      </c>
      <c r="O89" s="19">
        <f t="shared" ca="1" si="96"/>
        <v>0</v>
      </c>
      <c r="P89" s="37">
        <f t="shared" ca="1" si="96"/>
        <v>0</v>
      </c>
    </row>
    <row r="90" spans="1:16" ht="13" x14ac:dyDescent="0.15">
      <c r="A90" s="1" t="s">
        <v>197</v>
      </c>
      <c r="B90" s="36">
        <f t="shared" ca="1" si="0"/>
        <v>0</v>
      </c>
      <c r="C90">
        <f t="shared" ca="1" si="1"/>
        <v>0</v>
      </c>
      <c r="D90">
        <f t="shared" ca="1" si="2"/>
        <v>0</v>
      </c>
      <c r="E90">
        <f t="shared" ca="1" si="3"/>
        <v>0</v>
      </c>
      <c r="F90" s="37">
        <f t="shared" ca="1" si="4"/>
        <v>0</v>
      </c>
      <c r="G90" s="36">
        <f t="shared" ca="1" si="5"/>
        <v>0</v>
      </c>
      <c r="H90">
        <f t="shared" ca="1" si="6"/>
        <v>-714</v>
      </c>
      <c r="I90">
        <f t="shared" ca="1" si="7"/>
        <v>0</v>
      </c>
      <c r="J90">
        <f t="shared" ca="1" si="8"/>
        <v>0</v>
      </c>
      <c r="K90" s="38">
        <f t="shared" ca="1" si="9"/>
        <v>-714</v>
      </c>
      <c r="L90" s="39">
        <f t="shared" ref="L90:P90" ca="1" si="97">B90+G90</f>
        <v>0</v>
      </c>
      <c r="M90" s="19">
        <f t="shared" ca="1" si="97"/>
        <v>-714</v>
      </c>
      <c r="N90" s="19">
        <f t="shared" ca="1" si="97"/>
        <v>0</v>
      </c>
      <c r="O90" s="19">
        <f t="shared" ca="1" si="97"/>
        <v>0</v>
      </c>
      <c r="P90" s="37">
        <f t="shared" ca="1" si="97"/>
        <v>-714</v>
      </c>
    </row>
    <row r="91" spans="1:16" ht="13" x14ac:dyDescent="0.15">
      <c r="A91" s="1" t="s">
        <v>198</v>
      </c>
      <c r="B91" s="36">
        <f t="shared" ca="1" si="0"/>
        <v>0</v>
      </c>
      <c r="C91">
        <f t="shared" ca="1" si="1"/>
        <v>0</v>
      </c>
      <c r="D91">
        <f t="shared" ca="1" si="2"/>
        <v>0</v>
      </c>
      <c r="E91">
        <f t="shared" ca="1" si="3"/>
        <v>0</v>
      </c>
      <c r="F91" s="37">
        <f t="shared" ca="1" si="4"/>
        <v>0</v>
      </c>
      <c r="G91" s="36">
        <f t="shared" ca="1" si="5"/>
        <v>0</v>
      </c>
      <c r="H91">
        <f t="shared" ca="1" si="6"/>
        <v>-2</v>
      </c>
      <c r="I91">
        <f t="shared" ca="1" si="7"/>
        <v>0</v>
      </c>
      <c r="J91">
        <f t="shared" ca="1" si="8"/>
        <v>0</v>
      </c>
      <c r="K91" s="38">
        <f t="shared" ca="1" si="9"/>
        <v>-2</v>
      </c>
      <c r="L91" s="39">
        <f t="shared" ref="L91:P91" ca="1" si="98">B91+G91</f>
        <v>0</v>
      </c>
      <c r="M91" s="19">
        <f t="shared" ca="1" si="98"/>
        <v>-2</v>
      </c>
      <c r="N91" s="19">
        <f t="shared" ca="1" si="98"/>
        <v>0</v>
      </c>
      <c r="O91" s="19">
        <f t="shared" ca="1" si="98"/>
        <v>0</v>
      </c>
      <c r="P91" s="37">
        <f t="shared" ca="1" si="98"/>
        <v>-2</v>
      </c>
    </row>
    <row r="92" spans="1:16" ht="13" x14ac:dyDescent="0.15">
      <c r="A92" s="1" t="s">
        <v>199</v>
      </c>
      <c r="B92" s="36">
        <f t="shared" ca="1" si="0"/>
        <v>0</v>
      </c>
      <c r="C92">
        <f t="shared" ca="1" si="1"/>
        <v>40</v>
      </c>
      <c r="D92">
        <f t="shared" ca="1" si="2"/>
        <v>0</v>
      </c>
      <c r="E92">
        <f t="shared" ca="1" si="3"/>
        <v>0</v>
      </c>
      <c r="F92" s="37">
        <f t="shared" ca="1" si="4"/>
        <v>40</v>
      </c>
      <c r="G92" s="36">
        <f t="shared" ca="1" si="5"/>
        <v>0</v>
      </c>
      <c r="H92">
        <f t="shared" ca="1" si="6"/>
        <v>-19</v>
      </c>
      <c r="I92">
        <f t="shared" ca="1" si="7"/>
        <v>0</v>
      </c>
      <c r="J92">
        <f t="shared" ca="1" si="8"/>
        <v>0</v>
      </c>
      <c r="K92" s="38">
        <f t="shared" ca="1" si="9"/>
        <v>-19</v>
      </c>
      <c r="L92" s="39">
        <f t="shared" ref="L92:P92" ca="1" si="99">B92+G92</f>
        <v>0</v>
      </c>
      <c r="M92" s="19">
        <f t="shared" ca="1" si="99"/>
        <v>21</v>
      </c>
      <c r="N92" s="19">
        <f t="shared" ca="1" si="99"/>
        <v>0</v>
      </c>
      <c r="O92" s="19">
        <f t="shared" ca="1" si="99"/>
        <v>0</v>
      </c>
      <c r="P92" s="37">
        <f t="shared" ca="1" si="99"/>
        <v>21</v>
      </c>
    </row>
    <row r="93" spans="1:16" ht="13" x14ac:dyDescent="0.15">
      <c r="A93" s="1" t="s">
        <v>200</v>
      </c>
      <c r="B93" s="36">
        <f t="shared" ca="1" si="0"/>
        <v>0</v>
      </c>
      <c r="C93">
        <f t="shared" ca="1" si="1"/>
        <v>0</v>
      </c>
      <c r="D93">
        <f t="shared" ca="1" si="2"/>
        <v>0</v>
      </c>
      <c r="E93">
        <f t="shared" ca="1" si="3"/>
        <v>0</v>
      </c>
      <c r="F93" s="37">
        <f t="shared" ca="1" si="4"/>
        <v>0</v>
      </c>
      <c r="G93" s="36">
        <f t="shared" ca="1" si="5"/>
        <v>0</v>
      </c>
      <c r="H93">
        <f t="shared" ca="1" si="6"/>
        <v>-350</v>
      </c>
      <c r="I93">
        <f t="shared" ca="1" si="7"/>
        <v>0</v>
      </c>
      <c r="J93">
        <f t="shared" ca="1" si="8"/>
        <v>0</v>
      </c>
      <c r="K93" s="38">
        <f t="shared" ca="1" si="9"/>
        <v>-350</v>
      </c>
      <c r="L93" s="39">
        <f t="shared" ref="L93:P93" ca="1" si="100">B93+G93</f>
        <v>0</v>
      </c>
      <c r="M93" s="19">
        <f t="shared" ca="1" si="100"/>
        <v>-350</v>
      </c>
      <c r="N93" s="19">
        <f t="shared" ca="1" si="100"/>
        <v>0</v>
      </c>
      <c r="O93" s="19">
        <f t="shared" ca="1" si="100"/>
        <v>0</v>
      </c>
      <c r="P93" s="37">
        <f t="shared" ca="1" si="100"/>
        <v>-350</v>
      </c>
    </row>
    <row r="94" spans="1:16" ht="13" x14ac:dyDescent="0.15">
      <c r="A94" s="1" t="s">
        <v>201</v>
      </c>
      <c r="B94" s="36">
        <f t="shared" ca="1" si="0"/>
        <v>0</v>
      </c>
      <c r="C94">
        <f t="shared" ca="1" si="1"/>
        <v>0</v>
      </c>
      <c r="D94">
        <f t="shared" ca="1" si="2"/>
        <v>0</v>
      </c>
      <c r="E94">
        <f t="shared" ca="1" si="3"/>
        <v>0</v>
      </c>
      <c r="F94" s="37">
        <f t="shared" ca="1" si="4"/>
        <v>0</v>
      </c>
      <c r="G94" s="36">
        <f t="shared" ca="1" si="5"/>
        <v>0</v>
      </c>
      <c r="H94">
        <f t="shared" ca="1" si="6"/>
        <v>0</v>
      </c>
      <c r="I94">
        <f t="shared" ca="1" si="7"/>
        <v>0</v>
      </c>
      <c r="J94">
        <f t="shared" ca="1" si="8"/>
        <v>0</v>
      </c>
      <c r="K94" s="38">
        <f t="shared" ca="1" si="9"/>
        <v>0</v>
      </c>
      <c r="L94" s="39">
        <f t="shared" ref="L94:P94" ca="1" si="101">B94+G94</f>
        <v>0</v>
      </c>
      <c r="M94" s="19">
        <f t="shared" ca="1" si="101"/>
        <v>0</v>
      </c>
      <c r="N94" s="19">
        <f t="shared" ca="1" si="101"/>
        <v>0</v>
      </c>
      <c r="O94" s="19">
        <f t="shared" ca="1" si="101"/>
        <v>0</v>
      </c>
      <c r="P94" s="37">
        <f t="shared" ca="1" si="101"/>
        <v>0</v>
      </c>
    </row>
    <row r="95" spans="1:16" ht="13" x14ac:dyDescent="0.15">
      <c r="A95" s="1" t="s">
        <v>202</v>
      </c>
      <c r="B95" s="36">
        <f t="shared" ca="1" si="0"/>
        <v>0</v>
      </c>
      <c r="C95">
        <f t="shared" ca="1" si="1"/>
        <v>0</v>
      </c>
      <c r="D95">
        <f t="shared" ca="1" si="2"/>
        <v>0</v>
      </c>
      <c r="E95">
        <f t="shared" ca="1" si="3"/>
        <v>0</v>
      </c>
      <c r="F95" s="37">
        <f t="shared" ca="1" si="4"/>
        <v>0</v>
      </c>
      <c r="G95" s="36">
        <f t="shared" ca="1" si="5"/>
        <v>0</v>
      </c>
      <c r="H95">
        <f t="shared" ca="1" si="6"/>
        <v>0</v>
      </c>
      <c r="I95">
        <f t="shared" ca="1" si="7"/>
        <v>0</v>
      </c>
      <c r="J95">
        <f t="shared" ca="1" si="8"/>
        <v>0</v>
      </c>
      <c r="K95" s="38">
        <f t="shared" ca="1" si="9"/>
        <v>0</v>
      </c>
      <c r="L95" s="39">
        <f t="shared" ref="L95:P95" ca="1" si="102">B95+G95</f>
        <v>0</v>
      </c>
      <c r="M95" s="19">
        <f t="shared" ca="1" si="102"/>
        <v>0</v>
      </c>
      <c r="N95" s="19">
        <f t="shared" ca="1" si="102"/>
        <v>0</v>
      </c>
      <c r="O95" s="19">
        <f t="shared" ca="1" si="102"/>
        <v>0</v>
      </c>
      <c r="P95" s="37">
        <f t="shared" ca="1" si="102"/>
        <v>0</v>
      </c>
    </row>
    <row r="96" spans="1:16" ht="13" x14ac:dyDescent="0.15">
      <c r="A96" s="1" t="s">
        <v>203</v>
      </c>
      <c r="B96" s="36">
        <f t="shared" ca="1" si="0"/>
        <v>0</v>
      </c>
      <c r="C96">
        <f t="shared" ca="1" si="1"/>
        <v>0</v>
      </c>
      <c r="D96">
        <f t="shared" ca="1" si="2"/>
        <v>0</v>
      </c>
      <c r="E96">
        <f t="shared" ca="1" si="3"/>
        <v>0</v>
      </c>
      <c r="F96" s="37">
        <f t="shared" ca="1" si="4"/>
        <v>0</v>
      </c>
      <c r="G96" s="36">
        <f t="shared" ca="1" si="5"/>
        <v>0</v>
      </c>
      <c r="H96">
        <f t="shared" ca="1" si="6"/>
        <v>-40</v>
      </c>
      <c r="I96">
        <f t="shared" ca="1" si="7"/>
        <v>0</v>
      </c>
      <c r="J96">
        <f t="shared" ca="1" si="8"/>
        <v>0</v>
      </c>
      <c r="K96" s="38">
        <f t="shared" ca="1" si="9"/>
        <v>-40</v>
      </c>
      <c r="L96" s="39">
        <f t="shared" ref="L96:P96" ca="1" si="103">B96+G96</f>
        <v>0</v>
      </c>
      <c r="M96" s="19">
        <f t="shared" ca="1" si="103"/>
        <v>-40</v>
      </c>
      <c r="N96" s="19">
        <f t="shared" ca="1" si="103"/>
        <v>0</v>
      </c>
      <c r="O96" s="19">
        <f t="shared" ca="1" si="103"/>
        <v>0</v>
      </c>
      <c r="P96" s="37">
        <f t="shared" ca="1" si="103"/>
        <v>-40</v>
      </c>
    </row>
    <row r="97" spans="1:16" ht="13" x14ac:dyDescent="0.15">
      <c r="A97" s="1" t="s">
        <v>204</v>
      </c>
      <c r="B97" s="36">
        <f t="shared" ca="1" si="0"/>
        <v>0</v>
      </c>
      <c r="C97">
        <f t="shared" ca="1" si="1"/>
        <v>0</v>
      </c>
      <c r="D97">
        <f t="shared" ca="1" si="2"/>
        <v>0</v>
      </c>
      <c r="E97">
        <f t="shared" ca="1" si="3"/>
        <v>0</v>
      </c>
      <c r="F97" s="37">
        <f t="shared" ca="1" si="4"/>
        <v>0</v>
      </c>
      <c r="G97" s="36">
        <f t="shared" ca="1" si="5"/>
        <v>0</v>
      </c>
      <c r="H97">
        <f t="shared" ca="1" si="6"/>
        <v>0</v>
      </c>
      <c r="I97">
        <f t="shared" ca="1" si="7"/>
        <v>0</v>
      </c>
      <c r="J97">
        <f t="shared" ca="1" si="8"/>
        <v>0</v>
      </c>
      <c r="K97" s="38">
        <f t="shared" ca="1" si="9"/>
        <v>0</v>
      </c>
      <c r="L97" s="39">
        <f t="shared" ref="L97:P97" ca="1" si="104">B97+G97</f>
        <v>0</v>
      </c>
      <c r="M97" s="19">
        <f t="shared" ca="1" si="104"/>
        <v>0</v>
      </c>
      <c r="N97" s="19">
        <f t="shared" ca="1" si="104"/>
        <v>0</v>
      </c>
      <c r="O97" s="19">
        <f t="shared" ca="1" si="104"/>
        <v>0</v>
      </c>
      <c r="P97" s="37">
        <f t="shared" ca="1" si="104"/>
        <v>0</v>
      </c>
    </row>
    <row r="98" spans="1:16" ht="13" x14ac:dyDescent="0.15">
      <c r="A98" s="1" t="s">
        <v>205</v>
      </c>
      <c r="B98" s="36">
        <f t="shared" ca="1" si="0"/>
        <v>0</v>
      </c>
      <c r="C98">
        <f t="shared" ca="1" si="1"/>
        <v>0</v>
      </c>
      <c r="D98">
        <f t="shared" ca="1" si="2"/>
        <v>0</v>
      </c>
      <c r="E98">
        <f t="shared" ca="1" si="3"/>
        <v>0</v>
      </c>
      <c r="F98" s="37">
        <f t="shared" ca="1" si="4"/>
        <v>0</v>
      </c>
      <c r="G98" s="36">
        <f t="shared" ca="1" si="5"/>
        <v>0</v>
      </c>
      <c r="H98">
        <f t="shared" ca="1" si="6"/>
        <v>0</v>
      </c>
      <c r="I98">
        <f t="shared" ca="1" si="7"/>
        <v>0</v>
      </c>
      <c r="J98">
        <f t="shared" ca="1" si="8"/>
        <v>0</v>
      </c>
      <c r="K98" s="38">
        <f t="shared" ca="1" si="9"/>
        <v>0</v>
      </c>
      <c r="L98" s="39">
        <f t="shared" ref="L98:P98" ca="1" si="105">B98+G98</f>
        <v>0</v>
      </c>
      <c r="M98" s="19">
        <f t="shared" ca="1" si="105"/>
        <v>0</v>
      </c>
      <c r="N98" s="19">
        <f t="shared" ca="1" si="105"/>
        <v>0</v>
      </c>
      <c r="O98" s="19">
        <f t="shared" ca="1" si="105"/>
        <v>0</v>
      </c>
      <c r="P98" s="37">
        <f t="shared" ca="1" si="105"/>
        <v>0</v>
      </c>
    </row>
    <row r="99" spans="1:16" ht="13" x14ac:dyDescent="0.15">
      <c r="A99" s="1" t="s">
        <v>206</v>
      </c>
      <c r="B99" s="36">
        <f t="shared" ca="1" si="0"/>
        <v>0</v>
      </c>
      <c r="C99">
        <f t="shared" ca="1" si="1"/>
        <v>0</v>
      </c>
      <c r="D99">
        <f t="shared" ca="1" si="2"/>
        <v>0</v>
      </c>
      <c r="E99">
        <f t="shared" ca="1" si="3"/>
        <v>0</v>
      </c>
      <c r="F99" s="37">
        <f t="shared" ca="1" si="4"/>
        <v>0</v>
      </c>
      <c r="G99" s="36">
        <f t="shared" ca="1" si="5"/>
        <v>0</v>
      </c>
      <c r="H99">
        <f t="shared" ca="1" si="6"/>
        <v>0</v>
      </c>
      <c r="I99">
        <f t="shared" ca="1" si="7"/>
        <v>0</v>
      </c>
      <c r="J99">
        <f t="shared" ca="1" si="8"/>
        <v>0</v>
      </c>
      <c r="K99" s="38">
        <f t="shared" ca="1" si="9"/>
        <v>0</v>
      </c>
      <c r="L99" s="39">
        <f t="shared" ref="L99:P99" ca="1" si="106">B99+G99</f>
        <v>0</v>
      </c>
      <c r="M99" s="19">
        <f t="shared" ca="1" si="106"/>
        <v>0</v>
      </c>
      <c r="N99" s="19">
        <f t="shared" ca="1" si="106"/>
        <v>0</v>
      </c>
      <c r="O99" s="19">
        <f t="shared" ca="1" si="106"/>
        <v>0</v>
      </c>
      <c r="P99" s="37">
        <f t="shared" ca="1" si="106"/>
        <v>0</v>
      </c>
    </row>
    <row r="100" spans="1:16" ht="13" x14ac:dyDescent="0.15">
      <c r="A100" s="1" t="s">
        <v>207</v>
      </c>
      <c r="B100" s="36">
        <f t="shared" ca="1" si="0"/>
        <v>0</v>
      </c>
      <c r="C100">
        <f t="shared" ca="1" si="1"/>
        <v>0</v>
      </c>
      <c r="D100">
        <f t="shared" ca="1" si="2"/>
        <v>0</v>
      </c>
      <c r="E100">
        <f t="shared" ca="1" si="3"/>
        <v>0</v>
      </c>
      <c r="F100" s="37">
        <f t="shared" ca="1" si="4"/>
        <v>0</v>
      </c>
      <c r="G100" s="36">
        <f t="shared" ca="1" si="5"/>
        <v>-100</v>
      </c>
      <c r="H100">
        <f t="shared" ca="1" si="6"/>
        <v>0</v>
      </c>
      <c r="I100">
        <f t="shared" ca="1" si="7"/>
        <v>0</v>
      </c>
      <c r="J100">
        <f t="shared" ca="1" si="8"/>
        <v>0</v>
      </c>
      <c r="K100" s="38">
        <f t="shared" ca="1" si="9"/>
        <v>-1000</v>
      </c>
      <c r="L100" s="39">
        <f t="shared" ref="L100:P100" ca="1" si="107">B100+G100</f>
        <v>-100</v>
      </c>
      <c r="M100" s="19">
        <f t="shared" ca="1" si="107"/>
        <v>0</v>
      </c>
      <c r="N100" s="19">
        <f t="shared" ca="1" si="107"/>
        <v>0</v>
      </c>
      <c r="O100" s="19">
        <f t="shared" ca="1" si="107"/>
        <v>0</v>
      </c>
      <c r="P100" s="37">
        <f t="shared" ca="1" si="107"/>
        <v>-1000</v>
      </c>
    </row>
    <row r="101" spans="1:16" ht="13" x14ac:dyDescent="0.15">
      <c r="A101" s="1" t="s">
        <v>208</v>
      </c>
      <c r="B101" s="36">
        <f t="shared" ca="1" si="0"/>
        <v>0</v>
      </c>
      <c r="C101">
        <f t="shared" ca="1" si="1"/>
        <v>0</v>
      </c>
      <c r="D101">
        <f t="shared" ca="1" si="2"/>
        <v>0</v>
      </c>
      <c r="E101">
        <f t="shared" ca="1" si="3"/>
        <v>0</v>
      </c>
      <c r="F101" s="37">
        <f t="shared" ca="1" si="4"/>
        <v>0</v>
      </c>
      <c r="G101" s="36">
        <f t="shared" ca="1" si="5"/>
        <v>0</v>
      </c>
      <c r="H101">
        <f t="shared" ca="1" si="6"/>
        <v>0</v>
      </c>
      <c r="I101">
        <f t="shared" ca="1" si="7"/>
        <v>0</v>
      </c>
      <c r="J101">
        <f t="shared" ca="1" si="8"/>
        <v>0</v>
      </c>
      <c r="K101" s="38">
        <f t="shared" ca="1" si="9"/>
        <v>0</v>
      </c>
      <c r="L101" s="39">
        <f t="shared" ref="L101:P101" ca="1" si="108">B101+G101</f>
        <v>0</v>
      </c>
      <c r="M101" s="19">
        <f t="shared" ca="1" si="108"/>
        <v>0</v>
      </c>
      <c r="N101" s="19">
        <f t="shared" ca="1" si="108"/>
        <v>0</v>
      </c>
      <c r="O101" s="19">
        <f t="shared" ca="1" si="108"/>
        <v>0</v>
      </c>
      <c r="P101" s="37">
        <f t="shared" ca="1" si="108"/>
        <v>0</v>
      </c>
    </row>
    <row r="102" spans="1:16" ht="13" x14ac:dyDescent="0.15">
      <c r="A102" s="1" t="s">
        <v>209</v>
      </c>
      <c r="B102" s="36">
        <f t="shared" ca="1" si="0"/>
        <v>0</v>
      </c>
      <c r="C102">
        <f t="shared" ca="1" si="1"/>
        <v>0</v>
      </c>
      <c r="D102">
        <f t="shared" ca="1" si="2"/>
        <v>0</v>
      </c>
      <c r="E102">
        <f t="shared" ca="1" si="3"/>
        <v>0</v>
      </c>
      <c r="F102" s="37">
        <f t="shared" ca="1" si="4"/>
        <v>0</v>
      </c>
      <c r="G102" s="36">
        <f t="shared" ca="1" si="5"/>
        <v>0</v>
      </c>
      <c r="H102">
        <f t="shared" ca="1" si="6"/>
        <v>0</v>
      </c>
      <c r="I102">
        <f t="shared" ca="1" si="7"/>
        <v>0</v>
      </c>
      <c r="J102">
        <f t="shared" ca="1" si="8"/>
        <v>0</v>
      </c>
      <c r="K102" s="38">
        <f t="shared" ca="1" si="9"/>
        <v>0</v>
      </c>
      <c r="L102" s="39">
        <f t="shared" ref="L102:P102" ca="1" si="109">B102+G102</f>
        <v>0</v>
      </c>
      <c r="M102" s="19">
        <f t="shared" ca="1" si="109"/>
        <v>0</v>
      </c>
      <c r="N102" s="19">
        <f t="shared" ca="1" si="109"/>
        <v>0</v>
      </c>
      <c r="O102" s="19">
        <f t="shared" ca="1" si="109"/>
        <v>0</v>
      </c>
      <c r="P102" s="37">
        <f t="shared" ca="1" si="109"/>
        <v>0</v>
      </c>
    </row>
    <row r="103" spans="1:16" ht="13" x14ac:dyDescent="0.15">
      <c r="A103" s="1" t="s">
        <v>210</v>
      </c>
      <c r="B103" s="36">
        <f t="shared" ca="1" si="0"/>
        <v>0</v>
      </c>
      <c r="C103">
        <f t="shared" ca="1" si="1"/>
        <v>0</v>
      </c>
      <c r="D103">
        <f t="shared" ca="1" si="2"/>
        <v>0</v>
      </c>
      <c r="E103">
        <f t="shared" ca="1" si="3"/>
        <v>0</v>
      </c>
      <c r="F103" s="37">
        <f t="shared" ca="1" si="4"/>
        <v>0</v>
      </c>
      <c r="G103" s="36">
        <f t="shared" ca="1" si="5"/>
        <v>0</v>
      </c>
      <c r="H103">
        <f t="shared" ca="1" si="6"/>
        <v>0</v>
      </c>
      <c r="I103">
        <f t="shared" ca="1" si="7"/>
        <v>0</v>
      </c>
      <c r="J103">
        <f t="shared" ca="1" si="8"/>
        <v>0</v>
      </c>
      <c r="K103" s="38">
        <f t="shared" ca="1" si="9"/>
        <v>0</v>
      </c>
      <c r="L103" s="39">
        <f t="shared" ref="L103:P103" ca="1" si="110">B103+G103</f>
        <v>0</v>
      </c>
      <c r="M103" s="19">
        <f t="shared" ca="1" si="110"/>
        <v>0</v>
      </c>
      <c r="N103" s="19">
        <f t="shared" ca="1" si="110"/>
        <v>0</v>
      </c>
      <c r="O103" s="19">
        <f t="shared" ca="1" si="110"/>
        <v>0</v>
      </c>
      <c r="P103" s="37">
        <f t="shared" ca="1" si="110"/>
        <v>0</v>
      </c>
    </row>
    <row r="104" spans="1:16" ht="13" x14ac:dyDescent="0.15">
      <c r="A104" s="1" t="s">
        <v>211</v>
      </c>
      <c r="B104" s="36">
        <f t="shared" ca="1" si="0"/>
        <v>0</v>
      </c>
      <c r="C104">
        <f t="shared" ca="1" si="1"/>
        <v>0</v>
      </c>
      <c r="D104">
        <f t="shared" ca="1" si="2"/>
        <v>0</v>
      </c>
      <c r="E104">
        <f t="shared" ca="1" si="3"/>
        <v>0</v>
      </c>
      <c r="F104" s="37">
        <f t="shared" ca="1" si="4"/>
        <v>0</v>
      </c>
      <c r="G104" s="36">
        <f t="shared" ca="1" si="5"/>
        <v>0</v>
      </c>
      <c r="H104">
        <f t="shared" ca="1" si="6"/>
        <v>0</v>
      </c>
      <c r="I104">
        <f t="shared" ca="1" si="7"/>
        <v>0</v>
      </c>
      <c r="J104">
        <f t="shared" ca="1" si="8"/>
        <v>0</v>
      </c>
      <c r="K104" s="38">
        <f t="shared" ca="1" si="9"/>
        <v>0</v>
      </c>
      <c r="L104" s="39">
        <f t="shared" ref="L104:P104" ca="1" si="111">B104+G104</f>
        <v>0</v>
      </c>
      <c r="M104" s="19">
        <f t="shared" ca="1" si="111"/>
        <v>0</v>
      </c>
      <c r="N104" s="19">
        <f t="shared" ca="1" si="111"/>
        <v>0</v>
      </c>
      <c r="O104" s="19">
        <f t="shared" ca="1" si="111"/>
        <v>0</v>
      </c>
      <c r="P104" s="37">
        <f t="shared" ca="1" si="111"/>
        <v>0</v>
      </c>
    </row>
    <row r="105" spans="1:16" ht="13" x14ac:dyDescent="0.15">
      <c r="A105" s="1" t="s">
        <v>212</v>
      </c>
      <c r="B105" s="36">
        <f t="shared" ca="1" si="0"/>
        <v>0</v>
      </c>
      <c r="C105">
        <f t="shared" ca="1" si="1"/>
        <v>0</v>
      </c>
      <c r="D105">
        <f t="shared" ca="1" si="2"/>
        <v>0</v>
      </c>
      <c r="E105">
        <f t="shared" ca="1" si="3"/>
        <v>0</v>
      </c>
      <c r="F105" s="37">
        <f t="shared" ca="1" si="4"/>
        <v>0</v>
      </c>
      <c r="G105" s="36">
        <f t="shared" ca="1" si="5"/>
        <v>0</v>
      </c>
      <c r="H105">
        <f t="shared" ca="1" si="6"/>
        <v>0</v>
      </c>
      <c r="I105">
        <f t="shared" ca="1" si="7"/>
        <v>0</v>
      </c>
      <c r="J105">
        <f t="shared" ca="1" si="8"/>
        <v>0</v>
      </c>
      <c r="K105" s="38">
        <f t="shared" ca="1" si="9"/>
        <v>0</v>
      </c>
      <c r="L105" s="39">
        <f t="shared" ref="L105:P105" ca="1" si="112">B105+G105</f>
        <v>0</v>
      </c>
      <c r="M105" s="19">
        <f t="shared" ca="1" si="112"/>
        <v>0</v>
      </c>
      <c r="N105" s="19">
        <f t="shared" ca="1" si="112"/>
        <v>0</v>
      </c>
      <c r="O105" s="19">
        <f t="shared" ca="1" si="112"/>
        <v>0</v>
      </c>
      <c r="P105" s="37">
        <f t="shared" ca="1" si="112"/>
        <v>0</v>
      </c>
    </row>
    <row r="106" spans="1:16" ht="13" x14ac:dyDescent="0.15">
      <c r="A106" s="1" t="s">
        <v>213</v>
      </c>
      <c r="B106" s="36">
        <f t="shared" ca="1" si="0"/>
        <v>0</v>
      </c>
      <c r="C106">
        <f t="shared" ca="1" si="1"/>
        <v>0</v>
      </c>
      <c r="D106">
        <f t="shared" ca="1" si="2"/>
        <v>0</v>
      </c>
      <c r="E106">
        <f t="shared" ca="1" si="3"/>
        <v>0</v>
      </c>
      <c r="F106" s="37">
        <f t="shared" ca="1" si="4"/>
        <v>0</v>
      </c>
      <c r="G106" s="36">
        <f t="shared" ca="1" si="5"/>
        <v>0</v>
      </c>
      <c r="H106">
        <f t="shared" ca="1" si="6"/>
        <v>0</v>
      </c>
      <c r="I106">
        <f t="shared" ca="1" si="7"/>
        <v>0</v>
      </c>
      <c r="J106">
        <f t="shared" ca="1" si="8"/>
        <v>0</v>
      </c>
      <c r="K106" s="38">
        <f t="shared" ca="1" si="9"/>
        <v>0</v>
      </c>
      <c r="L106" s="39">
        <f t="shared" ref="L106:P106" ca="1" si="113">B106+G106</f>
        <v>0</v>
      </c>
      <c r="M106" s="19">
        <f t="shared" ca="1" si="113"/>
        <v>0</v>
      </c>
      <c r="N106" s="19">
        <f t="shared" ca="1" si="113"/>
        <v>0</v>
      </c>
      <c r="O106" s="19">
        <f t="shared" ca="1" si="113"/>
        <v>0</v>
      </c>
      <c r="P106" s="37">
        <f t="shared" ca="1" si="113"/>
        <v>0</v>
      </c>
    </row>
    <row r="107" spans="1:16" ht="13" x14ac:dyDescent="0.15">
      <c r="A107" s="1" t="s">
        <v>214</v>
      </c>
      <c r="B107" s="36">
        <f t="shared" ca="1" si="0"/>
        <v>0</v>
      </c>
      <c r="C107">
        <f t="shared" ca="1" si="1"/>
        <v>0</v>
      </c>
      <c r="D107">
        <f t="shared" ca="1" si="2"/>
        <v>0</v>
      </c>
      <c r="E107">
        <f t="shared" ca="1" si="3"/>
        <v>0</v>
      </c>
      <c r="F107" s="37">
        <f t="shared" ca="1" si="4"/>
        <v>0</v>
      </c>
      <c r="G107" s="36">
        <f t="shared" ca="1" si="5"/>
        <v>0</v>
      </c>
      <c r="H107">
        <f t="shared" ca="1" si="6"/>
        <v>0</v>
      </c>
      <c r="I107">
        <f t="shared" ca="1" si="7"/>
        <v>0</v>
      </c>
      <c r="J107">
        <f t="shared" ca="1" si="8"/>
        <v>0</v>
      </c>
      <c r="K107" s="38">
        <f t="shared" ca="1" si="9"/>
        <v>0</v>
      </c>
      <c r="L107" s="39">
        <f t="shared" ref="L107:P107" ca="1" si="114">B107+G107</f>
        <v>0</v>
      </c>
      <c r="M107" s="19">
        <f t="shared" ca="1" si="114"/>
        <v>0</v>
      </c>
      <c r="N107" s="19">
        <f t="shared" ca="1" si="114"/>
        <v>0</v>
      </c>
      <c r="O107" s="19">
        <f t="shared" ca="1" si="114"/>
        <v>0</v>
      </c>
      <c r="P107" s="37">
        <f t="shared" ca="1" si="114"/>
        <v>0</v>
      </c>
    </row>
    <row r="108" spans="1:16" ht="13" x14ac:dyDescent="0.15">
      <c r="A108" s="1" t="s">
        <v>215</v>
      </c>
      <c r="B108" s="36">
        <f t="shared" ca="1" si="0"/>
        <v>163</v>
      </c>
      <c r="C108">
        <f t="shared" ca="1" si="1"/>
        <v>2518</v>
      </c>
      <c r="D108">
        <f t="shared" ca="1" si="2"/>
        <v>707</v>
      </c>
      <c r="E108">
        <f t="shared" ca="1" si="3"/>
        <v>81</v>
      </c>
      <c r="F108" s="37">
        <f t="shared" ca="1" si="4"/>
        <v>4219.51</v>
      </c>
      <c r="G108" s="36">
        <f t="shared" ca="1" si="5"/>
        <v>0</v>
      </c>
      <c r="H108">
        <f t="shared" ca="1" si="6"/>
        <v>0</v>
      </c>
      <c r="I108">
        <f t="shared" ca="1" si="7"/>
        <v>0</v>
      </c>
      <c r="J108">
        <f t="shared" ca="1" si="8"/>
        <v>0</v>
      </c>
      <c r="K108" s="38">
        <f t="shared" ca="1" si="9"/>
        <v>0</v>
      </c>
      <c r="L108" s="39">
        <f t="shared" ref="L108:P108" ca="1" si="115">B108+G108</f>
        <v>163</v>
      </c>
      <c r="M108" s="19">
        <f t="shared" ca="1" si="115"/>
        <v>2518</v>
      </c>
      <c r="N108" s="19">
        <f t="shared" ca="1" si="115"/>
        <v>707</v>
      </c>
      <c r="O108" s="19">
        <f t="shared" ca="1" si="115"/>
        <v>81</v>
      </c>
      <c r="P108" s="37">
        <f t="shared" ca="1" si="115"/>
        <v>4219.51</v>
      </c>
    </row>
    <row r="109" spans="1:16" ht="13" hidden="1" x14ac:dyDescent="0.15">
      <c r="A109" s="1"/>
      <c r="B109" s="36"/>
      <c r="G109" s="36"/>
      <c r="K109" s="19"/>
      <c r="L109" s="39"/>
      <c r="M109" s="19"/>
      <c r="N109" s="19"/>
      <c r="O109" s="19"/>
      <c r="P109" s="51"/>
    </row>
    <row r="110" spans="1:16" ht="13" x14ac:dyDescent="0.15">
      <c r="A110" s="43" t="s">
        <v>216</v>
      </c>
      <c r="B110" s="44">
        <f t="shared" ref="B110:P110" ca="1" si="116">SUM(B3:B109)</f>
        <v>582</v>
      </c>
      <c r="C110" s="44">
        <f t="shared" ca="1" si="116"/>
        <v>6259</v>
      </c>
      <c r="D110" s="44">
        <f t="shared" ca="1" si="116"/>
        <v>866</v>
      </c>
      <c r="E110" s="44">
        <f t="shared" ca="1" si="116"/>
        <v>228</v>
      </c>
      <c r="F110" s="44">
        <f t="shared" ca="1" si="116"/>
        <v>12167.880000000001</v>
      </c>
      <c r="G110" s="44">
        <f t="shared" ca="1" si="116"/>
        <v>-111</v>
      </c>
      <c r="H110" s="44">
        <f t="shared" ca="1" si="116"/>
        <v>-7470</v>
      </c>
      <c r="I110" s="44">
        <f t="shared" ca="1" si="116"/>
        <v>-14</v>
      </c>
      <c r="J110" s="44">
        <f t="shared" ca="1" si="116"/>
        <v>-15</v>
      </c>
      <c r="K110" s="44">
        <f t="shared" ca="1" si="116"/>
        <v>-8581.5499999999993</v>
      </c>
      <c r="L110" s="44">
        <f t="shared" ca="1" si="116"/>
        <v>471</v>
      </c>
      <c r="M110" s="44">
        <f t="shared" ca="1" si="116"/>
        <v>-1211</v>
      </c>
      <c r="N110" s="44">
        <f t="shared" ca="1" si="116"/>
        <v>852</v>
      </c>
      <c r="O110" s="44">
        <f t="shared" ca="1" si="116"/>
        <v>213</v>
      </c>
      <c r="P110" s="44">
        <f t="shared" ca="1" si="116"/>
        <v>3586.3300000000004</v>
      </c>
    </row>
  </sheetData>
  <conditionalFormatting sqref="A1:P110">
    <cfRule type="cellIs" dxfId="9" priority="1" operator="greaterThan">
      <formula>0</formula>
    </cfRule>
  </conditionalFormatting>
  <conditionalFormatting sqref="A1:P110">
    <cfRule type="cellIs" dxfId="8" priority="2" operator="lessThan">
      <formula>0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9.5" customWidth="1"/>
    <col min="4" max="4" width="18" customWidth="1"/>
    <col min="5" max="5" width="15.5" customWidth="1"/>
    <col min="6" max="6" width="13.5" customWidth="1"/>
    <col min="7" max="7" width="18.33203125" customWidth="1"/>
    <col min="8" max="8" width="9.33203125" customWidth="1"/>
    <col min="9" max="11" width="7.6640625" customWidth="1"/>
    <col min="12" max="12" width="11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0.3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177</v>
      </c>
      <c r="B2" s="18">
        <v>7.8009259259259264E-2</v>
      </c>
      <c r="C2" s="19" t="s">
        <v>247</v>
      </c>
      <c r="D2" s="19" t="s">
        <v>1504</v>
      </c>
      <c r="E2" s="19" t="s">
        <v>221</v>
      </c>
      <c r="F2" s="19" t="s">
        <v>266</v>
      </c>
      <c r="G2" s="59" t="s">
        <v>1505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177</v>
      </c>
      <c r="B3" s="18">
        <v>0.1467013888888889</v>
      </c>
      <c r="C3" s="19" t="s">
        <v>247</v>
      </c>
      <c r="D3" s="19" t="s">
        <v>1506</v>
      </c>
      <c r="E3" s="19" t="s">
        <v>226</v>
      </c>
      <c r="F3" s="19" t="s">
        <v>266</v>
      </c>
      <c r="G3" s="59" t="s">
        <v>1507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1.5" customWidth="1"/>
    <col min="4" max="4" width="15.5" customWidth="1"/>
    <col min="6" max="6" width="13.5" customWidth="1"/>
    <col min="7" max="7" width="22.33203125" customWidth="1"/>
    <col min="8" max="8" width="9.33203125" customWidth="1"/>
    <col min="9" max="11" width="7.6640625" customWidth="1"/>
    <col min="12" max="12" width="22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178</v>
      </c>
      <c r="B2" s="18">
        <v>1.7766203703703704E-2</v>
      </c>
      <c r="C2" s="19" t="s">
        <v>223</v>
      </c>
      <c r="D2" s="19" t="s">
        <v>247</v>
      </c>
      <c r="E2" s="19" t="s">
        <v>229</v>
      </c>
      <c r="F2" s="19" t="s">
        <v>255</v>
      </c>
      <c r="G2" s="59" t="s">
        <v>623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623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178</v>
      </c>
      <c r="B3" s="18">
        <v>2.0717592592592593E-2</v>
      </c>
      <c r="C3" s="19" t="s">
        <v>221</v>
      </c>
      <c r="D3" s="19" t="s">
        <v>247</v>
      </c>
      <c r="E3" s="19" t="s">
        <v>223</v>
      </c>
      <c r="F3" s="19" t="s">
        <v>255</v>
      </c>
      <c r="G3" s="59" t="s">
        <v>1505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1505</v>
      </c>
      <c r="M3" s="62" t="s">
        <v>247</v>
      </c>
      <c r="N3" s="62" t="s">
        <v>247</v>
      </c>
      <c r="O3" s="62" t="s">
        <v>247</v>
      </c>
      <c r="P3" s="62" t="s">
        <v>247</v>
      </c>
      <c r="Q3" s="19"/>
    </row>
    <row r="4" spans="1:17" ht="15.75" customHeight="1" x14ac:dyDescent="0.15">
      <c r="A4" s="19" t="s">
        <v>178</v>
      </c>
      <c r="B4" s="18">
        <v>2.6180555555555554E-2</v>
      </c>
      <c r="C4" s="19" t="s">
        <v>247</v>
      </c>
      <c r="D4" s="19" t="s">
        <v>1508</v>
      </c>
      <c r="E4" s="19" t="s">
        <v>223</v>
      </c>
      <c r="F4" s="19" t="s">
        <v>266</v>
      </c>
      <c r="G4" s="59" t="s">
        <v>1509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178</v>
      </c>
      <c r="B5" s="18">
        <v>0.12858796296296296</v>
      </c>
      <c r="C5" s="19" t="s">
        <v>229</v>
      </c>
      <c r="D5" s="19" t="s">
        <v>247</v>
      </c>
      <c r="E5" s="19" t="s">
        <v>226</v>
      </c>
      <c r="F5" s="19" t="s">
        <v>255</v>
      </c>
      <c r="G5" s="59" t="s">
        <v>1510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1510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178</v>
      </c>
      <c r="B6" s="18">
        <v>0.17824074074074073</v>
      </c>
      <c r="C6" s="19" t="s">
        <v>247</v>
      </c>
      <c r="D6" s="19" t="s">
        <v>1511</v>
      </c>
      <c r="E6" s="19" t="s">
        <v>226</v>
      </c>
      <c r="F6" s="19" t="s">
        <v>266</v>
      </c>
      <c r="G6" s="59" t="s">
        <v>1512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1" customWidth="1"/>
    <col min="4" max="4" width="15.5" customWidth="1"/>
    <col min="5" max="5" width="13.83203125" customWidth="1"/>
    <col min="7" max="7" width="17.83203125" customWidth="1"/>
    <col min="8" max="8" width="9.33203125" customWidth="1"/>
    <col min="9" max="11" width="7.6640625" customWidth="1"/>
    <col min="12" max="12" width="21.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0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179</v>
      </c>
      <c r="B2" s="18">
        <v>1.0856481481481481E-2</v>
      </c>
      <c r="C2" s="19" t="s">
        <v>268</v>
      </c>
      <c r="D2" s="19" t="s">
        <v>1476</v>
      </c>
      <c r="E2" s="19" t="s">
        <v>1513</v>
      </c>
      <c r="F2" s="19" t="s">
        <v>251</v>
      </c>
      <c r="G2" s="59" t="s">
        <v>1514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179</v>
      </c>
      <c r="B3" s="18">
        <v>1.4537037037037038E-2</v>
      </c>
      <c r="C3" s="19" t="s">
        <v>229</v>
      </c>
      <c r="D3" s="19" t="s">
        <v>247</v>
      </c>
      <c r="E3" s="19" t="s">
        <v>229</v>
      </c>
      <c r="F3" s="19" t="s">
        <v>286</v>
      </c>
      <c r="G3" s="59" t="s">
        <v>1507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179</v>
      </c>
      <c r="B4" s="18">
        <v>2.1099537037037038E-2</v>
      </c>
      <c r="C4" s="19" t="s">
        <v>221</v>
      </c>
      <c r="D4" s="19" t="s">
        <v>247</v>
      </c>
      <c r="E4" s="19" t="s">
        <v>247</v>
      </c>
      <c r="F4" s="19" t="s">
        <v>297</v>
      </c>
      <c r="G4" s="59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73" t="s">
        <v>317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179</v>
      </c>
      <c r="B5" s="18">
        <v>5.4108796296296294E-2</v>
      </c>
      <c r="C5" s="19" t="s">
        <v>229</v>
      </c>
      <c r="D5" s="19" t="s">
        <v>1476</v>
      </c>
      <c r="E5" s="19" t="s">
        <v>229</v>
      </c>
      <c r="F5" s="19" t="s">
        <v>251</v>
      </c>
      <c r="G5" s="59" t="s">
        <v>1515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>
        <v>8</v>
      </c>
      <c r="O5" s="62" t="s">
        <v>247</v>
      </c>
      <c r="P5" s="62" t="s">
        <v>247</v>
      </c>
    </row>
    <row r="6" spans="1:17" ht="15.75" customHeight="1" x14ac:dyDescent="0.15">
      <c r="A6" s="19" t="s">
        <v>179</v>
      </c>
      <c r="B6" s="18">
        <v>5.8240740740740739E-2</v>
      </c>
      <c r="C6" s="19" t="s">
        <v>225</v>
      </c>
      <c r="D6" s="19" t="s">
        <v>247</v>
      </c>
      <c r="E6" s="19" t="s">
        <v>247</v>
      </c>
      <c r="F6" s="19" t="s">
        <v>297</v>
      </c>
      <c r="G6" s="59" t="s">
        <v>247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1516</v>
      </c>
      <c r="M6" s="62" t="s">
        <v>247</v>
      </c>
      <c r="N6" s="62" t="s">
        <v>247</v>
      </c>
      <c r="O6" s="62" t="s">
        <v>247</v>
      </c>
      <c r="P6" s="62" t="s">
        <v>247</v>
      </c>
      <c r="Q6" s="19" t="s">
        <v>1517</v>
      </c>
    </row>
    <row r="7" spans="1:17" ht="15.75" customHeight="1" x14ac:dyDescent="0.15">
      <c r="A7" s="19" t="s">
        <v>179</v>
      </c>
      <c r="B7" s="18">
        <v>7.840277777777778E-2</v>
      </c>
      <c r="C7" s="19" t="s">
        <v>268</v>
      </c>
      <c r="D7" s="19" t="s">
        <v>1476</v>
      </c>
      <c r="E7" s="19" t="s">
        <v>1513</v>
      </c>
      <c r="F7" s="19" t="s">
        <v>251</v>
      </c>
      <c r="G7" s="59" t="s">
        <v>1514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179</v>
      </c>
      <c r="B8" s="18">
        <v>0.1018287037037037</v>
      </c>
      <c r="C8" s="19" t="s">
        <v>221</v>
      </c>
      <c r="D8" s="19" t="s">
        <v>247</v>
      </c>
      <c r="E8" s="19" t="s">
        <v>247</v>
      </c>
      <c r="F8" s="19" t="s">
        <v>297</v>
      </c>
      <c r="G8" s="59" t="s">
        <v>247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1518</v>
      </c>
      <c r="M8" s="62" t="s">
        <v>247</v>
      </c>
      <c r="N8" s="62" t="s">
        <v>247</v>
      </c>
      <c r="O8" s="62" t="s">
        <v>247</v>
      </c>
      <c r="P8" s="62" t="s">
        <v>247</v>
      </c>
      <c r="Q8" s="19" t="s">
        <v>1519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3.6640625" customWidth="1"/>
    <col min="4" max="4" width="15.5" customWidth="1"/>
    <col min="5" max="5" width="13.83203125" customWidth="1"/>
    <col min="7" max="7" width="49.33203125" customWidth="1"/>
    <col min="8" max="8" width="9.33203125" customWidth="1"/>
    <col min="9" max="11" width="7.6640625" customWidth="1"/>
    <col min="12" max="12" width="24.6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41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180</v>
      </c>
      <c r="B2" s="18">
        <v>5.4421296296296294E-2</v>
      </c>
      <c r="C2" s="19" t="s">
        <v>221</v>
      </c>
      <c r="D2" s="19" t="s">
        <v>247</v>
      </c>
      <c r="E2" s="19" t="s">
        <v>247</v>
      </c>
      <c r="F2" s="19" t="s">
        <v>297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1518</v>
      </c>
      <c r="M2" s="62" t="s">
        <v>247</v>
      </c>
      <c r="N2" s="62" t="s">
        <v>247</v>
      </c>
      <c r="O2" s="62" t="s">
        <v>247</v>
      </c>
      <c r="P2" s="62" t="s">
        <v>247</v>
      </c>
      <c r="Q2" s="19" t="s">
        <v>1519</v>
      </c>
    </row>
    <row r="3" spans="1:17" ht="15.75" customHeight="1" x14ac:dyDescent="0.15">
      <c r="A3" s="19" t="s">
        <v>180</v>
      </c>
      <c r="B3" s="18">
        <v>7.2499999999999995E-2</v>
      </c>
      <c r="C3" s="19" t="s">
        <v>229</v>
      </c>
      <c r="D3" s="19" t="s">
        <v>247</v>
      </c>
      <c r="E3" s="19" t="s">
        <v>1520</v>
      </c>
      <c r="F3" s="19" t="s">
        <v>326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841</v>
      </c>
      <c r="M3" s="62" t="s">
        <v>247</v>
      </c>
      <c r="N3" s="62" t="s">
        <v>247</v>
      </c>
      <c r="O3" s="62" t="s">
        <v>247</v>
      </c>
      <c r="P3" s="62" t="s">
        <v>247</v>
      </c>
      <c r="Q3" s="19" t="s">
        <v>1521</v>
      </c>
    </row>
    <row r="4" spans="1:17" ht="15.75" customHeight="1" x14ac:dyDescent="0.15">
      <c r="A4" s="19" t="s">
        <v>180</v>
      </c>
      <c r="B4" s="18">
        <v>7.5335648148148152E-2</v>
      </c>
      <c r="C4" s="19" t="s">
        <v>1522</v>
      </c>
      <c r="D4" s="19" t="s">
        <v>247</v>
      </c>
      <c r="E4" s="19" t="s">
        <v>1520</v>
      </c>
      <c r="F4" s="19" t="s">
        <v>448</v>
      </c>
      <c r="G4" s="59" t="s">
        <v>841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1523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180</v>
      </c>
      <c r="B5" s="18">
        <v>7.9594907407407406E-2</v>
      </c>
      <c r="C5" s="19" t="s">
        <v>223</v>
      </c>
      <c r="D5" s="19" t="s">
        <v>247</v>
      </c>
      <c r="E5" s="19" t="s">
        <v>220</v>
      </c>
      <c r="F5" s="19" t="s">
        <v>326</v>
      </c>
      <c r="G5" s="59" t="s">
        <v>1524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  <c r="Q5" s="19" t="s">
        <v>1525</v>
      </c>
    </row>
    <row r="6" spans="1:17" ht="15.75" customHeight="1" x14ac:dyDescent="0.15">
      <c r="A6" s="19" t="s">
        <v>180</v>
      </c>
      <c r="B6" s="18">
        <v>0.10717592592592592</v>
      </c>
      <c r="C6" s="19" t="s">
        <v>247</v>
      </c>
      <c r="D6" s="19" t="s">
        <v>1051</v>
      </c>
      <c r="E6" s="19" t="s">
        <v>221</v>
      </c>
      <c r="F6" s="19" t="s">
        <v>772</v>
      </c>
      <c r="G6" s="59" t="s">
        <v>1526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  <c r="Q6" s="19"/>
    </row>
    <row r="7" spans="1:17" ht="15.75" customHeight="1" x14ac:dyDescent="0.15">
      <c r="A7" s="19" t="s">
        <v>180</v>
      </c>
      <c r="B7" s="18">
        <v>0.11041666666666666</v>
      </c>
      <c r="C7" s="19" t="s">
        <v>738</v>
      </c>
      <c r="D7" s="19" t="s">
        <v>247</v>
      </c>
      <c r="E7" s="19" t="s">
        <v>223</v>
      </c>
      <c r="F7" s="19" t="s">
        <v>255</v>
      </c>
      <c r="G7" s="59" t="s">
        <v>365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180</v>
      </c>
      <c r="B8" s="18">
        <v>0.11041666666666666</v>
      </c>
      <c r="C8" s="19" t="s">
        <v>738</v>
      </c>
      <c r="D8" s="19" t="s">
        <v>247</v>
      </c>
      <c r="E8" s="19" t="s">
        <v>268</v>
      </c>
      <c r="F8" s="19" t="s">
        <v>255</v>
      </c>
      <c r="G8" s="59" t="s">
        <v>365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180</v>
      </c>
      <c r="B9" s="18">
        <v>0.11041666666666666</v>
      </c>
      <c r="C9" s="19" t="s">
        <v>738</v>
      </c>
      <c r="D9" s="19" t="s">
        <v>247</v>
      </c>
      <c r="E9" s="19" t="s">
        <v>221</v>
      </c>
      <c r="F9" s="19" t="s">
        <v>255</v>
      </c>
      <c r="G9" s="59" t="s">
        <v>365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9" t="s">
        <v>180</v>
      </c>
      <c r="B10" s="18">
        <v>0.11221064814814814</v>
      </c>
      <c r="C10" s="19" t="s">
        <v>738</v>
      </c>
      <c r="D10" s="19" t="s">
        <v>247</v>
      </c>
      <c r="E10" s="19" t="s">
        <v>229</v>
      </c>
      <c r="F10" s="19" t="s">
        <v>255</v>
      </c>
      <c r="G10" s="59" t="s">
        <v>1527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180</v>
      </c>
      <c r="B11" s="18">
        <v>0.11221064814814814</v>
      </c>
      <c r="C11" s="19" t="s">
        <v>738</v>
      </c>
      <c r="D11" s="19" t="s">
        <v>247</v>
      </c>
      <c r="E11" s="19" t="s">
        <v>221</v>
      </c>
      <c r="F11" s="19" t="s">
        <v>255</v>
      </c>
      <c r="G11" s="59" t="s">
        <v>1528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 t="s">
        <v>247</v>
      </c>
      <c r="O11" s="62" t="s">
        <v>247</v>
      </c>
      <c r="P11" s="62" t="s">
        <v>247</v>
      </c>
    </row>
    <row r="12" spans="1:17" ht="15.75" customHeight="1" x14ac:dyDescent="0.15">
      <c r="A12" s="19" t="s">
        <v>180</v>
      </c>
      <c r="B12" s="18">
        <v>0.11221064814814814</v>
      </c>
      <c r="C12" s="19" t="s">
        <v>738</v>
      </c>
      <c r="D12" s="19" t="s">
        <v>247</v>
      </c>
      <c r="E12" s="19" t="s">
        <v>219</v>
      </c>
      <c r="F12" s="19" t="s">
        <v>255</v>
      </c>
      <c r="G12" s="59" t="s">
        <v>1529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 t="s">
        <v>247</v>
      </c>
      <c r="O12" s="62" t="s">
        <v>247</v>
      </c>
      <c r="P12" s="62" t="s">
        <v>247</v>
      </c>
    </row>
    <row r="13" spans="1:17" ht="15.75" customHeight="1" x14ac:dyDescent="0.15">
      <c r="A13" s="19" t="s">
        <v>180</v>
      </c>
      <c r="B13" s="18">
        <v>0.11221064814814814</v>
      </c>
      <c r="C13" s="19" t="s">
        <v>738</v>
      </c>
      <c r="D13" s="19" t="s">
        <v>247</v>
      </c>
      <c r="E13" s="19" t="s">
        <v>223</v>
      </c>
      <c r="F13" s="19" t="s">
        <v>255</v>
      </c>
      <c r="G13" s="59" t="s">
        <v>1530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 t="s">
        <v>247</v>
      </c>
      <c r="O13" s="62" t="s">
        <v>247</v>
      </c>
      <c r="P13" s="62" t="s">
        <v>247</v>
      </c>
    </row>
    <row r="14" spans="1:17" ht="15.75" customHeight="1" x14ac:dyDescent="0.15">
      <c r="A14" s="19" t="s">
        <v>180</v>
      </c>
      <c r="B14" s="18">
        <v>0.11221064814814814</v>
      </c>
      <c r="C14" s="19" t="s">
        <v>738</v>
      </c>
      <c r="D14" s="19" t="s">
        <v>247</v>
      </c>
      <c r="E14" s="19" t="s">
        <v>220</v>
      </c>
      <c r="F14" s="19" t="s">
        <v>255</v>
      </c>
      <c r="G14" s="59" t="s">
        <v>1531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247</v>
      </c>
      <c r="M14" s="62" t="s">
        <v>247</v>
      </c>
      <c r="N14" s="62" t="s">
        <v>247</v>
      </c>
      <c r="O14" s="62" t="s">
        <v>247</v>
      </c>
      <c r="P14" s="62" t="s">
        <v>247</v>
      </c>
    </row>
    <row r="15" spans="1:17" ht="15.75" customHeight="1" x14ac:dyDescent="0.15">
      <c r="A15" s="19" t="s">
        <v>180</v>
      </c>
      <c r="B15" s="18">
        <v>0.11221064814814814</v>
      </c>
      <c r="C15" s="19" t="s">
        <v>738</v>
      </c>
      <c r="D15" s="19" t="s">
        <v>247</v>
      </c>
      <c r="E15" s="19" t="s">
        <v>220</v>
      </c>
      <c r="F15" s="19" t="s">
        <v>255</v>
      </c>
      <c r="G15" s="59" t="s">
        <v>1532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 t="s">
        <v>247</v>
      </c>
      <c r="O15" s="62" t="s">
        <v>247</v>
      </c>
      <c r="P15" s="62" t="s">
        <v>247</v>
      </c>
    </row>
    <row r="16" spans="1:17" ht="15.75" customHeight="1" x14ac:dyDescent="0.15">
      <c r="A16" s="19" t="s">
        <v>180</v>
      </c>
      <c r="B16" s="18">
        <v>0.11221064814814814</v>
      </c>
      <c r="C16" s="19" t="s">
        <v>738</v>
      </c>
      <c r="D16" s="19" t="s">
        <v>247</v>
      </c>
      <c r="E16" s="19" t="s">
        <v>220</v>
      </c>
      <c r="F16" s="19" t="s">
        <v>255</v>
      </c>
      <c r="G16" s="59" t="s">
        <v>1533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247</v>
      </c>
      <c r="M16" s="62" t="s">
        <v>247</v>
      </c>
      <c r="N16" s="62" t="s">
        <v>247</v>
      </c>
      <c r="O16" s="62" t="s">
        <v>247</v>
      </c>
      <c r="P16" s="62" t="s">
        <v>247</v>
      </c>
    </row>
    <row r="17" spans="1:17" ht="15.75" customHeight="1" x14ac:dyDescent="0.15">
      <c r="A17" s="19" t="s">
        <v>180</v>
      </c>
      <c r="B17" s="18">
        <v>0.12144675925925925</v>
      </c>
      <c r="C17" s="19" t="s">
        <v>229</v>
      </c>
      <c r="D17" s="19" t="s">
        <v>247</v>
      </c>
      <c r="E17" s="19" t="s">
        <v>1520</v>
      </c>
      <c r="F17" s="19" t="s">
        <v>255</v>
      </c>
      <c r="G17" s="59" t="s">
        <v>1534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247</v>
      </c>
      <c r="M17" s="62" t="s">
        <v>247</v>
      </c>
      <c r="N17" s="62" t="s">
        <v>247</v>
      </c>
      <c r="O17" s="62" t="s">
        <v>247</v>
      </c>
      <c r="P17" s="62" t="s">
        <v>247</v>
      </c>
    </row>
    <row r="18" spans="1:17" ht="15.75" customHeight="1" x14ac:dyDescent="0.15">
      <c r="A18" s="19" t="s">
        <v>180</v>
      </c>
      <c r="B18" s="18">
        <v>0.12484953703703704</v>
      </c>
      <c r="C18" s="19" t="s">
        <v>229</v>
      </c>
      <c r="D18" s="19" t="s">
        <v>247</v>
      </c>
      <c r="E18" s="19" t="s">
        <v>618</v>
      </c>
      <c r="F18" s="19" t="s">
        <v>255</v>
      </c>
      <c r="G18" s="59" t="s">
        <v>247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247</v>
      </c>
      <c r="M18" s="62" t="s">
        <v>247</v>
      </c>
      <c r="N18" s="62">
        <v>500</v>
      </c>
      <c r="O18" s="62" t="s">
        <v>247</v>
      </c>
      <c r="P18" s="62" t="s">
        <v>247</v>
      </c>
      <c r="Q18" s="19" t="s">
        <v>1535</v>
      </c>
    </row>
    <row r="19" spans="1:17" ht="15.75" customHeight="1" x14ac:dyDescent="0.15">
      <c r="A19" s="19" t="s">
        <v>180</v>
      </c>
      <c r="B19" s="18">
        <v>0.12534722222222222</v>
      </c>
      <c r="C19" s="19" t="s">
        <v>229</v>
      </c>
      <c r="D19" s="19" t="s">
        <v>247</v>
      </c>
      <c r="E19" s="19" t="s">
        <v>618</v>
      </c>
      <c r="F19" s="19" t="s">
        <v>255</v>
      </c>
      <c r="G19" s="59" t="s">
        <v>247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1536</v>
      </c>
      <c r="M19" s="62" t="s">
        <v>247</v>
      </c>
      <c r="N19" s="62" t="s">
        <v>247</v>
      </c>
      <c r="O19" s="62" t="s">
        <v>247</v>
      </c>
      <c r="P19" s="62" t="s">
        <v>247</v>
      </c>
    </row>
    <row r="20" spans="1:17" ht="15.75" customHeight="1" x14ac:dyDescent="0.15">
      <c r="A20" s="19" t="s">
        <v>180</v>
      </c>
      <c r="B20" s="18">
        <v>0.12679398148148149</v>
      </c>
      <c r="C20" s="19" t="s">
        <v>221</v>
      </c>
      <c r="D20" s="19" t="s">
        <v>247</v>
      </c>
      <c r="E20" s="19" t="s">
        <v>221</v>
      </c>
      <c r="F20" s="19" t="s">
        <v>251</v>
      </c>
      <c r="G20" s="59" t="s">
        <v>1537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61" t="s">
        <v>247</v>
      </c>
      <c r="M20" s="62" t="s">
        <v>247</v>
      </c>
      <c r="N20" s="62">
        <v>150</v>
      </c>
      <c r="O20" s="62" t="s">
        <v>247</v>
      </c>
      <c r="P20" s="62" t="s">
        <v>247</v>
      </c>
    </row>
    <row r="21" spans="1:17" ht="15.75" customHeight="1" x14ac:dyDescent="0.15">
      <c r="A21" s="19" t="s">
        <v>180</v>
      </c>
      <c r="B21" s="18">
        <v>0.12886574074074075</v>
      </c>
      <c r="C21" s="19" t="s">
        <v>221</v>
      </c>
      <c r="D21" s="19" t="s">
        <v>247</v>
      </c>
      <c r="E21" s="19" t="s">
        <v>247</v>
      </c>
      <c r="F21" s="19" t="s">
        <v>297</v>
      </c>
      <c r="G21" s="59" t="s">
        <v>247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61" t="s">
        <v>1518</v>
      </c>
      <c r="M21" s="62" t="s">
        <v>247</v>
      </c>
      <c r="N21" s="62" t="s">
        <v>247</v>
      </c>
      <c r="O21" s="62" t="s">
        <v>247</v>
      </c>
      <c r="P21" s="62" t="s">
        <v>247</v>
      </c>
      <c r="Q21" s="19" t="s">
        <v>1519</v>
      </c>
    </row>
    <row r="22" spans="1:17" ht="15.75" customHeight="1" x14ac:dyDescent="0.15">
      <c r="A22" s="19" t="s">
        <v>180</v>
      </c>
      <c r="B22" s="18">
        <v>0.12910879629629629</v>
      </c>
      <c r="C22" s="19" t="s">
        <v>220</v>
      </c>
      <c r="D22" s="19" t="s">
        <v>247</v>
      </c>
      <c r="E22" s="19" t="s">
        <v>666</v>
      </c>
      <c r="F22" s="19" t="s">
        <v>554</v>
      </c>
      <c r="G22" s="59" t="s">
        <v>247</v>
      </c>
      <c r="H22" s="60" t="s">
        <v>247</v>
      </c>
      <c r="I22" s="60" t="s">
        <v>247</v>
      </c>
      <c r="J22" s="60" t="s">
        <v>247</v>
      </c>
      <c r="K22" s="60" t="s">
        <v>247</v>
      </c>
      <c r="L22" s="61" t="s">
        <v>1524</v>
      </c>
      <c r="M22" s="62" t="s">
        <v>247</v>
      </c>
      <c r="N22" s="62" t="s">
        <v>247</v>
      </c>
      <c r="O22" s="62" t="s">
        <v>247</v>
      </c>
      <c r="P22" s="62" t="s">
        <v>247</v>
      </c>
    </row>
    <row r="23" spans="1:17" ht="15.75" customHeight="1" x14ac:dyDescent="0.15">
      <c r="A23" s="19" t="s">
        <v>180</v>
      </c>
      <c r="B23" s="18">
        <v>0.13119212962962962</v>
      </c>
      <c r="C23" s="19" t="s">
        <v>225</v>
      </c>
      <c r="D23" s="19" t="s">
        <v>247</v>
      </c>
      <c r="E23" s="19" t="s">
        <v>268</v>
      </c>
      <c r="F23" s="19" t="s">
        <v>251</v>
      </c>
      <c r="G23" s="59" t="s">
        <v>1538</v>
      </c>
      <c r="H23" s="60" t="s">
        <v>247</v>
      </c>
      <c r="I23" s="60" t="s">
        <v>247</v>
      </c>
      <c r="J23" s="60" t="s">
        <v>247</v>
      </c>
      <c r="K23" s="60" t="s">
        <v>247</v>
      </c>
      <c r="L23" s="61" t="s">
        <v>247</v>
      </c>
      <c r="M23" s="62" t="s">
        <v>247</v>
      </c>
      <c r="N23" s="62" t="s">
        <v>247</v>
      </c>
      <c r="O23" s="62" t="s">
        <v>247</v>
      </c>
      <c r="P23" s="62" t="s">
        <v>247</v>
      </c>
    </row>
    <row r="24" spans="1:17" ht="15.75" customHeight="1" x14ac:dyDescent="0.15">
      <c r="A24" s="19" t="s">
        <v>180</v>
      </c>
      <c r="B24" s="18">
        <v>0.13311342592592593</v>
      </c>
      <c r="C24" s="19" t="s">
        <v>220</v>
      </c>
      <c r="D24" s="19" t="s">
        <v>247</v>
      </c>
      <c r="E24" s="19" t="s">
        <v>247</v>
      </c>
      <c r="F24" s="19" t="s">
        <v>297</v>
      </c>
      <c r="G24" s="59" t="s">
        <v>247</v>
      </c>
      <c r="H24" s="60" t="s">
        <v>247</v>
      </c>
      <c r="I24" s="60" t="s">
        <v>247</v>
      </c>
      <c r="J24" s="60" t="s">
        <v>247</v>
      </c>
      <c r="K24" s="60" t="s">
        <v>247</v>
      </c>
      <c r="L24" s="61" t="s">
        <v>1539</v>
      </c>
      <c r="M24" s="62" t="s">
        <v>247</v>
      </c>
      <c r="N24" s="62" t="s">
        <v>247</v>
      </c>
      <c r="O24" s="62" t="s">
        <v>247</v>
      </c>
      <c r="P24" s="62" t="s">
        <v>247</v>
      </c>
      <c r="Q24" s="19" t="s">
        <v>1540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1" customWidth="1"/>
    <col min="4" max="4" width="15.5" customWidth="1"/>
    <col min="7" max="7" width="19.5" customWidth="1"/>
    <col min="8" max="8" width="9.33203125" customWidth="1"/>
    <col min="9" max="11" width="7.6640625" customWidth="1"/>
    <col min="12" max="12" width="23.1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13.3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181</v>
      </c>
      <c r="B2" s="18">
        <v>7.649305555555555E-2</v>
      </c>
      <c r="C2" s="19" t="s">
        <v>225</v>
      </c>
      <c r="D2" s="19" t="s">
        <v>247</v>
      </c>
      <c r="E2" s="19" t="s">
        <v>1541</v>
      </c>
      <c r="F2" s="19" t="s">
        <v>297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1542</v>
      </c>
      <c r="M2" s="62" t="s">
        <v>247</v>
      </c>
      <c r="N2" s="62" t="s">
        <v>247</v>
      </c>
      <c r="O2" s="62" t="s">
        <v>247</v>
      </c>
      <c r="P2" s="62" t="s">
        <v>247</v>
      </c>
      <c r="Q2" s="19" t="s">
        <v>1543</v>
      </c>
    </row>
    <row r="3" spans="1:17" ht="15.75" customHeight="1" x14ac:dyDescent="0.15">
      <c r="A3" s="19" t="s">
        <v>181</v>
      </c>
      <c r="B3" s="18">
        <v>0.14228009259259258</v>
      </c>
      <c r="C3" s="19" t="s">
        <v>1544</v>
      </c>
      <c r="D3" s="19" t="s">
        <v>247</v>
      </c>
      <c r="E3" s="19" t="s">
        <v>220</v>
      </c>
      <c r="F3" s="19" t="s">
        <v>255</v>
      </c>
      <c r="G3" s="59" t="s">
        <v>274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181</v>
      </c>
      <c r="B4" s="18">
        <v>0.12806712962962963</v>
      </c>
      <c r="C4" s="19" t="s">
        <v>219</v>
      </c>
      <c r="D4" s="19" t="s">
        <v>247</v>
      </c>
      <c r="E4" s="19" t="s">
        <v>1545</v>
      </c>
      <c r="F4" s="19" t="s">
        <v>286</v>
      </c>
      <c r="G4" s="59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1546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181</v>
      </c>
      <c r="B5" s="18">
        <v>0.13287037037037036</v>
      </c>
      <c r="C5" s="19" t="s">
        <v>219</v>
      </c>
      <c r="D5" s="19" t="s">
        <v>247</v>
      </c>
      <c r="E5" s="19" t="s">
        <v>1541</v>
      </c>
      <c r="F5" s="19" t="s">
        <v>255</v>
      </c>
      <c r="G5" s="59" t="s">
        <v>1547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1548</v>
      </c>
      <c r="M5" s="62" t="s">
        <v>247</v>
      </c>
      <c r="N5" s="62" t="s">
        <v>247</v>
      </c>
      <c r="O5" s="62" t="s">
        <v>247</v>
      </c>
      <c r="P5" s="62" t="s">
        <v>247</v>
      </c>
      <c r="Q5" s="19" t="s">
        <v>1543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5.33203125" customWidth="1"/>
    <col min="4" max="4" width="20.5" customWidth="1"/>
    <col min="7" max="7" width="23.33203125" customWidth="1"/>
    <col min="8" max="8" width="9.33203125" customWidth="1"/>
    <col min="9" max="11" width="7.6640625" customWidth="1"/>
    <col min="12" max="12" width="11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1.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182</v>
      </c>
      <c r="B2" s="18">
        <v>0.1363425925925926</v>
      </c>
      <c r="C2" s="19" t="s">
        <v>220</v>
      </c>
      <c r="D2" s="19" t="s">
        <v>1549</v>
      </c>
      <c r="E2" s="19" t="s">
        <v>268</v>
      </c>
      <c r="F2" s="19" t="s">
        <v>251</v>
      </c>
      <c r="G2" s="59" t="s">
        <v>440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>
        <v>1</v>
      </c>
      <c r="O2" s="62" t="s">
        <v>247</v>
      </c>
      <c r="P2" s="62" t="s">
        <v>247</v>
      </c>
    </row>
    <row r="3" spans="1:17" ht="15.75" customHeight="1" x14ac:dyDescent="0.15">
      <c r="A3" s="19" t="s">
        <v>182</v>
      </c>
      <c r="B3" s="18">
        <v>0.1366087962962963</v>
      </c>
      <c r="C3" s="19" t="s">
        <v>268</v>
      </c>
      <c r="D3" s="19" t="s">
        <v>1549</v>
      </c>
      <c r="E3" s="19" t="s">
        <v>268</v>
      </c>
      <c r="F3" s="19" t="s">
        <v>1550</v>
      </c>
      <c r="G3" s="59" t="s">
        <v>1551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  <c r="Q3" s="19" t="s">
        <v>1281</v>
      </c>
    </row>
    <row r="4" spans="1:17" ht="15.75" customHeight="1" x14ac:dyDescent="0.15">
      <c r="A4" s="19" t="s">
        <v>182</v>
      </c>
      <c r="B4" s="18">
        <v>0.13842592592592592</v>
      </c>
      <c r="C4" s="19" t="s">
        <v>229</v>
      </c>
      <c r="D4" s="19" t="s">
        <v>1549</v>
      </c>
      <c r="E4" s="19" t="s">
        <v>1552</v>
      </c>
      <c r="F4" s="19" t="s">
        <v>251</v>
      </c>
      <c r="G4" s="59" t="s">
        <v>1551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>
        <v>3</v>
      </c>
      <c r="P4" s="62" t="s">
        <v>247</v>
      </c>
    </row>
    <row r="5" spans="1:17" ht="15.75" customHeight="1" x14ac:dyDescent="0.15">
      <c r="A5" s="19" t="s">
        <v>182</v>
      </c>
      <c r="B5" s="18">
        <v>0.14693287037037037</v>
      </c>
      <c r="C5" s="19" t="s">
        <v>220</v>
      </c>
      <c r="D5" s="19" t="s">
        <v>1549</v>
      </c>
      <c r="E5" s="19" t="s">
        <v>268</v>
      </c>
      <c r="F5" s="19" t="s">
        <v>1550</v>
      </c>
      <c r="G5" s="59" t="s">
        <v>274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  <c r="Q5" s="19" t="s">
        <v>1553</v>
      </c>
    </row>
    <row r="6" spans="1:17" ht="15.75" customHeight="1" x14ac:dyDescent="0.15">
      <c r="A6" s="19" t="s">
        <v>182</v>
      </c>
      <c r="B6" s="18">
        <v>0.15243055555555557</v>
      </c>
      <c r="C6" s="19" t="s">
        <v>223</v>
      </c>
      <c r="D6" s="19" t="s">
        <v>1554</v>
      </c>
      <c r="E6" s="19" t="s">
        <v>223</v>
      </c>
      <c r="F6" s="19" t="s">
        <v>251</v>
      </c>
      <c r="G6" s="59" t="s">
        <v>1555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>
        <v>5</v>
      </c>
      <c r="P6" s="62" t="s">
        <v>247</v>
      </c>
    </row>
    <row r="7" spans="1:17" ht="15.75" customHeight="1" x14ac:dyDescent="0.15">
      <c r="A7" s="19" t="s">
        <v>182</v>
      </c>
      <c r="B7" s="18">
        <v>0.15335648148148148</v>
      </c>
      <c r="C7" s="19" t="s">
        <v>223</v>
      </c>
      <c r="D7" s="19" t="s">
        <v>247</v>
      </c>
      <c r="E7" s="19" t="s">
        <v>268</v>
      </c>
      <c r="F7" s="19" t="s">
        <v>255</v>
      </c>
      <c r="G7" s="59" t="s">
        <v>1556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182</v>
      </c>
      <c r="B8" s="18">
        <v>0.1592824074074074</v>
      </c>
      <c r="C8" s="19" t="s">
        <v>223</v>
      </c>
      <c r="D8" s="19" t="s">
        <v>1557</v>
      </c>
      <c r="E8" s="19" t="s">
        <v>1558</v>
      </c>
      <c r="F8" s="19" t="s">
        <v>255</v>
      </c>
      <c r="G8" s="59" t="s">
        <v>1559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182</v>
      </c>
      <c r="B9" s="18">
        <v>0.15937499999999999</v>
      </c>
      <c r="C9" s="19" t="s">
        <v>220</v>
      </c>
      <c r="D9" s="19" t="s">
        <v>1557</v>
      </c>
      <c r="E9" s="19" t="s">
        <v>1558</v>
      </c>
      <c r="F9" s="19" t="s">
        <v>255</v>
      </c>
      <c r="G9" s="59" t="s">
        <v>1560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8.5" customWidth="1"/>
    <col min="4" max="4" width="15.5" customWidth="1"/>
    <col min="5" max="5" width="18.33203125" customWidth="1"/>
    <col min="7" max="7" width="36" customWidth="1"/>
    <col min="8" max="8" width="9.33203125" customWidth="1"/>
    <col min="9" max="11" width="7.6640625" customWidth="1"/>
    <col min="12" max="12" width="23.16406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63.8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183</v>
      </c>
      <c r="B2" s="18">
        <v>1.292824074074074E-2</v>
      </c>
      <c r="C2" s="19" t="s">
        <v>223</v>
      </c>
      <c r="D2" s="19" t="s">
        <v>247</v>
      </c>
      <c r="E2" s="19" t="s">
        <v>1561</v>
      </c>
      <c r="F2" s="19" t="s">
        <v>255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1562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183</v>
      </c>
      <c r="B3" s="18">
        <v>1.40625E-2</v>
      </c>
      <c r="C3" s="19" t="s">
        <v>223</v>
      </c>
      <c r="D3" s="19" t="s">
        <v>247</v>
      </c>
      <c r="E3" s="19" t="s">
        <v>1558</v>
      </c>
      <c r="F3" s="19" t="s">
        <v>286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1563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183</v>
      </c>
      <c r="B4" s="18">
        <v>2.1423611111111112E-2</v>
      </c>
      <c r="C4" s="19" t="s">
        <v>223</v>
      </c>
      <c r="D4" s="19" t="s">
        <v>247</v>
      </c>
      <c r="E4" s="19" t="s">
        <v>1561</v>
      </c>
      <c r="F4" s="19" t="s">
        <v>255</v>
      </c>
      <c r="G4" s="59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1303</v>
      </c>
      <c r="M4" s="62" t="s">
        <v>247</v>
      </c>
      <c r="N4" s="62" t="s">
        <v>247</v>
      </c>
      <c r="O4" s="62" t="s">
        <v>247</v>
      </c>
      <c r="P4" s="62" t="s">
        <v>247</v>
      </c>
      <c r="Q4" s="19" t="s">
        <v>1564</v>
      </c>
    </row>
    <row r="5" spans="1:17" ht="15.75" customHeight="1" x14ac:dyDescent="0.15">
      <c r="A5" s="19" t="s">
        <v>183</v>
      </c>
      <c r="B5" s="18">
        <v>2.3055555555555555E-2</v>
      </c>
      <c r="C5" s="19" t="s">
        <v>1561</v>
      </c>
      <c r="D5" s="19" t="s">
        <v>247</v>
      </c>
      <c r="E5" s="19" t="s">
        <v>219</v>
      </c>
      <c r="F5" s="19" t="s">
        <v>255</v>
      </c>
      <c r="G5" s="59" t="s">
        <v>247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1565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183</v>
      </c>
      <c r="B6" s="18">
        <v>2.6967592592592592E-2</v>
      </c>
      <c r="C6" s="19" t="s">
        <v>1561</v>
      </c>
      <c r="D6" s="19" t="s">
        <v>247</v>
      </c>
      <c r="E6" s="19" t="s">
        <v>221</v>
      </c>
      <c r="F6" s="19" t="s">
        <v>255</v>
      </c>
      <c r="G6" s="59" t="s">
        <v>247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1566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183</v>
      </c>
      <c r="B7" s="18">
        <v>4.8993055555555554E-2</v>
      </c>
      <c r="C7" s="19" t="s">
        <v>219</v>
      </c>
      <c r="D7" s="19" t="s">
        <v>1567</v>
      </c>
      <c r="E7" s="19" t="s">
        <v>268</v>
      </c>
      <c r="F7" s="19" t="s">
        <v>251</v>
      </c>
      <c r="G7" s="59" t="s">
        <v>1568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>
        <v>800</v>
      </c>
      <c r="O7" s="62" t="s">
        <v>247</v>
      </c>
      <c r="P7" s="62" t="s">
        <v>247</v>
      </c>
    </row>
    <row r="8" spans="1:17" ht="15.75" customHeight="1" x14ac:dyDescent="0.15">
      <c r="A8" s="19" t="s">
        <v>183</v>
      </c>
      <c r="B8" s="18">
        <v>4.8993055555555554E-2</v>
      </c>
      <c r="C8" s="19" t="s">
        <v>219</v>
      </c>
      <c r="D8" s="19" t="s">
        <v>1567</v>
      </c>
      <c r="E8" s="19" t="s">
        <v>223</v>
      </c>
      <c r="F8" s="19" t="s">
        <v>251</v>
      </c>
      <c r="G8" s="59" t="s">
        <v>1569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>
        <v>50</v>
      </c>
      <c r="O8" s="62" t="s">
        <v>247</v>
      </c>
      <c r="P8" s="62" t="s">
        <v>247</v>
      </c>
    </row>
    <row r="9" spans="1:17" ht="15.75" customHeight="1" x14ac:dyDescent="0.15">
      <c r="A9" s="19" t="s">
        <v>183</v>
      </c>
      <c r="B9" s="18">
        <v>6.4768518518518517E-2</v>
      </c>
      <c r="C9" s="19" t="s">
        <v>220</v>
      </c>
      <c r="D9" s="19" t="s">
        <v>1570</v>
      </c>
      <c r="E9" s="19" t="s">
        <v>1571</v>
      </c>
      <c r="F9" s="19" t="s">
        <v>448</v>
      </c>
      <c r="G9" s="59" t="s">
        <v>247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1572</v>
      </c>
      <c r="M9" s="62" t="s">
        <v>247</v>
      </c>
      <c r="N9" s="62" t="s">
        <v>247</v>
      </c>
      <c r="O9" s="62" t="s">
        <v>247</v>
      </c>
      <c r="P9" s="62" t="s">
        <v>247</v>
      </c>
      <c r="Q9" s="19" t="s">
        <v>1573</v>
      </c>
    </row>
    <row r="10" spans="1:17" ht="15.75" customHeight="1" x14ac:dyDescent="0.15">
      <c r="A10" s="19" t="s">
        <v>183</v>
      </c>
      <c r="B10" s="18">
        <v>8.5462962962962963E-2</v>
      </c>
      <c r="C10" s="19" t="s">
        <v>1574</v>
      </c>
      <c r="D10" s="19" t="s">
        <v>247</v>
      </c>
      <c r="E10" s="19" t="s">
        <v>223</v>
      </c>
      <c r="F10" s="19" t="s">
        <v>286</v>
      </c>
      <c r="G10" s="59" t="s">
        <v>1575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  <c r="Q10" s="19" t="s">
        <v>1576</v>
      </c>
    </row>
    <row r="11" spans="1:17" ht="15.75" customHeight="1" x14ac:dyDescent="0.15">
      <c r="A11" s="19" t="s">
        <v>183</v>
      </c>
      <c r="B11" s="18">
        <v>8.684027777777778E-2</v>
      </c>
      <c r="C11" s="19" t="s">
        <v>220</v>
      </c>
      <c r="D11" s="19" t="s">
        <v>247</v>
      </c>
      <c r="E11" s="19" t="s">
        <v>1571</v>
      </c>
      <c r="F11" s="19" t="s">
        <v>251</v>
      </c>
      <c r="G11" s="59" t="s">
        <v>1577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>
        <v>300</v>
      </c>
      <c r="O11" s="62" t="s">
        <v>247</v>
      </c>
      <c r="P11" s="62" t="s">
        <v>247</v>
      </c>
      <c r="Q11" s="19" t="s">
        <v>1578</v>
      </c>
    </row>
    <row r="12" spans="1:17" ht="15.75" customHeight="1" x14ac:dyDescent="0.15">
      <c r="A12" s="19" t="s">
        <v>183</v>
      </c>
      <c r="B12" s="18">
        <v>0.12472222222222222</v>
      </c>
      <c r="C12" s="19" t="s">
        <v>223</v>
      </c>
      <c r="D12" s="19" t="s">
        <v>247</v>
      </c>
      <c r="E12" s="19" t="s">
        <v>221</v>
      </c>
      <c r="F12" s="19" t="s">
        <v>255</v>
      </c>
      <c r="G12" s="59" t="s">
        <v>247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1579</v>
      </c>
      <c r="M12" s="62" t="s">
        <v>247</v>
      </c>
      <c r="N12" s="62" t="s">
        <v>247</v>
      </c>
      <c r="O12" s="62" t="s">
        <v>247</v>
      </c>
      <c r="P12" s="62" t="s">
        <v>247</v>
      </c>
    </row>
    <row r="13" spans="1:17" ht="15.75" customHeight="1" x14ac:dyDescent="0.15">
      <c r="A13" s="19" t="s">
        <v>183</v>
      </c>
      <c r="B13" s="18">
        <v>0.12810185185185186</v>
      </c>
      <c r="C13" s="19" t="s">
        <v>221</v>
      </c>
      <c r="D13" s="19" t="s">
        <v>247</v>
      </c>
      <c r="E13" s="19" t="s">
        <v>220</v>
      </c>
      <c r="F13" s="19" t="s">
        <v>255</v>
      </c>
      <c r="G13" s="59" t="s">
        <v>247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>
        <v>300</v>
      </c>
      <c r="O13" s="62" t="s">
        <v>247</v>
      </c>
      <c r="P13" s="62" t="s">
        <v>247</v>
      </c>
      <c r="Q13" s="19" t="s">
        <v>1580</v>
      </c>
    </row>
    <row r="14" spans="1:17" ht="15.75" customHeight="1" x14ac:dyDescent="0.15">
      <c r="A14" s="19" t="s">
        <v>183</v>
      </c>
      <c r="B14" s="18">
        <v>0.13572916666666668</v>
      </c>
      <c r="C14" s="19" t="s">
        <v>1561</v>
      </c>
      <c r="D14" s="19" t="s">
        <v>1570</v>
      </c>
      <c r="E14" s="19" t="s">
        <v>220</v>
      </c>
      <c r="F14" s="19" t="s">
        <v>255</v>
      </c>
      <c r="G14" s="59" t="s">
        <v>247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1565</v>
      </c>
      <c r="M14" s="62" t="s">
        <v>247</v>
      </c>
      <c r="N14" s="62" t="s">
        <v>247</v>
      </c>
      <c r="O14" s="62" t="s">
        <v>247</v>
      </c>
      <c r="P14" s="62" t="s">
        <v>247</v>
      </c>
    </row>
    <row r="15" spans="1:17" ht="15.75" customHeight="1" x14ac:dyDescent="0.15">
      <c r="A15" s="19" t="s">
        <v>183</v>
      </c>
      <c r="B15" s="18">
        <v>0.1380787037037037</v>
      </c>
      <c r="C15" s="19" t="s">
        <v>220</v>
      </c>
      <c r="D15" s="19" t="s">
        <v>1570</v>
      </c>
      <c r="E15" s="19" t="s">
        <v>1571</v>
      </c>
      <c r="F15" s="19" t="s">
        <v>251</v>
      </c>
      <c r="G15" s="59" t="s">
        <v>1581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>
        <v>200</v>
      </c>
      <c r="N15" s="62" t="s">
        <v>247</v>
      </c>
      <c r="O15" s="62" t="s">
        <v>247</v>
      </c>
      <c r="P15" s="62" t="s">
        <v>247</v>
      </c>
    </row>
    <row r="16" spans="1:17" ht="15.75" customHeight="1" x14ac:dyDescent="0.15">
      <c r="A16" s="19" t="s">
        <v>183</v>
      </c>
      <c r="B16" s="18">
        <v>0.14222222222222222</v>
      </c>
      <c r="C16" s="19" t="s">
        <v>221</v>
      </c>
      <c r="D16" s="19" t="s">
        <v>247</v>
      </c>
      <c r="E16" s="19" t="s">
        <v>220</v>
      </c>
      <c r="F16" s="19" t="s">
        <v>255</v>
      </c>
      <c r="G16" s="59" t="s">
        <v>247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247</v>
      </c>
      <c r="M16" s="62">
        <v>100</v>
      </c>
      <c r="N16" s="62" t="s">
        <v>247</v>
      </c>
      <c r="O16" s="62" t="s">
        <v>247</v>
      </c>
      <c r="P16" s="62" t="s">
        <v>247</v>
      </c>
      <c r="Q16" s="19" t="s">
        <v>1582</v>
      </c>
    </row>
    <row r="17" spans="1:17" ht="15.75" customHeight="1" x14ac:dyDescent="0.15">
      <c r="A17" s="19" t="s">
        <v>183</v>
      </c>
      <c r="B17" s="18">
        <v>0.15106481481481482</v>
      </c>
      <c r="C17" s="19" t="s">
        <v>1571</v>
      </c>
      <c r="D17" s="19" t="s">
        <v>1570</v>
      </c>
      <c r="E17" s="19" t="s">
        <v>220</v>
      </c>
      <c r="F17" s="19" t="s">
        <v>255</v>
      </c>
      <c r="G17" s="59" t="s">
        <v>1583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247</v>
      </c>
      <c r="M17" s="62" t="s">
        <v>247</v>
      </c>
      <c r="N17" s="62" t="s">
        <v>247</v>
      </c>
      <c r="O17" s="62" t="s">
        <v>247</v>
      </c>
      <c r="P17" s="62" t="s">
        <v>247</v>
      </c>
      <c r="Q17" s="19" t="s">
        <v>1584</v>
      </c>
    </row>
    <row r="18" spans="1:17" ht="15.75" customHeight="1" x14ac:dyDescent="0.15">
      <c r="A18" s="19" t="s">
        <v>183</v>
      </c>
      <c r="B18" s="18">
        <v>0.1534375</v>
      </c>
      <c r="C18" s="19" t="s">
        <v>221</v>
      </c>
      <c r="D18" s="19" t="s">
        <v>247</v>
      </c>
      <c r="E18" s="19" t="s">
        <v>247</v>
      </c>
      <c r="F18" s="19" t="s">
        <v>297</v>
      </c>
      <c r="G18" s="59" t="s">
        <v>247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1518</v>
      </c>
      <c r="M18" s="62" t="s">
        <v>247</v>
      </c>
      <c r="N18" s="62" t="s">
        <v>247</v>
      </c>
      <c r="O18" s="62" t="s">
        <v>247</v>
      </c>
      <c r="P18" s="62" t="s">
        <v>247</v>
      </c>
      <c r="Q18" s="19" t="s">
        <v>1585</v>
      </c>
    </row>
    <row r="19" spans="1:17" ht="15.75" customHeight="1" x14ac:dyDescent="0.15">
      <c r="A19" s="19" t="s">
        <v>183</v>
      </c>
      <c r="B19" s="18">
        <v>0.15362268518518518</v>
      </c>
      <c r="C19" s="19" t="s">
        <v>1561</v>
      </c>
      <c r="D19" s="19" t="s">
        <v>247</v>
      </c>
      <c r="E19" s="19" t="s">
        <v>268</v>
      </c>
      <c r="F19" s="19" t="s">
        <v>255</v>
      </c>
      <c r="G19" s="59" t="s">
        <v>247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1586</v>
      </c>
      <c r="M19" s="62" t="s">
        <v>247</v>
      </c>
      <c r="N19" s="62" t="s">
        <v>247</v>
      </c>
      <c r="O19" s="62" t="s">
        <v>247</v>
      </c>
      <c r="P19" s="62" t="s">
        <v>247</v>
      </c>
    </row>
    <row r="20" spans="1:17" ht="15.75" customHeight="1" x14ac:dyDescent="0.15">
      <c r="A20" s="19" t="s">
        <v>183</v>
      </c>
      <c r="B20" s="18">
        <v>0.15436342592592592</v>
      </c>
      <c r="C20" s="19" t="s">
        <v>1561</v>
      </c>
      <c r="D20" s="19" t="s">
        <v>247</v>
      </c>
      <c r="E20" s="19" t="s">
        <v>225</v>
      </c>
      <c r="F20" s="19" t="s">
        <v>255</v>
      </c>
      <c r="G20" s="59" t="s">
        <v>247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61" t="s">
        <v>1587</v>
      </c>
      <c r="M20" s="62" t="s">
        <v>247</v>
      </c>
      <c r="N20" s="62" t="s">
        <v>247</v>
      </c>
      <c r="O20" s="62" t="s">
        <v>247</v>
      </c>
      <c r="P20" s="62" t="s">
        <v>247</v>
      </c>
    </row>
    <row r="21" spans="1:17" ht="15.75" customHeight="1" x14ac:dyDescent="0.15">
      <c r="A21" s="19" t="s">
        <v>183</v>
      </c>
      <c r="B21" s="18">
        <v>0.15480324074074073</v>
      </c>
      <c r="C21" s="19" t="s">
        <v>221</v>
      </c>
      <c r="D21" s="19" t="s">
        <v>247</v>
      </c>
      <c r="E21" s="19" t="s">
        <v>247</v>
      </c>
      <c r="F21" s="19" t="s">
        <v>297</v>
      </c>
      <c r="G21" s="59" t="s">
        <v>247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61" t="s">
        <v>1518</v>
      </c>
      <c r="M21" s="62" t="s">
        <v>247</v>
      </c>
      <c r="N21" s="62" t="s">
        <v>247</v>
      </c>
      <c r="O21" s="62" t="s">
        <v>247</v>
      </c>
      <c r="P21" s="62" t="s">
        <v>247</v>
      </c>
      <c r="Q21" s="19" t="s">
        <v>1519</v>
      </c>
    </row>
    <row r="22" spans="1:17" ht="15.75" customHeight="1" x14ac:dyDescent="0.15">
      <c r="A22" s="19" t="s">
        <v>183</v>
      </c>
      <c r="B22" s="18">
        <v>0.15828703703703703</v>
      </c>
      <c r="C22" s="19" t="s">
        <v>221</v>
      </c>
      <c r="D22" s="19" t="s">
        <v>1392</v>
      </c>
      <c r="E22" s="19" t="s">
        <v>221</v>
      </c>
      <c r="F22" s="19" t="s">
        <v>251</v>
      </c>
      <c r="G22" s="59" t="s">
        <v>1588</v>
      </c>
      <c r="H22" s="60" t="s">
        <v>247</v>
      </c>
      <c r="I22" s="60" t="s">
        <v>247</v>
      </c>
      <c r="J22" s="60" t="s">
        <v>247</v>
      </c>
      <c r="K22" s="60" t="s">
        <v>247</v>
      </c>
      <c r="L22" s="61" t="s">
        <v>247</v>
      </c>
      <c r="M22" s="62" t="s">
        <v>247</v>
      </c>
      <c r="N22" s="62" t="s">
        <v>247</v>
      </c>
      <c r="O22" s="62" t="s">
        <v>247</v>
      </c>
      <c r="P22" s="62" t="s">
        <v>247</v>
      </c>
      <c r="Q22" s="19" t="s">
        <v>1589</v>
      </c>
    </row>
    <row r="23" spans="1:17" ht="15.75" customHeight="1" x14ac:dyDescent="0.15">
      <c r="A23" s="19" t="s">
        <v>183</v>
      </c>
      <c r="B23" s="18" t="s">
        <v>1590</v>
      </c>
      <c r="C23" s="19" t="s">
        <v>223</v>
      </c>
      <c r="D23" s="19" t="s">
        <v>247</v>
      </c>
      <c r="E23" s="19" t="s">
        <v>1591</v>
      </c>
      <c r="F23" s="19" t="s">
        <v>255</v>
      </c>
      <c r="G23" s="59" t="s">
        <v>247</v>
      </c>
      <c r="H23" s="60" t="s">
        <v>247</v>
      </c>
      <c r="I23" s="60" t="s">
        <v>247</v>
      </c>
      <c r="J23" s="60" t="s">
        <v>247</v>
      </c>
      <c r="K23" s="60" t="s">
        <v>247</v>
      </c>
      <c r="L23" s="61" t="s">
        <v>1563</v>
      </c>
      <c r="M23" s="62" t="s">
        <v>247</v>
      </c>
      <c r="N23" s="62" t="s">
        <v>247</v>
      </c>
      <c r="O23" s="62" t="s">
        <v>247</v>
      </c>
      <c r="P23" s="62" t="s">
        <v>247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9.5" customWidth="1"/>
    <col min="4" max="4" width="15.5" customWidth="1"/>
    <col min="7" max="7" width="46.33203125" customWidth="1"/>
    <col min="8" max="8" width="9.33203125" customWidth="1"/>
    <col min="9" max="11" width="7.6640625" customWidth="1"/>
    <col min="12" max="12" width="18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17" customWidth="1"/>
  </cols>
  <sheetData>
    <row r="1" spans="1:17" ht="15.75" customHeight="1" x14ac:dyDescent="0.15">
      <c r="A1" s="178" t="s">
        <v>39</v>
      </c>
      <c r="B1" s="178" t="s">
        <v>231</v>
      </c>
      <c r="C1" s="178" t="s">
        <v>232</v>
      </c>
      <c r="D1" s="178" t="s">
        <v>233</v>
      </c>
      <c r="E1" s="178" t="s">
        <v>234</v>
      </c>
      <c r="F1" s="178" t="s">
        <v>235</v>
      </c>
      <c r="G1" s="179" t="s">
        <v>236</v>
      </c>
      <c r="H1" s="179" t="s">
        <v>95</v>
      </c>
      <c r="I1" s="179" t="s">
        <v>96</v>
      </c>
      <c r="J1" s="179" t="s">
        <v>97</v>
      </c>
      <c r="K1" s="179" t="s">
        <v>98</v>
      </c>
      <c r="L1" s="180" t="s">
        <v>238</v>
      </c>
      <c r="M1" s="180" t="s">
        <v>239</v>
      </c>
      <c r="N1" s="180" t="s">
        <v>240</v>
      </c>
      <c r="O1" s="180" t="s">
        <v>241</v>
      </c>
      <c r="P1" s="180" t="s">
        <v>242</v>
      </c>
      <c r="Q1" s="178" t="s">
        <v>243</v>
      </c>
    </row>
    <row r="2" spans="1:17" ht="15.75" customHeight="1" x14ac:dyDescent="0.15">
      <c r="A2" s="120" t="s">
        <v>184</v>
      </c>
      <c r="B2" s="181">
        <v>7.4513888888888893E-2</v>
      </c>
      <c r="C2" s="19" t="s">
        <v>247</v>
      </c>
      <c r="D2" s="120" t="s">
        <v>1592</v>
      </c>
      <c r="E2" s="120" t="s">
        <v>229</v>
      </c>
      <c r="F2" s="120" t="s">
        <v>266</v>
      </c>
      <c r="G2" s="182" t="s">
        <v>1593</v>
      </c>
      <c r="H2" s="183" t="s">
        <v>247</v>
      </c>
      <c r="I2" s="183" t="s">
        <v>247</v>
      </c>
      <c r="J2" s="183" t="s">
        <v>247</v>
      </c>
      <c r="K2" s="183" t="s">
        <v>247</v>
      </c>
      <c r="L2" s="184" t="s">
        <v>247</v>
      </c>
      <c r="M2" s="185" t="s">
        <v>247</v>
      </c>
      <c r="N2" s="185" t="s">
        <v>247</v>
      </c>
      <c r="O2" s="185" t="s">
        <v>247</v>
      </c>
      <c r="P2" s="185" t="s">
        <v>247</v>
      </c>
      <c r="Q2" s="186"/>
    </row>
    <row r="3" spans="1:17" ht="15.75" customHeight="1" x14ac:dyDescent="0.15">
      <c r="A3" s="119" t="s">
        <v>184</v>
      </c>
      <c r="B3" s="181">
        <v>8.0462962962962958E-2</v>
      </c>
      <c r="C3" s="19" t="s">
        <v>247</v>
      </c>
      <c r="D3" s="120" t="s">
        <v>1592</v>
      </c>
      <c r="E3" s="120" t="s">
        <v>219</v>
      </c>
      <c r="F3" s="120" t="s">
        <v>266</v>
      </c>
      <c r="G3" s="182" t="s">
        <v>1115</v>
      </c>
      <c r="H3" s="183" t="s">
        <v>247</v>
      </c>
      <c r="I3" s="183" t="s">
        <v>247</v>
      </c>
      <c r="J3" s="183" t="s">
        <v>247</v>
      </c>
      <c r="K3" s="183" t="s">
        <v>247</v>
      </c>
      <c r="L3" s="184" t="s">
        <v>247</v>
      </c>
      <c r="M3" s="185" t="s">
        <v>247</v>
      </c>
      <c r="N3" s="185" t="s">
        <v>247</v>
      </c>
      <c r="O3" s="185" t="s">
        <v>247</v>
      </c>
      <c r="P3" s="185" t="s">
        <v>247</v>
      </c>
      <c r="Q3" s="186"/>
    </row>
    <row r="4" spans="1:17" ht="15.75" customHeight="1" x14ac:dyDescent="0.15">
      <c r="A4" s="120" t="s">
        <v>184</v>
      </c>
      <c r="B4" s="181">
        <v>8.6863425925925927E-2</v>
      </c>
      <c r="C4" s="19" t="s">
        <v>247</v>
      </c>
      <c r="D4" s="120" t="s">
        <v>1579</v>
      </c>
      <c r="E4" s="120" t="s">
        <v>221</v>
      </c>
      <c r="F4" s="120" t="s">
        <v>286</v>
      </c>
      <c r="G4" s="182" t="s">
        <v>1594</v>
      </c>
      <c r="H4" s="183">
        <v>25</v>
      </c>
      <c r="I4" s="183" t="s">
        <v>247</v>
      </c>
      <c r="J4" s="183" t="s">
        <v>247</v>
      </c>
      <c r="K4" s="183" t="s">
        <v>247</v>
      </c>
      <c r="L4" s="184" t="s">
        <v>247</v>
      </c>
      <c r="M4" s="185" t="s">
        <v>247</v>
      </c>
      <c r="N4" s="185" t="s">
        <v>247</v>
      </c>
      <c r="O4" s="185" t="s">
        <v>247</v>
      </c>
      <c r="P4" s="185" t="s">
        <v>247</v>
      </c>
      <c r="Q4" s="120"/>
    </row>
    <row r="5" spans="1:17" ht="15.75" customHeight="1" x14ac:dyDescent="0.15">
      <c r="A5" s="119" t="s">
        <v>184</v>
      </c>
      <c r="B5" s="181">
        <v>0.16864583333333333</v>
      </c>
      <c r="C5" s="19" t="s">
        <v>247</v>
      </c>
      <c r="D5" s="120" t="s">
        <v>1595</v>
      </c>
      <c r="E5" s="120" t="s">
        <v>223</v>
      </c>
      <c r="F5" s="120" t="s">
        <v>266</v>
      </c>
      <c r="G5" s="182" t="s">
        <v>1596</v>
      </c>
      <c r="H5" s="183" t="s">
        <v>247</v>
      </c>
      <c r="I5" s="183" t="s">
        <v>247</v>
      </c>
      <c r="J5" s="183" t="s">
        <v>247</v>
      </c>
      <c r="K5" s="183" t="s">
        <v>247</v>
      </c>
      <c r="L5" s="184" t="s">
        <v>247</v>
      </c>
      <c r="M5" s="185" t="s">
        <v>247</v>
      </c>
      <c r="N5" s="185" t="s">
        <v>247</v>
      </c>
      <c r="O5" s="185" t="s">
        <v>247</v>
      </c>
      <c r="P5" s="185" t="s">
        <v>247</v>
      </c>
      <c r="Q5" s="186"/>
    </row>
    <row r="6" spans="1:17" ht="15.75" customHeight="1" x14ac:dyDescent="0.15">
      <c r="A6" s="120" t="s">
        <v>184</v>
      </c>
      <c r="B6" s="181">
        <v>0.16944444444444445</v>
      </c>
      <c r="C6" s="19" t="s">
        <v>247</v>
      </c>
      <c r="D6" s="120" t="s">
        <v>1595</v>
      </c>
      <c r="E6" s="120" t="s">
        <v>229</v>
      </c>
      <c r="F6" s="120" t="s">
        <v>266</v>
      </c>
      <c r="G6" s="182" t="s">
        <v>1597</v>
      </c>
      <c r="H6" s="183" t="s">
        <v>247</v>
      </c>
      <c r="I6" s="183" t="s">
        <v>247</v>
      </c>
      <c r="J6" s="183" t="s">
        <v>247</v>
      </c>
      <c r="K6" s="183" t="s">
        <v>247</v>
      </c>
      <c r="L6" s="184" t="s">
        <v>247</v>
      </c>
      <c r="M6" s="185" t="s">
        <v>247</v>
      </c>
      <c r="N6" s="185" t="s">
        <v>247</v>
      </c>
      <c r="O6" s="185" t="s">
        <v>247</v>
      </c>
      <c r="P6" s="185" t="s">
        <v>247</v>
      </c>
      <c r="Q6" s="186"/>
    </row>
    <row r="7" spans="1:17" ht="15.75" customHeight="1" x14ac:dyDescent="0.15">
      <c r="A7" s="119" t="s">
        <v>184</v>
      </c>
      <c r="B7" s="181">
        <v>0.17266203703703703</v>
      </c>
      <c r="C7" s="19" t="s">
        <v>247</v>
      </c>
      <c r="D7" s="120" t="s">
        <v>1595</v>
      </c>
      <c r="E7" s="120" t="s">
        <v>229</v>
      </c>
      <c r="F7" s="120" t="s">
        <v>266</v>
      </c>
      <c r="G7" s="182" t="s">
        <v>1598</v>
      </c>
      <c r="H7" s="183" t="s">
        <v>247</v>
      </c>
      <c r="I7" s="183" t="s">
        <v>247</v>
      </c>
      <c r="J7" s="183" t="s">
        <v>247</v>
      </c>
      <c r="K7" s="183" t="s">
        <v>247</v>
      </c>
      <c r="L7" s="184" t="s">
        <v>247</v>
      </c>
      <c r="M7" s="185" t="s">
        <v>247</v>
      </c>
      <c r="N7" s="185" t="s">
        <v>247</v>
      </c>
      <c r="O7" s="185" t="s">
        <v>247</v>
      </c>
      <c r="P7" s="185" t="s">
        <v>247</v>
      </c>
      <c r="Q7" s="186"/>
    </row>
    <row r="8" spans="1:17" ht="15.75" customHeight="1" x14ac:dyDescent="0.15">
      <c r="A8" s="120" t="s">
        <v>184</v>
      </c>
      <c r="B8" s="181">
        <v>0.17498842592592592</v>
      </c>
      <c r="C8" s="120" t="s">
        <v>223</v>
      </c>
      <c r="D8" s="120" t="s">
        <v>247</v>
      </c>
      <c r="E8" s="120" t="s">
        <v>1599</v>
      </c>
      <c r="F8" s="120" t="s">
        <v>255</v>
      </c>
      <c r="G8" s="182" t="s">
        <v>247</v>
      </c>
      <c r="H8" s="183" t="s">
        <v>247</v>
      </c>
      <c r="I8" s="183" t="s">
        <v>247</v>
      </c>
      <c r="J8" s="183" t="s">
        <v>247</v>
      </c>
      <c r="K8" s="183" t="s">
        <v>247</v>
      </c>
      <c r="L8" s="184" t="s">
        <v>1600</v>
      </c>
      <c r="M8" s="185" t="s">
        <v>247</v>
      </c>
      <c r="N8" s="185" t="s">
        <v>247</v>
      </c>
      <c r="O8" s="185" t="s">
        <v>247</v>
      </c>
      <c r="P8" s="185" t="s">
        <v>247</v>
      </c>
      <c r="Q8" s="186"/>
    </row>
    <row r="9" spans="1:17" ht="15.75" customHeight="1" x14ac:dyDescent="0.15">
      <c r="A9" s="119" t="s">
        <v>184</v>
      </c>
      <c r="B9" s="181">
        <v>0.17627314814814815</v>
      </c>
      <c r="C9" s="120" t="s">
        <v>225</v>
      </c>
      <c r="D9" s="120" t="s">
        <v>247</v>
      </c>
      <c r="E9" s="120" t="s">
        <v>1599</v>
      </c>
      <c r="F9" s="120" t="s">
        <v>255</v>
      </c>
      <c r="G9" s="182" t="s">
        <v>247</v>
      </c>
      <c r="H9" s="183" t="s">
        <v>247</v>
      </c>
      <c r="I9" s="183" t="s">
        <v>247</v>
      </c>
      <c r="J9" s="183" t="s">
        <v>247</v>
      </c>
      <c r="K9" s="183" t="s">
        <v>247</v>
      </c>
      <c r="L9" s="184" t="s">
        <v>247</v>
      </c>
      <c r="M9" s="185">
        <v>7</v>
      </c>
      <c r="N9" s="185" t="s">
        <v>247</v>
      </c>
      <c r="O9" s="185" t="s">
        <v>247</v>
      </c>
      <c r="P9" s="185" t="s">
        <v>247</v>
      </c>
      <c r="Q9" s="186"/>
    </row>
    <row r="10" spans="1:17" ht="15.75" customHeight="1" x14ac:dyDescent="0.15">
      <c r="A10" s="120" t="s">
        <v>184</v>
      </c>
      <c r="B10" s="181">
        <v>0.17662037037037037</v>
      </c>
      <c r="C10" s="120" t="s">
        <v>221</v>
      </c>
      <c r="D10" s="120" t="s">
        <v>247</v>
      </c>
      <c r="E10" s="120" t="s">
        <v>247</v>
      </c>
      <c r="F10" s="120" t="s">
        <v>297</v>
      </c>
      <c r="G10" s="182" t="s">
        <v>247</v>
      </c>
      <c r="H10" s="183" t="s">
        <v>247</v>
      </c>
      <c r="I10" s="183" t="s">
        <v>247</v>
      </c>
      <c r="J10" s="183" t="s">
        <v>247</v>
      </c>
      <c r="K10" s="183" t="s">
        <v>247</v>
      </c>
      <c r="L10" s="184" t="s">
        <v>1518</v>
      </c>
      <c r="M10" s="185" t="s">
        <v>247</v>
      </c>
      <c r="N10" s="185" t="s">
        <v>247</v>
      </c>
      <c r="O10" s="185" t="s">
        <v>247</v>
      </c>
      <c r="P10" s="185" t="s">
        <v>247</v>
      </c>
      <c r="Q10" s="120" t="s">
        <v>1519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3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8.5" customWidth="1"/>
    <col min="4" max="4" width="20.5" customWidth="1"/>
    <col min="5" max="5" width="14" customWidth="1"/>
    <col min="7" max="7" width="38.1640625" customWidth="1"/>
    <col min="8" max="8" width="9.33203125" customWidth="1"/>
    <col min="9" max="11" width="7.6640625" customWidth="1"/>
    <col min="12" max="12" width="37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123.3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185</v>
      </c>
      <c r="B2" s="85">
        <v>1.306712962962963E-2</v>
      </c>
      <c r="C2" s="19" t="s">
        <v>223</v>
      </c>
      <c r="D2" s="19" t="s">
        <v>247</v>
      </c>
      <c r="E2" s="19" t="s">
        <v>223</v>
      </c>
      <c r="F2" s="19" t="s">
        <v>1143</v>
      </c>
      <c r="G2" s="59" t="s">
        <v>1601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  <c r="Q2" s="19" t="s">
        <v>1602</v>
      </c>
    </row>
    <row r="3" spans="1:17" ht="15.75" customHeight="1" x14ac:dyDescent="0.15">
      <c r="A3" s="19" t="s">
        <v>185</v>
      </c>
      <c r="B3" s="85">
        <v>1.34375E-2</v>
      </c>
      <c r="C3" s="19" t="s">
        <v>223</v>
      </c>
      <c r="D3" s="19" t="s">
        <v>247</v>
      </c>
      <c r="E3" s="19" t="s">
        <v>1561</v>
      </c>
      <c r="F3" s="19" t="s">
        <v>255</v>
      </c>
      <c r="G3" s="59" t="s">
        <v>1603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1603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185</v>
      </c>
      <c r="B4" s="85">
        <v>1.8124999999999999E-2</v>
      </c>
      <c r="C4" s="19" t="s">
        <v>223</v>
      </c>
      <c r="D4" s="19" t="s">
        <v>1604</v>
      </c>
      <c r="E4" s="19" t="s">
        <v>1605</v>
      </c>
      <c r="F4" s="19" t="s">
        <v>251</v>
      </c>
      <c r="G4" s="59" t="s">
        <v>1606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>
        <v>1</v>
      </c>
      <c r="O4" s="62" t="s">
        <v>247</v>
      </c>
      <c r="P4" s="62" t="s">
        <v>247</v>
      </c>
    </row>
    <row r="5" spans="1:17" ht="15.75" customHeight="1" x14ac:dyDescent="0.15">
      <c r="A5" s="19" t="s">
        <v>185</v>
      </c>
      <c r="B5" s="85">
        <v>1.8576388888888889E-2</v>
      </c>
      <c r="C5" s="19" t="s">
        <v>223</v>
      </c>
      <c r="D5" s="19" t="s">
        <v>247</v>
      </c>
      <c r="E5" s="19" t="s">
        <v>1605</v>
      </c>
      <c r="F5" s="19" t="s">
        <v>255</v>
      </c>
      <c r="G5" s="59" t="s">
        <v>247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>
        <v>1</v>
      </c>
      <c r="O5" s="62" t="s">
        <v>247</v>
      </c>
      <c r="P5" s="62" t="s">
        <v>247</v>
      </c>
      <c r="Q5" s="19" t="s">
        <v>1607</v>
      </c>
    </row>
    <row r="6" spans="1:17" ht="15.75" customHeight="1" x14ac:dyDescent="0.15">
      <c r="A6" s="19" t="s">
        <v>185</v>
      </c>
      <c r="B6" s="85">
        <v>2.1087962962962965E-2</v>
      </c>
      <c r="C6" s="19" t="s">
        <v>229</v>
      </c>
      <c r="D6" s="19" t="s">
        <v>247</v>
      </c>
      <c r="E6" s="19" t="s">
        <v>221</v>
      </c>
      <c r="F6" s="19" t="s">
        <v>255</v>
      </c>
      <c r="G6" s="59" t="s">
        <v>1608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1608</v>
      </c>
      <c r="M6" s="62" t="s">
        <v>247</v>
      </c>
      <c r="N6" s="62" t="s">
        <v>247</v>
      </c>
      <c r="O6" s="62" t="s">
        <v>247</v>
      </c>
      <c r="P6" s="62" t="s">
        <v>247</v>
      </c>
      <c r="Q6" s="19" t="s">
        <v>1609</v>
      </c>
    </row>
    <row r="7" spans="1:17" ht="15.75" customHeight="1" x14ac:dyDescent="0.15">
      <c r="A7" s="19" t="s">
        <v>185</v>
      </c>
      <c r="B7" s="85">
        <v>2.3692129629629629E-2</v>
      </c>
      <c r="C7" s="19" t="s">
        <v>223</v>
      </c>
      <c r="D7" s="19" t="s">
        <v>247</v>
      </c>
      <c r="E7" s="19" t="s">
        <v>1561</v>
      </c>
      <c r="F7" s="19" t="s">
        <v>255</v>
      </c>
      <c r="G7" s="59" t="s">
        <v>247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1610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185</v>
      </c>
      <c r="B8" s="85">
        <v>2.4675925925925928E-2</v>
      </c>
      <c r="C8" s="19" t="s">
        <v>221</v>
      </c>
      <c r="D8" s="19" t="s">
        <v>247</v>
      </c>
      <c r="E8" s="19" t="s">
        <v>223</v>
      </c>
      <c r="F8" s="19" t="s">
        <v>255</v>
      </c>
      <c r="G8" s="59" t="s">
        <v>1611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1611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185</v>
      </c>
      <c r="B9" s="85">
        <v>2.5381944444444443E-2</v>
      </c>
      <c r="C9" s="19" t="s">
        <v>1561</v>
      </c>
      <c r="D9" s="19" t="s">
        <v>247</v>
      </c>
      <c r="E9" s="19" t="s">
        <v>219</v>
      </c>
      <c r="F9" s="19" t="s">
        <v>255</v>
      </c>
      <c r="G9" s="59" t="s">
        <v>1565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9" t="s">
        <v>185</v>
      </c>
      <c r="B10" s="85">
        <v>3.0671296296296297E-2</v>
      </c>
      <c r="C10" s="19" t="s">
        <v>221</v>
      </c>
      <c r="D10" s="19" t="s">
        <v>247</v>
      </c>
      <c r="E10" s="19" t="s">
        <v>223</v>
      </c>
      <c r="F10" s="19" t="s">
        <v>255</v>
      </c>
      <c r="G10" s="59" t="s">
        <v>1612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1612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185</v>
      </c>
      <c r="B11" s="85">
        <v>3.184027777777778E-2</v>
      </c>
      <c r="C11" s="19" t="s">
        <v>223</v>
      </c>
      <c r="D11" s="19" t="s">
        <v>247</v>
      </c>
      <c r="E11" s="19" t="s">
        <v>220</v>
      </c>
      <c r="F11" s="19" t="s">
        <v>255</v>
      </c>
      <c r="G11" s="59" t="s">
        <v>1612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1612</v>
      </c>
      <c r="M11" s="62" t="s">
        <v>247</v>
      </c>
      <c r="N11" s="62" t="s">
        <v>247</v>
      </c>
      <c r="O11" s="62" t="s">
        <v>247</v>
      </c>
      <c r="P11" s="62" t="s">
        <v>247</v>
      </c>
      <c r="Q11" s="19" t="s">
        <v>1613</v>
      </c>
    </row>
    <row r="12" spans="1:17" ht="15.75" customHeight="1" x14ac:dyDescent="0.15">
      <c r="A12" s="19" t="s">
        <v>185</v>
      </c>
      <c r="B12" s="85">
        <v>3.1967592592592596E-2</v>
      </c>
      <c r="C12" s="19" t="s">
        <v>220</v>
      </c>
      <c r="D12" s="19" t="s">
        <v>247</v>
      </c>
      <c r="E12" s="19" t="s">
        <v>219</v>
      </c>
      <c r="F12" s="19" t="s">
        <v>255</v>
      </c>
      <c r="G12" s="59" t="s">
        <v>1612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1612</v>
      </c>
      <c r="M12" s="62" t="s">
        <v>247</v>
      </c>
      <c r="N12" s="62" t="s">
        <v>247</v>
      </c>
      <c r="O12" s="62" t="s">
        <v>247</v>
      </c>
      <c r="P12" s="62" t="s">
        <v>247</v>
      </c>
    </row>
    <row r="13" spans="1:17" ht="15.75" customHeight="1" x14ac:dyDescent="0.15">
      <c r="A13" s="19" t="s">
        <v>185</v>
      </c>
      <c r="B13" s="85">
        <v>3.380787037037037E-2</v>
      </c>
      <c r="C13" s="19" t="s">
        <v>223</v>
      </c>
      <c r="D13" s="19" t="s">
        <v>247</v>
      </c>
      <c r="E13" s="19" t="s">
        <v>1561</v>
      </c>
      <c r="F13" s="19" t="s">
        <v>255</v>
      </c>
      <c r="G13" s="59" t="s">
        <v>247</v>
      </c>
      <c r="H13" s="60" t="s">
        <v>247</v>
      </c>
      <c r="I13" s="60" t="s">
        <v>247</v>
      </c>
      <c r="J13" s="60" t="s">
        <v>247</v>
      </c>
      <c r="K13" s="60" t="s">
        <v>247</v>
      </c>
      <c r="L13" s="61" t="s">
        <v>1611</v>
      </c>
      <c r="M13" s="62" t="s">
        <v>247</v>
      </c>
      <c r="N13" s="62" t="s">
        <v>247</v>
      </c>
      <c r="O13" s="62" t="s">
        <v>247</v>
      </c>
      <c r="P13" s="62" t="s">
        <v>247</v>
      </c>
    </row>
    <row r="14" spans="1:17" ht="15.75" customHeight="1" x14ac:dyDescent="0.15">
      <c r="A14" s="19" t="s">
        <v>185</v>
      </c>
      <c r="B14" s="85">
        <v>3.9351851851851853E-2</v>
      </c>
      <c r="C14" s="19" t="s">
        <v>1614</v>
      </c>
      <c r="D14" s="19" t="s">
        <v>247</v>
      </c>
      <c r="E14" s="19" t="s">
        <v>221</v>
      </c>
      <c r="F14" s="19" t="s">
        <v>255</v>
      </c>
      <c r="G14" s="59" t="s">
        <v>1611</v>
      </c>
      <c r="H14" s="60" t="s">
        <v>247</v>
      </c>
      <c r="I14" s="60" t="s">
        <v>247</v>
      </c>
      <c r="J14" s="60" t="s">
        <v>247</v>
      </c>
      <c r="K14" s="60" t="s">
        <v>247</v>
      </c>
      <c r="L14" s="61" t="s">
        <v>247</v>
      </c>
      <c r="M14" s="62" t="s">
        <v>247</v>
      </c>
      <c r="N14" s="62" t="s">
        <v>247</v>
      </c>
      <c r="O14" s="62" t="s">
        <v>247</v>
      </c>
      <c r="P14" s="62" t="s">
        <v>247</v>
      </c>
    </row>
    <row r="15" spans="1:17" ht="15.75" customHeight="1" x14ac:dyDescent="0.15">
      <c r="A15" s="19" t="s">
        <v>185</v>
      </c>
      <c r="B15" s="85">
        <v>6.9780092592592588E-2</v>
      </c>
      <c r="C15" s="19" t="s">
        <v>223</v>
      </c>
      <c r="D15" s="19" t="s">
        <v>1554</v>
      </c>
      <c r="E15" s="19" t="s">
        <v>268</v>
      </c>
      <c r="F15" s="19" t="s">
        <v>251</v>
      </c>
      <c r="G15" s="59" t="s">
        <v>1615</v>
      </c>
      <c r="H15" s="60" t="s">
        <v>247</v>
      </c>
      <c r="I15" s="60" t="s">
        <v>247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 t="s">
        <v>247</v>
      </c>
      <c r="O15" s="62">
        <v>12</v>
      </c>
      <c r="P15" s="62" t="s">
        <v>247</v>
      </c>
    </row>
    <row r="16" spans="1:17" ht="15.75" customHeight="1" x14ac:dyDescent="0.15">
      <c r="A16" s="19" t="s">
        <v>185</v>
      </c>
      <c r="B16" s="85">
        <v>7.0787037037037037E-2</v>
      </c>
      <c r="C16" s="19" t="s">
        <v>221</v>
      </c>
      <c r="D16" s="19" t="s">
        <v>1604</v>
      </c>
      <c r="E16" s="19" t="s">
        <v>268</v>
      </c>
      <c r="F16" s="19" t="s">
        <v>251</v>
      </c>
      <c r="G16" s="59" t="s">
        <v>269</v>
      </c>
      <c r="H16" s="60" t="s">
        <v>247</v>
      </c>
      <c r="I16" s="60" t="s">
        <v>247</v>
      </c>
      <c r="J16" s="60" t="s">
        <v>247</v>
      </c>
      <c r="K16" s="60" t="s">
        <v>247</v>
      </c>
      <c r="L16" s="61" t="s">
        <v>247</v>
      </c>
      <c r="M16" s="62" t="s">
        <v>247</v>
      </c>
      <c r="N16" s="62">
        <v>1</v>
      </c>
      <c r="O16" s="62" t="s">
        <v>247</v>
      </c>
      <c r="P16" s="62" t="s">
        <v>247</v>
      </c>
    </row>
    <row r="17" spans="1:17" ht="15.75" customHeight="1" x14ac:dyDescent="0.15">
      <c r="A17" s="19" t="s">
        <v>185</v>
      </c>
      <c r="B17" s="18">
        <v>0.13144675925925925</v>
      </c>
      <c r="C17" s="19" t="s">
        <v>1616</v>
      </c>
      <c r="D17" s="19" t="s">
        <v>247</v>
      </c>
      <c r="E17" s="19" t="s">
        <v>229</v>
      </c>
      <c r="F17" s="19" t="s">
        <v>286</v>
      </c>
      <c r="G17" s="59" t="s">
        <v>1617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247</v>
      </c>
      <c r="M17" s="62" t="s">
        <v>247</v>
      </c>
      <c r="N17" s="62" t="s">
        <v>247</v>
      </c>
      <c r="O17" s="62" t="s">
        <v>247</v>
      </c>
      <c r="P17" s="62" t="s">
        <v>247</v>
      </c>
    </row>
    <row r="18" spans="1:17" ht="15.75" customHeight="1" x14ac:dyDescent="0.15">
      <c r="A18" s="19" t="s">
        <v>185</v>
      </c>
      <c r="B18" s="18">
        <v>0.13172453703703704</v>
      </c>
      <c r="C18" s="19" t="s">
        <v>229</v>
      </c>
      <c r="D18" s="19" t="s">
        <v>247</v>
      </c>
      <c r="E18" s="19" t="s">
        <v>220</v>
      </c>
      <c r="F18" s="19" t="s">
        <v>255</v>
      </c>
      <c r="G18" s="59" t="s">
        <v>1618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1618</v>
      </c>
      <c r="M18" s="62" t="s">
        <v>247</v>
      </c>
      <c r="N18" s="62" t="s">
        <v>247</v>
      </c>
      <c r="O18" s="62" t="s">
        <v>247</v>
      </c>
      <c r="P18" s="62" t="s">
        <v>247</v>
      </c>
    </row>
    <row r="19" spans="1:17" ht="15.75" customHeight="1" x14ac:dyDescent="0.15">
      <c r="A19" s="19" t="s">
        <v>185</v>
      </c>
      <c r="B19" s="18">
        <v>0.15694444444444444</v>
      </c>
      <c r="C19" s="19" t="s">
        <v>1616</v>
      </c>
      <c r="D19" s="19" t="s">
        <v>247</v>
      </c>
      <c r="E19" s="19" t="s">
        <v>229</v>
      </c>
      <c r="F19" s="19" t="s">
        <v>286</v>
      </c>
      <c r="G19" s="59" t="s">
        <v>1619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247</v>
      </c>
      <c r="M19" s="62" t="s">
        <v>247</v>
      </c>
      <c r="N19" s="62" t="s">
        <v>247</v>
      </c>
      <c r="O19" s="62" t="s">
        <v>247</v>
      </c>
      <c r="P19" s="62" t="s">
        <v>247</v>
      </c>
    </row>
    <row r="20" spans="1:17" ht="15.75" customHeight="1" x14ac:dyDescent="0.15">
      <c r="A20" s="19" t="s">
        <v>185</v>
      </c>
      <c r="B20" s="18">
        <v>0.15769675925925927</v>
      </c>
      <c r="C20" s="19" t="s">
        <v>229</v>
      </c>
      <c r="D20" s="19" t="s">
        <v>247</v>
      </c>
      <c r="E20" s="19" t="s">
        <v>220</v>
      </c>
      <c r="F20" s="19" t="s">
        <v>255</v>
      </c>
      <c r="G20" s="59" t="s">
        <v>1619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61" t="s">
        <v>1619</v>
      </c>
      <c r="M20" s="62" t="s">
        <v>247</v>
      </c>
      <c r="N20" s="62" t="s">
        <v>247</v>
      </c>
      <c r="O20" s="62" t="s">
        <v>247</v>
      </c>
      <c r="P20" s="62" t="s">
        <v>247</v>
      </c>
    </row>
    <row r="21" spans="1:17" ht="15.75" customHeight="1" x14ac:dyDescent="0.15">
      <c r="A21" s="19" t="s">
        <v>185</v>
      </c>
      <c r="B21" s="18">
        <v>0.15974537037037037</v>
      </c>
      <c r="C21" s="19" t="s">
        <v>1616</v>
      </c>
      <c r="D21" s="19" t="s">
        <v>247</v>
      </c>
      <c r="E21" s="19" t="s">
        <v>221</v>
      </c>
      <c r="F21" s="19" t="s">
        <v>286</v>
      </c>
      <c r="G21" s="59" t="s">
        <v>1620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61" t="s">
        <v>247</v>
      </c>
      <c r="M21" s="62" t="s">
        <v>247</v>
      </c>
      <c r="N21" s="62" t="s">
        <v>247</v>
      </c>
      <c r="O21" s="62" t="s">
        <v>247</v>
      </c>
      <c r="P21" s="62" t="s">
        <v>247</v>
      </c>
      <c r="Q21" s="19" t="s">
        <v>1621</v>
      </c>
    </row>
    <row r="22" spans="1:17" ht="15.75" customHeight="1" x14ac:dyDescent="0.15">
      <c r="A22" s="19" t="s">
        <v>185</v>
      </c>
      <c r="B22" s="18">
        <v>0.17041666666666666</v>
      </c>
      <c r="C22" s="19" t="s">
        <v>221</v>
      </c>
      <c r="D22" s="19" t="s">
        <v>247</v>
      </c>
      <c r="E22" s="19" t="s">
        <v>1622</v>
      </c>
      <c r="F22" s="19" t="s">
        <v>448</v>
      </c>
      <c r="G22" s="59" t="s">
        <v>247</v>
      </c>
      <c r="H22" s="60" t="s">
        <v>247</v>
      </c>
      <c r="I22" s="60" t="s">
        <v>247</v>
      </c>
      <c r="J22" s="60" t="s">
        <v>247</v>
      </c>
      <c r="K22" s="60" t="s">
        <v>247</v>
      </c>
      <c r="L22" s="61" t="s">
        <v>1623</v>
      </c>
      <c r="M22" s="62" t="s">
        <v>247</v>
      </c>
      <c r="N22" s="62" t="s">
        <v>247</v>
      </c>
      <c r="O22" s="62" t="s">
        <v>247</v>
      </c>
      <c r="P22" s="62" t="s">
        <v>247</v>
      </c>
    </row>
    <row r="23" spans="1:17" ht="15.75" customHeight="1" x14ac:dyDescent="0.15">
      <c r="A23" s="19" t="s">
        <v>185</v>
      </c>
      <c r="B23" s="18">
        <v>0.17069444444444445</v>
      </c>
      <c r="C23" s="19" t="s">
        <v>1622</v>
      </c>
      <c r="D23" s="19" t="s">
        <v>247</v>
      </c>
      <c r="E23" s="19" t="s">
        <v>225</v>
      </c>
      <c r="F23" s="19" t="s">
        <v>448</v>
      </c>
      <c r="G23" s="59" t="s">
        <v>1624</v>
      </c>
      <c r="H23" s="60" t="s">
        <v>247</v>
      </c>
      <c r="I23" s="60" t="s">
        <v>247</v>
      </c>
      <c r="J23" s="60" t="s">
        <v>247</v>
      </c>
      <c r="K23" s="60" t="s">
        <v>247</v>
      </c>
      <c r="L23" s="61" t="s">
        <v>247</v>
      </c>
      <c r="M23" s="62" t="s">
        <v>247</v>
      </c>
      <c r="N23" s="62" t="s">
        <v>247</v>
      </c>
      <c r="O23" s="62" t="s">
        <v>247</v>
      </c>
      <c r="P23" s="62" t="s">
        <v>247</v>
      </c>
    </row>
    <row r="24" spans="1:17" ht="15.75" customHeight="1" x14ac:dyDescent="0.15">
      <c r="A24" s="19" t="s">
        <v>185</v>
      </c>
      <c r="B24" s="18">
        <v>0.17162037037037037</v>
      </c>
      <c r="C24" s="19" t="s">
        <v>1561</v>
      </c>
      <c r="D24" s="19" t="s">
        <v>247</v>
      </c>
      <c r="E24" s="19" t="s">
        <v>1622</v>
      </c>
      <c r="F24" s="19" t="s">
        <v>255</v>
      </c>
      <c r="G24" s="59" t="s">
        <v>247</v>
      </c>
      <c r="H24" s="60" t="s">
        <v>247</v>
      </c>
      <c r="I24" s="60" t="s">
        <v>247</v>
      </c>
      <c r="J24" s="60" t="s">
        <v>247</v>
      </c>
      <c r="K24" s="60" t="s">
        <v>247</v>
      </c>
      <c r="L24" s="61" t="s">
        <v>1565</v>
      </c>
      <c r="M24" s="62" t="s">
        <v>247</v>
      </c>
      <c r="N24" s="62" t="s">
        <v>247</v>
      </c>
      <c r="O24" s="62" t="s">
        <v>247</v>
      </c>
      <c r="P24" s="62" t="s">
        <v>247</v>
      </c>
    </row>
    <row r="25" spans="1:17" ht="15.75" customHeight="1" x14ac:dyDescent="0.15">
      <c r="A25" s="19" t="s">
        <v>185</v>
      </c>
      <c r="B25" s="18">
        <v>0.17655092592592592</v>
      </c>
      <c r="C25" s="19" t="s">
        <v>1409</v>
      </c>
      <c r="D25" s="19" t="s">
        <v>1625</v>
      </c>
      <c r="E25" s="19" t="s">
        <v>225</v>
      </c>
      <c r="F25" s="19" t="s">
        <v>1626</v>
      </c>
      <c r="G25" s="59" t="s">
        <v>1627</v>
      </c>
      <c r="H25" s="60" t="s">
        <v>247</v>
      </c>
      <c r="I25" s="60" t="s">
        <v>247</v>
      </c>
      <c r="J25" s="60" t="s">
        <v>247</v>
      </c>
      <c r="K25" s="60" t="s">
        <v>247</v>
      </c>
      <c r="L25" s="61" t="s">
        <v>1628</v>
      </c>
      <c r="M25" s="62" t="s">
        <v>247</v>
      </c>
      <c r="N25" s="62" t="s">
        <v>247</v>
      </c>
      <c r="O25" s="62" t="s">
        <v>247</v>
      </c>
      <c r="P25" s="62" t="s">
        <v>247</v>
      </c>
      <c r="Q25" s="19" t="s">
        <v>1629</v>
      </c>
    </row>
    <row r="26" spans="1:17" ht="15.75" customHeight="1" x14ac:dyDescent="0.15">
      <c r="A26" s="19" t="s">
        <v>185</v>
      </c>
      <c r="B26" s="18">
        <v>0.17819444444444443</v>
      </c>
      <c r="C26" s="19" t="s">
        <v>221</v>
      </c>
      <c r="D26" s="19" t="s">
        <v>247</v>
      </c>
      <c r="E26" s="19" t="s">
        <v>219</v>
      </c>
      <c r="F26" s="19" t="s">
        <v>255</v>
      </c>
      <c r="G26" s="59" t="s">
        <v>1620</v>
      </c>
      <c r="H26" s="60" t="s">
        <v>247</v>
      </c>
      <c r="I26" s="60" t="s">
        <v>247</v>
      </c>
      <c r="J26" s="60" t="s">
        <v>247</v>
      </c>
      <c r="K26" s="60" t="s">
        <v>247</v>
      </c>
      <c r="L26" s="61" t="s">
        <v>1620</v>
      </c>
      <c r="M26" s="62" t="s">
        <v>247</v>
      </c>
      <c r="N26" s="62" t="s">
        <v>247</v>
      </c>
      <c r="O26" s="62" t="s">
        <v>247</v>
      </c>
      <c r="P26" s="62" t="s">
        <v>247</v>
      </c>
    </row>
    <row r="27" spans="1:17" ht="15.75" customHeight="1" x14ac:dyDescent="0.15">
      <c r="A27" s="19" t="s">
        <v>185</v>
      </c>
      <c r="B27" s="18">
        <v>0.17988425925925927</v>
      </c>
      <c r="C27" s="19" t="s">
        <v>220</v>
      </c>
      <c r="D27" s="19" t="s">
        <v>247</v>
      </c>
      <c r="E27" s="19" t="s">
        <v>1561</v>
      </c>
      <c r="F27" s="19" t="s">
        <v>255</v>
      </c>
      <c r="G27" s="59" t="s">
        <v>247</v>
      </c>
      <c r="H27" s="60" t="s">
        <v>247</v>
      </c>
      <c r="I27" s="60" t="s">
        <v>247</v>
      </c>
      <c r="J27" s="60" t="s">
        <v>247</v>
      </c>
      <c r="K27" s="60" t="s">
        <v>247</v>
      </c>
      <c r="L27" s="61" t="s">
        <v>1630</v>
      </c>
      <c r="M27" s="62" t="s">
        <v>247</v>
      </c>
      <c r="N27" s="62" t="s">
        <v>247</v>
      </c>
      <c r="O27" s="62" t="s">
        <v>247</v>
      </c>
      <c r="P27" s="62" t="s">
        <v>247</v>
      </c>
    </row>
    <row r="28" spans="1:17" ht="15.75" customHeight="1" x14ac:dyDescent="0.15">
      <c r="A28" s="19" t="s">
        <v>185</v>
      </c>
      <c r="B28" s="18">
        <v>0.18261574074074075</v>
      </c>
      <c r="C28" s="19" t="s">
        <v>1561</v>
      </c>
      <c r="D28" s="19" t="s">
        <v>247</v>
      </c>
      <c r="E28" s="19" t="s">
        <v>268</v>
      </c>
      <c r="F28" s="19" t="s">
        <v>255</v>
      </c>
      <c r="G28" s="59" t="s">
        <v>1631</v>
      </c>
      <c r="H28" s="60" t="s">
        <v>247</v>
      </c>
      <c r="I28" s="60" t="s">
        <v>247</v>
      </c>
      <c r="J28" s="60" t="s">
        <v>247</v>
      </c>
      <c r="K28" s="60" t="s">
        <v>247</v>
      </c>
      <c r="L28" s="61" t="s">
        <v>247</v>
      </c>
      <c r="M28" s="62" t="s">
        <v>247</v>
      </c>
      <c r="N28" s="62" t="s">
        <v>247</v>
      </c>
      <c r="O28" s="62" t="s">
        <v>247</v>
      </c>
      <c r="P28" s="62" t="s">
        <v>247</v>
      </c>
    </row>
    <row r="29" spans="1:17" ht="15.75" customHeight="1" x14ac:dyDescent="0.15">
      <c r="A29" s="19" t="s">
        <v>185</v>
      </c>
      <c r="B29" s="18">
        <v>0.1895023148148148</v>
      </c>
      <c r="C29" s="19" t="s">
        <v>223</v>
      </c>
      <c r="D29" s="19" t="s">
        <v>247</v>
      </c>
      <c r="E29" s="19" t="s">
        <v>1561</v>
      </c>
      <c r="F29" s="19" t="s">
        <v>255</v>
      </c>
      <c r="G29" s="59" t="s">
        <v>247</v>
      </c>
      <c r="H29" s="60" t="s">
        <v>247</v>
      </c>
      <c r="I29" s="60" t="s">
        <v>247</v>
      </c>
      <c r="J29" s="60" t="s">
        <v>247</v>
      </c>
      <c r="K29" s="60" t="s">
        <v>247</v>
      </c>
      <c r="L29" s="61" t="s">
        <v>1632</v>
      </c>
      <c r="M29" s="62" t="s">
        <v>247</v>
      </c>
      <c r="N29" s="62" t="s">
        <v>247</v>
      </c>
      <c r="O29" s="62" t="s">
        <v>247</v>
      </c>
      <c r="P29" s="62" t="s">
        <v>247</v>
      </c>
    </row>
    <row r="30" spans="1:17" ht="15.75" customHeight="1" x14ac:dyDescent="0.15">
      <c r="A30" s="19" t="s">
        <v>185</v>
      </c>
      <c r="B30" s="18">
        <v>0.18983796296296296</v>
      </c>
      <c r="C30" s="19" t="s">
        <v>1561</v>
      </c>
      <c r="D30" s="19" t="s">
        <v>247</v>
      </c>
      <c r="E30" s="19" t="s">
        <v>220</v>
      </c>
      <c r="F30" s="19" t="s">
        <v>255</v>
      </c>
      <c r="G30" s="59" t="s">
        <v>1633</v>
      </c>
      <c r="H30" s="60" t="s">
        <v>247</v>
      </c>
      <c r="I30" s="60" t="s">
        <v>247</v>
      </c>
      <c r="J30" s="60" t="s">
        <v>247</v>
      </c>
      <c r="K30" s="60" t="s">
        <v>247</v>
      </c>
      <c r="L30" s="61" t="s">
        <v>247</v>
      </c>
      <c r="M30" s="62" t="s">
        <v>247</v>
      </c>
      <c r="N30" s="62" t="s">
        <v>247</v>
      </c>
      <c r="O30" s="62" t="s">
        <v>247</v>
      </c>
      <c r="P30" s="62" t="s">
        <v>247</v>
      </c>
    </row>
    <row r="31" spans="1:17" ht="15.75" customHeight="1" x14ac:dyDescent="0.15">
      <c r="A31" s="19" t="s">
        <v>185</v>
      </c>
      <c r="B31" s="18">
        <v>0.20725694444444445</v>
      </c>
      <c r="C31" s="19" t="s">
        <v>1409</v>
      </c>
      <c r="D31" s="19" t="s">
        <v>247</v>
      </c>
      <c r="E31" s="19" t="s">
        <v>219</v>
      </c>
      <c r="F31" s="19" t="s">
        <v>246</v>
      </c>
      <c r="G31" s="59" t="s">
        <v>1634</v>
      </c>
      <c r="H31" s="60" t="s">
        <v>247</v>
      </c>
      <c r="I31" s="60" t="s">
        <v>247</v>
      </c>
      <c r="J31" s="60" t="s">
        <v>247</v>
      </c>
      <c r="K31" s="60" t="s">
        <v>247</v>
      </c>
      <c r="L31" s="61" t="s">
        <v>1634</v>
      </c>
      <c r="M31" s="62" t="s">
        <v>247</v>
      </c>
      <c r="N31" s="62" t="s">
        <v>247</v>
      </c>
      <c r="O31" s="62" t="s">
        <v>247</v>
      </c>
      <c r="P31" s="62" t="s">
        <v>247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0" customWidth="1"/>
    <col min="4" max="4" width="17.6640625" customWidth="1"/>
    <col min="7" max="7" width="37.33203125" customWidth="1"/>
    <col min="8" max="8" width="9.33203125" customWidth="1"/>
    <col min="9" max="11" width="7.6640625" customWidth="1"/>
    <col min="12" max="12" width="21.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26.1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186</v>
      </c>
      <c r="B2" s="18">
        <v>2.2997685185185184E-2</v>
      </c>
      <c r="C2" s="19" t="s">
        <v>221</v>
      </c>
      <c r="D2" s="19" t="s">
        <v>247</v>
      </c>
      <c r="E2" s="19" t="s">
        <v>247</v>
      </c>
      <c r="F2" s="19" t="s">
        <v>297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1518</v>
      </c>
      <c r="M2" s="62" t="s">
        <v>247</v>
      </c>
      <c r="N2" s="62">
        <v>50</v>
      </c>
      <c r="O2" s="62" t="s">
        <v>247</v>
      </c>
      <c r="P2" s="62" t="s">
        <v>247</v>
      </c>
    </row>
    <row r="3" spans="1:17" ht="15.75" customHeight="1" x14ac:dyDescent="0.15">
      <c r="A3" s="19" t="s">
        <v>186</v>
      </c>
      <c r="B3" s="18">
        <v>9.0370370370370365E-2</v>
      </c>
      <c r="C3" s="19" t="s">
        <v>221</v>
      </c>
      <c r="D3" s="19" t="s">
        <v>247</v>
      </c>
      <c r="E3" s="19" t="s">
        <v>247</v>
      </c>
      <c r="F3" s="19" t="s">
        <v>251</v>
      </c>
      <c r="G3" s="59" t="s">
        <v>1635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>
        <v>50</v>
      </c>
      <c r="O3" s="62" t="s">
        <v>247</v>
      </c>
      <c r="P3" s="62" t="s">
        <v>247</v>
      </c>
    </row>
    <row r="4" spans="1:17" ht="15.75" customHeight="1" x14ac:dyDescent="0.15">
      <c r="A4" s="19" t="s">
        <v>186</v>
      </c>
      <c r="B4" s="18">
        <v>9.0706018518518519E-2</v>
      </c>
      <c r="C4" s="19" t="s">
        <v>221</v>
      </c>
      <c r="D4" s="19" t="s">
        <v>247</v>
      </c>
      <c r="E4" s="19" t="s">
        <v>247</v>
      </c>
      <c r="F4" s="19" t="s">
        <v>251</v>
      </c>
      <c r="G4" s="59" t="s">
        <v>1636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>
        <v>100</v>
      </c>
      <c r="O4" s="62" t="s">
        <v>247</v>
      </c>
      <c r="P4" s="62" t="s">
        <v>247</v>
      </c>
    </row>
    <row r="5" spans="1:17" ht="15.75" customHeight="1" x14ac:dyDescent="0.15">
      <c r="A5" s="19" t="s">
        <v>186</v>
      </c>
      <c r="B5" s="18">
        <v>9.0844907407407402E-2</v>
      </c>
      <c r="C5" s="19" t="s">
        <v>223</v>
      </c>
      <c r="D5" s="19" t="s">
        <v>247</v>
      </c>
      <c r="E5" s="19" t="s">
        <v>221</v>
      </c>
      <c r="F5" s="19" t="s">
        <v>251</v>
      </c>
      <c r="G5" s="59" t="s">
        <v>1637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>
        <v>50</v>
      </c>
      <c r="O5" s="62" t="s">
        <v>247</v>
      </c>
      <c r="P5" s="62" t="s">
        <v>247</v>
      </c>
      <c r="Q5" s="19" t="s">
        <v>1638</v>
      </c>
    </row>
    <row r="6" spans="1:17" ht="15.75" customHeight="1" x14ac:dyDescent="0.15">
      <c r="A6" s="19" t="s">
        <v>186</v>
      </c>
      <c r="B6" s="18">
        <v>9.149305555555555E-2</v>
      </c>
      <c r="C6" s="19" t="s">
        <v>223</v>
      </c>
      <c r="D6" s="19" t="s">
        <v>247</v>
      </c>
      <c r="E6" s="19" t="s">
        <v>221</v>
      </c>
      <c r="F6" s="19" t="s">
        <v>251</v>
      </c>
      <c r="G6" s="59" t="s">
        <v>1639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>
        <v>300</v>
      </c>
      <c r="O6" s="62" t="s">
        <v>247</v>
      </c>
      <c r="P6" s="62" t="s">
        <v>247</v>
      </c>
    </row>
    <row r="7" spans="1:17" ht="15.75" customHeight="1" x14ac:dyDescent="0.15">
      <c r="A7" s="19" t="s">
        <v>186</v>
      </c>
      <c r="B7" s="18">
        <v>9.1747685185185182E-2</v>
      </c>
      <c r="C7" s="19" t="s">
        <v>1409</v>
      </c>
      <c r="D7" s="19" t="s">
        <v>247</v>
      </c>
      <c r="E7" s="19" t="s">
        <v>247</v>
      </c>
      <c r="F7" s="19" t="s">
        <v>251</v>
      </c>
      <c r="G7" s="59" t="s">
        <v>1516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>
        <v>250</v>
      </c>
      <c r="O7" s="62" t="s">
        <v>247</v>
      </c>
      <c r="P7" s="62" t="s">
        <v>247</v>
      </c>
    </row>
    <row r="8" spans="1:17" ht="15.75" customHeight="1" x14ac:dyDescent="0.15">
      <c r="A8" s="19" t="s">
        <v>186</v>
      </c>
      <c r="B8" s="18">
        <v>9.1747685185185182E-2</v>
      </c>
      <c r="C8" s="19" t="s">
        <v>1409</v>
      </c>
      <c r="D8" s="19" t="s">
        <v>247</v>
      </c>
      <c r="E8" s="19" t="s">
        <v>247</v>
      </c>
      <c r="F8" s="19" t="s">
        <v>251</v>
      </c>
      <c r="G8" s="59" t="s">
        <v>1640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>
        <v>200</v>
      </c>
      <c r="O8" s="62" t="s">
        <v>247</v>
      </c>
      <c r="P8" s="62" t="s">
        <v>247</v>
      </c>
    </row>
    <row r="9" spans="1:17" ht="15.75" customHeight="1" x14ac:dyDescent="0.15">
      <c r="A9" s="19" t="s">
        <v>186</v>
      </c>
      <c r="B9" s="18">
        <v>9.2523148148148146E-2</v>
      </c>
      <c r="C9" s="19" t="s">
        <v>229</v>
      </c>
      <c r="D9" s="19" t="s">
        <v>247</v>
      </c>
      <c r="E9" s="19" t="s">
        <v>247</v>
      </c>
      <c r="F9" s="19" t="s">
        <v>251</v>
      </c>
      <c r="G9" s="59" t="s">
        <v>1641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>
        <v>5</v>
      </c>
      <c r="O9" s="62" t="s">
        <v>247</v>
      </c>
      <c r="P9" s="62" t="s">
        <v>247</v>
      </c>
    </row>
    <row r="10" spans="1:17" ht="15.75" customHeight="1" x14ac:dyDescent="0.15">
      <c r="A10" s="19" t="s">
        <v>186</v>
      </c>
      <c r="B10" s="18">
        <v>9.6956018518518525E-2</v>
      </c>
      <c r="C10" s="19" t="s">
        <v>1409</v>
      </c>
      <c r="D10" s="19" t="s">
        <v>247</v>
      </c>
      <c r="E10" s="19" t="s">
        <v>247</v>
      </c>
      <c r="F10" s="19" t="s">
        <v>297</v>
      </c>
      <c r="G10" s="59" t="s">
        <v>247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1516</v>
      </c>
      <c r="M10" s="62" t="s">
        <v>247</v>
      </c>
      <c r="N10" s="62" t="s">
        <v>247</v>
      </c>
      <c r="O10" s="62" t="s">
        <v>247</v>
      </c>
      <c r="P10" s="62" t="s">
        <v>247</v>
      </c>
      <c r="Q10" s="19" t="s">
        <v>1517</v>
      </c>
    </row>
    <row r="11" spans="1:17" ht="15.75" customHeight="1" x14ac:dyDescent="0.15">
      <c r="A11" s="19" t="s">
        <v>186</v>
      </c>
      <c r="B11" s="18">
        <v>0.14724537037037036</v>
      </c>
      <c r="C11" s="19" t="s">
        <v>221</v>
      </c>
      <c r="D11" s="19" t="s">
        <v>247</v>
      </c>
      <c r="E11" s="19" t="s">
        <v>247</v>
      </c>
      <c r="F11" s="19" t="s">
        <v>297</v>
      </c>
      <c r="G11" s="59" t="s">
        <v>247</v>
      </c>
      <c r="H11" s="60" t="s">
        <v>247</v>
      </c>
      <c r="I11" s="60" t="s">
        <v>247</v>
      </c>
      <c r="J11" s="60" t="s">
        <v>247</v>
      </c>
      <c r="K11" s="60" t="s">
        <v>247</v>
      </c>
      <c r="L11" s="61" t="s">
        <v>1518</v>
      </c>
      <c r="M11" s="62" t="s">
        <v>247</v>
      </c>
      <c r="N11" s="62" t="s">
        <v>247</v>
      </c>
      <c r="O11" s="62" t="s">
        <v>247</v>
      </c>
      <c r="P11" s="62" t="s">
        <v>247</v>
      </c>
      <c r="Q11" s="19" t="s">
        <v>1519</v>
      </c>
    </row>
    <row r="12" spans="1:17" ht="15.75" customHeight="1" x14ac:dyDescent="0.15">
      <c r="A12" s="19" t="s">
        <v>186</v>
      </c>
      <c r="B12" s="18">
        <v>0.15219907407407407</v>
      </c>
      <c r="C12" s="19" t="s">
        <v>220</v>
      </c>
      <c r="D12" s="19" t="s">
        <v>1006</v>
      </c>
      <c r="E12" s="19" t="s">
        <v>247</v>
      </c>
      <c r="F12" s="19" t="s">
        <v>286</v>
      </c>
      <c r="G12" s="59" t="s">
        <v>1642</v>
      </c>
      <c r="H12" s="60" t="s">
        <v>247</v>
      </c>
      <c r="I12" s="60" t="s">
        <v>247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 t="s">
        <v>247</v>
      </c>
      <c r="O12" s="62" t="s">
        <v>247</v>
      </c>
      <c r="P12" s="62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10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16.33203125" customWidth="1"/>
    <col min="2" max="16" width="9.1640625" customWidth="1"/>
  </cols>
  <sheetData>
    <row r="1" spans="1:16" ht="39" x14ac:dyDescent="0.15">
      <c r="A1" s="33" t="s">
        <v>223</v>
      </c>
      <c r="B1" s="27" t="s">
        <v>95</v>
      </c>
      <c r="C1" s="28" t="s">
        <v>96</v>
      </c>
      <c r="D1" s="28" t="s">
        <v>97</v>
      </c>
      <c r="E1" s="28" t="s">
        <v>98</v>
      </c>
      <c r="F1" s="29" t="s">
        <v>99</v>
      </c>
      <c r="G1" s="30" t="s">
        <v>100</v>
      </c>
      <c r="H1" s="31" t="s">
        <v>101</v>
      </c>
      <c r="I1" s="31" t="s">
        <v>102</v>
      </c>
      <c r="J1" s="31" t="s">
        <v>103</v>
      </c>
      <c r="K1" s="32" t="s">
        <v>104</v>
      </c>
      <c r="L1" s="33" t="s">
        <v>105</v>
      </c>
      <c r="M1" s="34" t="s">
        <v>106</v>
      </c>
      <c r="N1" s="34" t="s">
        <v>107</v>
      </c>
      <c r="O1" s="34" t="s">
        <v>108</v>
      </c>
      <c r="P1" s="35" t="s">
        <v>109</v>
      </c>
    </row>
    <row r="2" spans="1:16" ht="13" x14ac:dyDescent="0.15">
      <c r="A2" s="1" t="s">
        <v>110</v>
      </c>
      <c r="B2" s="36">
        <f t="shared" ref="B2:B107" ca="1" si="0">SUMIF(INDIRECT("'"&amp;$A2&amp;"'!E:E"), $A$1, INDIRECT("'"&amp;$A2&amp;"'!H:H"))</f>
        <v>0</v>
      </c>
      <c r="C2">
        <f t="shared" ref="C2:C107" ca="1" si="1">SUMIF(INDIRECT("'"&amp;$A2&amp;"'!E:E"), $A$1, INDIRECT("'"&amp;$A2&amp;"'!I:I"))</f>
        <v>2</v>
      </c>
      <c r="D2">
        <f t="shared" ref="D2:D107" ca="1" si="2">SUMIF(INDIRECT("'"&amp;$A2&amp;"'!E:E"), $A$1, INDIRECT("'"&amp;$A2&amp;"'!J:J"))</f>
        <v>10</v>
      </c>
      <c r="E2">
        <f t="shared" ref="E2:E107" ca="1" si="3">SUMIF(INDIRECT("'"&amp;$A2&amp;"'!E:E"), $A$1, INDIRECT("'"&amp;$A2&amp;"'!K:K"))</f>
        <v>16</v>
      </c>
      <c r="F2" s="37">
        <f t="shared" ref="F2:F107" ca="1" si="4">(B2*10)+C2+(D2/10)+(E2/100)</f>
        <v>3.16</v>
      </c>
      <c r="G2" s="36">
        <f t="shared" ref="G2:G107" ca="1" si="5">-SUMIF(INDIRECT("'"&amp;$A2&amp;"'!C:C"), $A$1, INDIRECT("'"&amp;$A2&amp;"'!M:M"))</f>
        <v>0</v>
      </c>
      <c r="H2">
        <f t="shared" ref="H2:H107" ca="1" si="6">-SUMIF(INDIRECT("'"&amp;$A2&amp;"'!C:C"), $A$1, INDIRECT("'"&amp;$A2&amp;"'!N:N"))</f>
        <v>0</v>
      </c>
      <c r="I2">
        <f t="shared" ref="I2:I107" ca="1" si="7">-SUMIF(INDIRECT("'"&amp;$A2&amp;"'!C:C"), $A$1, INDIRECT("'"&amp;$A2&amp;"'!O:O"))</f>
        <v>-4</v>
      </c>
      <c r="J2">
        <f t="shared" ref="J2:J107" ca="1" si="8">-SUMIF(INDIRECT("'"&amp;$A2&amp;"'!C:C"), $A$1, INDIRECT("'"&amp;$A2&amp;"'!P:P"))</f>
        <v>-7</v>
      </c>
      <c r="K2" s="38">
        <f t="shared" ref="K2:K107" ca="1" si="9">(G2*10) + H2 + (I2/10) + (J2/100)</f>
        <v>-0.47000000000000003</v>
      </c>
      <c r="L2" s="39">
        <f t="shared" ref="L2:P2" ca="1" si="10">B2+G2</f>
        <v>0</v>
      </c>
      <c r="M2" s="19">
        <f t="shared" ca="1" si="10"/>
        <v>2</v>
      </c>
      <c r="N2" s="19">
        <f t="shared" ca="1" si="10"/>
        <v>6</v>
      </c>
      <c r="O2" s="19">
        <f t="shared" ca="1" si="10"/>
        <v>9</v>
      </c>
      <c r="P2" s="37">
        <f t="shared" ca="1" si="10"/>
        <v>2.69</v>
      </c>
    </row>
    <row r="3" spans="1:16" ht="13" x14ac:dyDescent="0.15">
      <c r="A3" s="1" t="s">
        <v>111</v>
      </c>
      <c r="B3" s="36">
        <f t="shared" ca="1" si="0"/>
        <v>0</v>
      </c>
      <c r="C3">
        <f t="shared" ca="1" si="1"/>
        <v>0</v>
      </c>
      <c r="D3">
        <f t="shared" ca="1" si="2"/>
        <v>0</v>
      </c>
      <c r="E3">
        <f t="shared" ca="1" si="3"/>
        <v>0</v>
      </c>
      <c r="F3" s="37">
        <f t="shared" ca="1" si="4"/>
        <v>0</v>
      </c>
      <c r="G3" s="36">
        <f t="shared" ca="1" si="5"/>
        <v>0</v>
      </c>
      <c r="H3">
        <f t="shared" ca="1" si="6"/>
        <v>-1</v>
      </c>
      <c r="I3">
        <f t="shared" ca="1" si="7"/>
        <v>-8</v>
      </c>
      <c r="J3">
        <f t="shared" ca="1" si="8"/>
        <v>0</v>
      </c>
      <c r="K3" s="38">
        <f t="shared" ca="1" si="9"/>
        <v>-1.8</v>
      </c>
      <c r="L3" s="39">
        <f t="shared" ref="L3:P3" ca="1" si="11">B3+G3</f>
        <v>0</v>
      </c>
      <c r="M3" s="19">
        <f t="shared" ca="1" si="11"/>
        <v>-1</v>
      </c>
      <c r="N3" s="19">
        <f t="shared" ca="1" si="11"/>
        <v>-8</v>
      </c>
      <c r="O3" s="19">
        <f t="shared" ca="1" si="11"/>
        <v>0</v>
      </c>
      <c r="P3" s="37">
        <f t="shared" ca="1" si="11"/>
        <v>-1.8</v>
      </c>
    </row>
    <row r="4" spans="1:16" ht="13" x14ac:dyDescent="0.15">
      <c r="A4" s="1" t="s">
        <v>112</v>
      </c>
      <c r="B4" s="36">
        <f t="shared" ca="1" si="0"/>
        <v>0</v>
      </c>
      <c r="C4">
        <f t="shared" ca="1" si="1"/>
        <v>0</v>
      </c>
      <c r="D4">
        <f t="shared" ca="1" si="2"/>
        <v>0</v>
      </c>
      <c r="E4">
        <f t="shared" ca="1" si="3"/>
        <v>0</v>
      </c>
      <c r="F4" s="37">
        <f t="shared" ca="1" si="4"/>
        <v>0</v>
      </c>
      <c r="G4" s="36">
        <f t="shared" ca="1" si="5"/>
        <v>0</v>
      </c>
      <c r="H4">
        <f t="shared" ca="1" si="6"/>
        <v>0</v>
      </c>
      <c r="I4">
        <f t="shared" ca="1" si="7"/>
        <v>0</v>
      </c>
      <c r="J4">
        <f t="shared" ca="1" si="8"/>
        <v>0</v>
      </c>
      <c r="K4" s="38">
        <f t="shared" ca="1" si="9"/>
        <v>0</v>
      </c>
      <c r="L4" s="39">
        <f t="shared" ref="L4:P4" ca="1" si="12">B4+G4</f>
        <v>0</v>
      </c>
      <c r="M4" s="19">
        <f t="shared" ca="1" si="12"/>
        <v>0</v>
      </c>
      <c r="N4" s="19">
        <f t="shared" ca="1" si="12"/>
        <v>0</v>
      </c>
      <c r="O4" s="19">
        <f t="shared" ca="1" si="12"/>
        <v>0</v>
      </c>
      <c r="P4" s="37">
        <f t="shared" ca="1" si="12"/>
        <v>0</v>
      </c>
    </row>
    <row r="5" spans="1:16" ht="13" x14ac:dyDescent="0.15">
      <c r="A5" s="1" t="s">
        <v>113</v>
      </c>
      <c r="B5" s="36">
        <f t="shared" ca="1" si="0"/>
        <v>0</v>
      </c>
      <c r="C5">
        <f t="shared" ca="1" si="1"/>
        <v>0</v>
      </c>
      <c r="D5">
        <f t="shared" ca="1" si="2"/>
        <v>0</v>
      </c>
      <c r="E5">
        <f t="shared" ca="1" si="3"/>
        <v>0</v>
      </c>
      <c r="F5" s="37">
        <f t="shared" ca="1" si="4"/>
        <v>0</v>
      </c>
      <c r="G5" s="36">
        <f t="shared" ca="1" si="5"/>
        <v>0</v>
      </c>
      <c r="H5">
        <f t="shared" ca="1" si="6"/>
        <v>-8</v>
      </c>
      <c r="I5">
        <f t="shared" ca="1" si="7"/>
        <v>-7</v>
      </c>
      <c r="J5">
        <f t="shared" ca="1" si="8"/>
        <v>0</v>
      </c>
      <c r="K5" s="38">
        <f t="shared" ca="1" si="9"/>
        <v>-8.6999999999999993</v>
      </c>
      <c r="L5" s="39">
        <f t="shared" ref="L5:P5" ca="1" si="13">B5+G5</f>
        <v>0</v>
      </c>
      <c r="M5" s="19">
        <f t="shared" ca="1" si="13"/>
        <v>-8</v>
      </c>
      <c r="N5" s="19">
        <f t="shared" ca="1" si="13"/>
        <v>-7</v>
      </c>
      <c r="O5" s="19">
        <f t="shared" ca="1" si="13"/>
        <v>0</v>
      </c>
      <c r="P5" s="37">
        <f t="shared" ca="1" si="13"/>
        <v>-8.6999999999999993</v>
      </c>
    </row>
    <row r="6" spans="1:16" ht="13" x14ac:dyDescent="0.15">
      <c r="A6" s="1" t="s">
        <v>114</v>
      </c>
      <c r="B6" s="36">
        <f t="shared" ca="1" si="0"/>
        <v>0</v>
      </c>
      <c r="C6">
        <f t="shared" ca="1" si="1"/>
        <v>60</v>
      </c>
      <c r="D6">
        <f t="shared" ca="1" si="2"/>
        <v>0</v>
      </c>
      <c r="E6">
        <f t="shared" ca="1" si="3"/>
        <v>0</v>
      </c>
      <c r="F6" s="37">
        <f t="shared" ca="1" si="4"/>
        <v>60</v>
      </c>
      <c r="G6" s="36">
        <f t="shared" ca="1" si="5"/>
        <v>0</v>
      </c>
      <c r="H6">
        <f t="shared" ca="1" si="6"/>
        <v>0</v>
      </c>
      <c r="I6">
        <f t="shared" ca="1" si="7"/>
        <v>0</v>
      </c>
      <c r="J6">
        <f t="shared" ca="1" si="8"/>
        <v>0</v>
      </c>
      <c r="K6" s="38">
        <f t="shared" ca="1" si="9"/>
        <v>0</v>
      </c>
      <c r="L6" s="39">
        <f t="shared" ref="L6:P6" ca="1" si="14">B6+G6</f>
        <v>0</v>
      </c>
      <c r="M6" s="19">
        <f t="shared" ca="1" si="14"/>
        <v>60</v>
      </c>
      <c r="N6" s="19">
        <f t="shared" ca="1" si="14"/>
        <v>0</v>
      </c>
      <c r="O6" s="19">
        <f t="shared" ca="1" si="14"/>
        <v>0</v>
      </c>
      <c r="P6" s="37">
        <f t="shared" ca="1" si="14"/>
        <v>60</v>
      </c>
    </row>
    <row r="7" spans="1:16" ht="13" x14ac:dyDescent="0.15">
      <c r="A7" s="1" t="s">
        <v>115</v>
      </c>
      <c r="B7" s="36">
        <f t="shared" ca="1" si="0"/>
        <v>0</v>
      </c>
      <c r="C7">
        <f t="shared" ca="1" si="1"/>
        <v>0</v>
      </c>
      <c r="D7">
        <f t="shared" ca="1" si="2"/>
        <v>0</v>
      </c>
      <c r="E7">
        <f t="shared" ca="1" si="3"/>
        <v>2</v>
      </c>
      <c r="F7" s="37">
        <f t="shared" ca="1" si="4"/>
        <v>0.02</v>
      </c>
      <c r="G7" s="36">
        <f t="shared" ca="1" si="5"/>
        <v>0</v>
      </c>
      <c r="H7">
        <f t="shared" ca="1" si="6"/>
        <v>0</v>
      </c>
      <c r="I7">
        <f t="shared" ca="1" si="7"/>
        <v>0</v>
      </c>
      <c r="J7">
        <f t="shared" ca="1" si="8"/>
        <v>-3</v>
      </c>
      <c r="K7" s="38">
        <f t="shared" ca="1" si="9"/>
        <v>-0.03</v>
      </c>
      <c r="L7" s="39">
        <f t="shared" ref="L7:P7" ca="1" si="15">B7+G7</f>
        <v>0</v>
      </c>
      <c r="M7" s="19">
        <f t="shared" ca="1" si="15"/>
        <v>0</v>
      </c>
      <c r="N7" s="19">
        <f t="shared" ca="1" si="15"/>
        <v>0</v>
      </c>
      <c r="O7" s="19">
        <f t="shared" ca="1" si="15"/>
        <v>-1</v>
      </c>
      <c r="P7" s="37">
        <f t="shared" ca="1" si="15"/>
        <v>-9.9999999999999985E-3</v>
      </c>
    </row>
    <row r="8" spans="1:16" ht="13" x14ac:dyDescent="0.15">
      <c r="A8" s="1" t="s">
        <v>116</v>
      </c>
      <c r="B8" s="36">
        <f t="shared" ca="1" si="0"/>
        <v>0</v>
      </c>
      <c r="C8">
        <f t="shared" ca="1" si="1"/>
        <v>13</v>
      </c>
      <c r="D8">
        <f t="shared" ca="1" si="2"/>
        <v>2</v>
      </c>
      <c r="E8">
        <f t="shared" ca="1" si="3"/>
        <v>0</v>
      </c>
      <c r="F8" s="37">
        <f t="shared" ca="1" si="4"/>
        <v>13.2</v>
      </c>
      <c r="G8" s="36">
        <f t="shared" ca="1" si="5"/>
        <v>0</v>
      </c>
      <c r="H8">
        <f t="shared" ca="1" si="6"/>
        <v>-13</v>
      </c>
      <c r="I8">
        <f t="shared" ca="1" si="7"/>
        <v>0</v>
      </c>
      <c r="J8">
        <f t="shared" ca="1" si="8"/>
        <v>0</v>
      </c>
      <c r="K8" s="38">
        <f t="shared" ca="1" si="9"/>
        <v>-13</v>
      </c>
      <c r="L8" s="39">
        <f t="shared" ref="L8:P8" ca="1" si="16">B8+G8</f>
        <v>0</v>
      </c>
      <c r="M8" s="19">
        <f t="shared" ca="1" si="16"/>
        <v>0</v>
      </c>
      <c r="N8" s="19">
        <f t="shared" ca="1" si="16"/>
        <v>2</v>
      </c>
      <c r="O8" s="19">
        <f t="shared" ca="1" si="16"/>
        <v>0</v>
      </c>
      <c r="P8" s="37">
        <f t="shared" ca="1" si="16"/>
        <v>0.19999999999999929</v>
      </c>
    </row>
    <row r="9" spans="1:16" ht="13" x14ac:dyDescent="0.15">
      <c r="A9" s="1" t="s">
        <v>117</v>
      </c>
      <c r="B9" s="36">
        <f t="shared" ca="1" si="0"/>
        <v>0</v>
      </c>
      <c r="C9">
        <f t="shared" ca="1" si="1"/>
        <v>150</v>
      </c>
      <c r="D9">
        <f t="shared" ca="1" si="2"/>
        <v>0</v>
      </c>
      <c r="E9">
        <f t="shared" ca="1" si="3"/>
        <v>0</v>
      </c>
      <c r="F9" s="37">
        <f t="shared" ca="1" si="4"/>
        <v>150</v>
      </c>
      <c r="G9" s="36">
        <f t="shared" ca="1" si="5"/>
        <v>0</v>
      </c>
      <c r="H9">
        <f t="shared" ca="1" si="6"/>
        <v>-200</v>
      </c>
      <c r="I9">
        <f t="shared" ca="1" si="7"/>
        <v>0</v>
      </c>
      <c r="J9">
        <f t="shared" ca="1" si="8"/>
        <v>0</v>
      </c>
      <c r="K9" s="38">
        <f t="shared" ca="1" si="9"/>
        <v>-200</v>
      </c>
      <c r="L9" s="39">
        <f t="shared" ref="L9:P9" ca="1" si="17">B9+G9</f>
        <v>0</v>
      </c>
      <c r="M9" s="19">
        <f t="shared" ca="1" si="17"/>
        <v>-50</v>
      </c>
      <c r="N9" s="19">
        <f t="shared" ca="1" si="17"/>
        <v>0</v>
      </c>
      <c r="O9" s="19">
        <f t="shared" ca="1" si="17"/>
        <v>0</v>
      </c>
      <c r="P9" s="37">
        <f t="shared" ca="1" si="17"/>
        <v>-50</v>
      </c>
    </row>
    <row r="10" spans="1:16" ht="13" x14ac:dyDescent="0.15">
      <c r="A10" s="1" t="s">
        <v>118</v>
      </c>
      <c r="B10" s="36">
        <f t="shared" ca="1" si="0"/>
        <v>0</v>
      </c>
      <c r="C10">
        <f t="shared" ca="1" si="1"/>
        <v>25</v>
      </c>
      <c r="D10">
        <f t="shared" ca="1" si="2"/>
        <v>0</v>
      </c>
      <c r="E10">
        <f t="shared" ca="1" si="3"/>
        <v>0</v>
      </c>
      <c r="F10" s="37">
        <f t="shared" ca="1" si="4"/>
        <v>25</v>
      </c>
      <c r="G10" s="36">
        <f t="shared" ca="1" si="5"/>
        <v>0</v>
      </c>
      <c r="H10">
        <f t="shared" ca="1" si="6"/>
        <v>-8</v>
      </c>
      <c r="I10">
        <f t="shared" ca="1" si="7"/>
        <v>-4</v>
      </c>
      <c r="J10">
        <f t="shared" ca="1" si="8"/>
        <v>0</v>
      </c>
      <c r="K10" s="38">
        <f t="shared" ca="1" si="9"/>
        <v>-8.4</v>
      </c>
      <c r="L10" s="39">
        <f t="shared" ref="L10:P10" ca="1" si="18">B10+G10</f>
        <v>0</v>
      </c>
      <c r="M10" s="19">
        <f t="shared" ca="1" si="18"/>
        <v>17</v>
      </c>
      <c r="N10" s="19">
        <f t="shared" ca="1" si="18"/>
        <v>-4</v>
      </c>
      <c r="O10" s="19">
        <f t="shared" ca="1" si="18"/>
        <v>0</v>
      </c>
      <c r="P10" s="37">
        <f t="shared" ca="1" si="18"/>
        <v>16.600000000000001</v>
      </c>
    </row>
    <row r="11" spans="1:16" ht="13" x14ac:dyDescent="0.15">
      <c r="A11" s="1" t="s">
        <v>119</v>
      </c>
      <c r="B11" s="36">
        <f t="shared" ca="1" si="0"/>
        <v>0</v>
      </c>
      <c r="C11">
        <f t="shared" ca="1" si="1"/>
        <v>710</v>
      </c>
      <c r="D11">
        <f t="shared" ca="1" si="2"/>
        <v>0</v>
      </c>
      <c r="E11">
        <f t="shared" ca="1" si="3"/>
        <v>0</v>
      </c>
      <c r="F11" s="37">
        <f t="shared" ca="1" si="4"/>
        <v>710</v>
      </c>
      <c r="G11" s="36">
        <f t="shared" ca="1" si="5"/>
        <v>0</v>
      </c>
      <c r="H11">
        <f t="shared" ca="1" si="6"/>
        <v>0</v>
      </c>
      <c r="I11">
        <f t="shared" ca="1" si="7"/>
        <v>0</v>
      </c>
      <c r="J11">
        <f t="shared" ca="1" si="8"/>
        <v>0</v>
      </c>
      <c r="K11" s="38">
        <f t="shared" ca="1" si="9"/>
        <v>0</v>
      </c>
      <c r="L11" s="39">
        <f t="shared" ref="L11:P11" ca="1" si="19">B11+G11</f>
        <v>0</v>
      </c>
      <c r="M11" s="19">
        <f t="shared" ca="1" si="19"/>
        <v>710</v>
      </c>
      <c r="N11" s="19">
        <f t="shared" ca="1" si="19"/>
        <v>0</v>
      </c>
      <c r="O11" s="19">
        <f t="shared" ca="1" si="19"/>
        <v>0</v>
      </c>
      <c r="P11" s="37">
        <f t="shared" ca="1" si="19"/>
        <v>710</v>
      </c>
    </row>
    <row r="12" spans="1:16" ht="13" x14ac:dyDescent="0.15">
      <c r="A12" s="1" t="s">
        <v>120</v>
      </c>
      <c r="B12" s="36">
        <f t="shared" ca="1" si="0"/>
        <v>0</v>
      </c>
      <c r="C12">
        <f t="shared" ca="1" si="1"/>
        <v>0</v>
      </c>
      <c r="D12">
        <f t="shared" ca="1" si="2"/>
        <v>0</v>
      </c>
      <c r="E12">
        <f t="shared" ca="1" si="3"/>
        <v>0</v>
      </c>
      <c r="F12" s="37">
        <f t="shared" ca="1" si="4"/>
        <v>0</v>
      </c>
      <c r="G12" s="36">
        <f t="shared" ca="1" si="5"/>
        <v>0</v>
      </c>
      <c r="H12">
        <f t="shared" ca="1" si="6"/>
        <v>-15</v>
      </c>
      <c r="I12">
        <f t="shared" ca="1" si="7"/>
        <v>-3</v>
      </c>
      <c r="J12">
        <f t="shared" ca="1" si="8"/>
        <v>0</v>
      </c>
      <c r="K12" s="38">
        <f t="shared" ca="1" si="9"/>
        <v>-15.3</v>
      </c>
      <c r="L12" s="39">
        <f t="shared" ref="L12:P12" ca="1" si="20">B12+G12</f>
        <v>0</v>
      </c>
      <c r="M12" s="19">
        <f t="shared" ca="1" si="20"/>
        <v>-15</v>
      </c>
      <c r="N12" s="19">
        <f t="shared" ca="1" si="20"/>
        <v>-3</v>
      </c>
      <c r="O12" s="19">
        <f t="shared" ca="1" si="20"/>
        <v>0</v>
      </c>
      <c r="P12" s="37">
        <f t="shared" ca="1" si="20"/>
        <v>-15.3</v>
      </c>
    </row>
    <row r="13" spans="1:16" ht="13" x14ac:dyDescent="0.15">
      <c r="A13" s="1" t="s">
        <v>121</v>
      </c>
      <c r="B13" s="36">
        <f t="shared" ca="1" si="0"/>
        <v>0</v>
      </c>
      <c r="C13">
        <f t="shared" ca="1" si="1"/>
        <v>0</v>
      </c>
      <c r="D13">
        <f t="shared" ca="1" si="2"/>
        <v>0</v>
      </c>
      <c r="E13">
        <f t="shared" ca="1" si="3"/>
        <v>0</v>
      </c>
      <c r="F13" s="37">
        <f t="shared" ca="1" si="4"/>
        <v>0</v>
      </c>
      <c r="G13" s="36">
        <f t="shared" ca="1" si="5"/>
        <v>0</v>
      </c>
      <c r="H13">
        <f t="shared" ca="1" si="6"/>
        <v>-3</v>
      </c>
      <c r="I13">
        <f t="shared" ca="1" si="7"/>
        <v>0</v>
      </c>
      <c r="J13">
        <f t="shared" ca="1" si="8"/>
        <v>0</v>
      </c>
      <c r="K13" s="38">
        <f t="shared" ca="1" si="9"/>
        <v>-3</v>
      </c>
      <c r="L13" s="39">
        <f t="shared" ref="L13:P13" ca="1" si="21">B13+G13</f>
        <v>0</v>
      </c>
      <c r="M13" s="19">
        <f t="shared" ca="1" si="21"/>
        <v>-3</v>
      </c>
      <c r="N13" s="19">
        <f t="shared" ca="1" si="21"/>
        <v>0</v>
      </c>
      <c r="O13" s="19">
        <f t="shared" ca="1" si="21"/>
        <v>0</v>
      </c>
      <c r="P13" s="37">
        <f t="shared" ca="1" si="21"/>
        <v>-3</v>
      </c>
    </row>
    <row r="14" spans="1:16" ht="13" x14ac:dyDescent="0.15">
      <c r="A14" s="1" t="s">
        <v>122</v>
      </c>
      <c r="B14" s="36">
        <f t="shared" ca="1" si="0"/>
        <v>19</v>
      </c>
      <c r="C14">
        <f t="shared" ca="1" si="1"/>
        <v>2</v>
      </c>
      <c r="D14">
        <f t="shared" ca="1" si="2"/>
        <v>0</v>
      </c>
      <c r="E14">
        <f t="shared" ca="1" si="3"/>
        <v>0</v>
      </c>
      <c r="F14" s="37">
        <f t="shared" ca="1" si="4"/>
        <v>192</v>
      </c>
      <c r="G14" s="36">
        <f t="shared" ca="1" si="5"/>
        <v>0</v>
      </c>
      <c r="H14">
        <f t="shared" ca="1" si="6"/>
        <v>0</v>
      </c>
      <c r="I14">
        <f t="shared" ca="1" si="7"/>
        <v>0</v>
      </c>
      <c r="J14">
        <f t="shared" ca="1" si="8"/>
        <v>0</v>
      </c>
      <c r="K14" s="38">
        <f t="shared" ca="1" si="9"/>
        <v>0</v>
      </c>
      <c r="L14" s="39">
        <f t="shared" ref="L14:P14" ca="1" si="22">B14+G14</f>
        <v>19</v>
      </c>
      <c r="M14" s="19">
        <f t="shared" ca="1" si="22"/>
        <v>2</v>
      </c>
      <c r="N14" s="19">
        <f t="shared" ca="1" si="22"/>
        <v>0</v>
      </c>
      <c r="O14" s="19">
        <f t="shared" ca="1" si="22"/>
        <v>0</v>
      </c>
      <c r="P14" s="37">
        <f t="shared" ca="1" si="22"/>
        <v>192</v>
      </c>
    </row>
    <row r="15" spans="1:16" ht="13" x14ac:dyDescent="0.15">
      <c r="A15" s="1" t="s">
        <v>123</v>
      </c>
      <c r="B15" s="36">
        <f t="shared" ca="1" si="0"/>
        <v>0</v>
      </c>
      <c r="C15">
        <f t="shared" ca="1" si="1"/>
        <v>104</v>
      </c>
      <c r="D15">
        <f t="shared" ca="1" si="2"/>
        <v>3</v>
      </c>
      <c r="E15">
        <f t="shared" ca="1" si="3"/>
        <v>0</v>
      </c>
      <c r="F15" s="37">
        <f t="shared" ca="1" si="4"/>
        <v>104.3</v>
      </c>
      <c r="G15" s="36">
        <f t="shared" ca="1" si="5"/>
        <v>0</v>
      </c>
      <c r="H15">
        <f t="shared" ca="1" si="6"/>
        <v>0</v>
      </c>
      <c r="I15">
        <f t="shared" ca="1" si="7"/>
        <v>0</v>
      </c>
      <c r="J15">
        <f t="shared" ca="1" si="8"/>
        <v>0</v>
      </c>
      <c r="K15" s="38">
        <f t="shared" ca="1" si="9"/>
        <v>0</v>
      </c>
      <c r="L15" s="39">
        <f t="shared" ref="L15:P15" ca="1" si="23">B15+G15</f>
        <v>0</v>
      </c>
      <c r="M15" s="19">
        <f t="shared" ca="1" si="23"/>
        <v>104</v>
      </c>
      <c r="N15" s="19">
        <f t="shared" ca="1" si="23"/>
        <v>3</v>
      </c>
      <c r="O15" s="19">
        <f t="shared" ca="1" si="23"/>
        <v>0</v>
      </c>
      <c r="P15" s="37">
        <f t="shared" ca="1" si="23"/>
        <v>104.3</v>
      </c>
    </row>
    <row r="16" spans="1:16" ht="13" x14ac:dyDescent="0.15">
      <c r="A16" s="1" t="s">
        <v>124</v>
      </c>
      <c r="B16" s="36">
        <f t="shared" ca="1" si="0"/>
        <v>0</v>
      </c>
      <c r="C16">
        <f t="shared" ca="1" si="1"/>
        <v>0</v>
      </c>
      <c r="D16">
        <f t="shared" ca="1" si="2"/>
        <v>0</v>
      </c>
      <c r="E16">
        <f t="shared" ca="1" si="3"/>
        <v>0</v>
      </c>
      <c r="F16" s="37">
        <f t="shared" ca="1" si="4"/>
        <v>0</v>
      </c>
      <c r="G16" s="36">
        <f t="shared" ca="1" si="5"/>
        <v>0</v>
      </c>
      <c r="H16">
        <f t="shared" ca="1" si="6"/>
        <v>0</v>
      </c>
      <c r="I16">
        <f t="shared" ca="1" si="7"/>
        <v>0</v>
      </c>
      <c r="J16">
        <f t="shared" ca="1" si="8"/>
        <v>0</v>
      </c>
      <c r="K16" s="38">
        <f t="shared" ca="1" si="9"/>
        <v>0</v>
      </c>
      <c r="L16" s="39">
        <f t="shared" ref="L16:P16" ca="1" si="24">B16+G16</f>
        <v>0</v>
      </c>
      <c r="M16" s="19">
        <f t="shared" ca="1" si="24"/>
        <v>0</v>
      </c>
      <c r="N16" s="19">
        <f t="shared" ca="1" si="24"/>
        <v>0</v>
      </c>
      <c r="O16" s="19">
        <f t="shared" ca="1" si="24"/>
        <v>0</v>
      </c>
      <c r="P16" s="37">
        <f t="shared" ca="1" si="24"/>
        <v>0</v>
      </c>
    </row>
    <row r="17" spans="1:16" ht="13" x14ac:dyDescent="0.15">
      <c r="A17" s="1" t="s">
        <v>125</v>
      </c>
      <c r="B17" s="36">
        <f t="shared" ca="1" si="0"/>
        <v>0</v>
      </c>
      <c r="C17">
        <f t="shared" ca="1" si="1"/>
        <v>0</v>
      </c>
      <c r="D17">
        <f t="shared" ca="1" si="2"/>
        <v>0</v>
      </c>
      <c r="E17">
        <f t="shared" ca="1" si="3"/>
        <v>0</v>
      </c>
      <c r="F17" s="37">
        <f t="shared" ca="1" si="4"/>
        <v>0</v>
      </c>
      <c r="G17" s="36">
        <f t="shared" ca="1" si="5"/>
        <v>0</v>
      </c>
      <c r="H17">
        <f t="shared" ca="1" si="6"/>
        <v>0</v>
      </c>
      <c r="I17">
        <f t="shared" ca="1" si="7"/>
        <v>0</v>
      </c>
      <c r="J17">
        <f t="shared" ca="1" si="8"/>
        <v>0</v>
      </c>
      <c r="K17" s="38">
        <f t="shared" ca="1" si="9"/>
        <v>0</v>
      </c>
      <c r="L17" s="39">
        <f t="shared" ref="L17:P17" ca="1" si="25">B17+G17</f>
        <v>0</v>
      </c>
      <c r="M17" s="19">
        <f t="shared" ca="1" si="25"/>
        <v>0</v>
      </c>
      <c r="N17" s="19">
        <f t="shared" ca="1" si="25"/>
        <v>0</v>
      </c>
      <c r="O17" s="19">
        <f t="shared" ca="1" si="25"/>
        <v>0</v>
      </c>
      <c r="P17" s="37">
        <f t="shared" ca="1" si="25"/>
        <v>0</v>
      </c>
    </row>
    <row r="18" spans="1:16" ht="13" x14ac:dyDescent="0.15">
      <c r="A18" s="1" t="s">
        <v>126</v>
      </c>
      <c r="B18" s="36">
        <f t="shared" ca="1" si="0"/>
        <v>0</v>
      </c>
      <c r="C18">
        <f t="shared" ca="1" si="1"/>
        <v>7</v>
      </c>
      <c r="D18">
        <f t="shared" ca="1" si="2"/>
        <v>0</v>
      </c>
      <c r="E18">
        <f t="shared" ca="1" si="3"/>
        <v>0</v>
      </c>
      <c r="F18" s="37">
        <f t="shared" ca="1" si="4"/>
        <v>7</v>
      </c>
      <c r="G18" s="36">
        <f t="shared" ca="1" si="5"/>
        <v>0</v>
      </c>
      <c r="H18">
        <f t="shared" ca="1" si="6"/>
        <v>-20</v>
      </c>
      <c r="I18">
        <f t="shared" ca="1" si="7"/>
        <v>-5</v>
      </c>
      <c r="J18">
        <f t="shared" ca="1" si="8"/>
        <v>-14</v>
      </c>
      <c r="K18" s="38">
        <f t="shared" ca="1" si="9"/>
        <v>-20.64</v>
      </c>
      <c r="L18" s="39">
        <f t="shared" ref="L18:P18" ca="1" si="26">B18+G18</f>
        <v>0</v>
      </c>
      <c r="M18" s="19">
        <f t="shared" ca="1" si="26"/>
        <v>-13</v>
      </c>
      <c r="N18" s="19">
        <f t="shared" ca="1" si="26"/>
        <v>-5</v>
      </c>
      <c r="O18" s="19">
        <f t="shared" ca="1" si="26"/>
        <v>-14</v>
      </c>
      <c r="P18" s="37">
        <f t="shared" ca="1" si="26"/>
        <v>-13.64</v>
      </c>
    </row>
    <row r="19" spans="1:16" ht="13" x14ac:dyDescent="0.15">
      <c r="A19" s="1" t="s">
        <v>127</v>
      </c>
      <c r="B19" s="36">
        <f t="shared" ca="1" si="0"/>
        <v>0</v>
      </c>
      <c r="C19">
        <f t="shared" ca="1" si="1"/>
        <v>200</v>
      </c>
      <c r="D19">
        <f t="shared" ca="1" si="2"/>
        <v>0</v>
      </c>
      <c r="E19">
        <f t="shared" ca="1" si="3"/>
        <v>0</v>
      </c>
      <c r="F19" s="37">
        <f t="shared" ca="1" si="4"/>
        <v>200</v>
      </c>
      <c r="G19" s="36">
        <f t="shared" ca="1" si="5"/>
        <v>0</v>
      </c>
      <c r="H19">
        <f t="shared" ca="1" si="6"/>
        <v>-352</v>
      </c>
      <c r="I19">
        <f t="shared" ca="1" si="7"/>
        <v>-5</v>
      </c>
      <c r="J19">
        <f t="shared" ca="1" si="8"/>
        <v>0</v>
      </c>
      <c r="K19" s="38">
        <f t="shared" ca="1" si="9"/>
        <v>-352.5</v>
      </c>
      <c r="L19" s="39">
        <f t="shared" ref="L19:P19" ca="1" si="27">B19+G19</f>
        <v>0</v>
      </c>
      <c r="M19" s="19">
        <f t="shared" ca="1" si="27"/>
        <v>-152</v>
      </c>
      <c r="N19" s="19">
        <f t="shared" ca="1" si="27"/>
        <v>-5</v>
      </c>
      <c r="O19" s="19">
        <f t="shared" ca="1" si="27"/>
        <v>0</v>
      </c>
      <c r="P19" s="37">
        <f t="shared" ca="1" si="27"/>
        <v>-152.5</v>
      </c>
    </row>
    <row r="20" spans="1:16" ht="13" x14ac:dyDescent="0.15">
      <c r="A20" s="1" t="s">
        <v>128</v>
      </c>
      <c r="B20" s="36">
        <f t="shared" ca="1" si="0"/>
        <v>0</v>
      </c>
      <c r="C20">
        <f t="shared" ca="1" si="1"/>
        <v>0</v>
      </c>
      <c r="D20">
        <f t="shared" ca="1" si="2"/>
        <v>0</v>
      </c>
      <c r="E20">
        <f t="shared" ca="1" si="3"/>
        <v>0</v>
      </c>
      <c r="F20" s="37">
        <f t="shared" ca="1" si="4"/>
        <v>0</v>
      </c>
      <c r="G20" s="36">
        <f t="shared" ca="1" si="5"/>
        <v>0</v>
      </c>
      <c r="H20">
        <f t="shared" ca="1" si="6"/>
        <v>0</v>
      </c>
      <c r="I20">
        <f t="shared" ca="1" si="7"/>
        <v>0</v>
      </c>
      <c r="J20">
        <f t="shared" ca="1" si="8"/>
        <v>0</v>
      </c>
      <c r="K20" s="38">
        <f t="shared" ca="1" si="9"/>
        <v>0</v>
      </c>
      <c r="L20" s="39">
        <f t="shared" ref="L20:P20" ca="1" si="28">B20+G20</f>
        <v>0</v>
      </c>
      <c r="M20" s="19">
        <f t="shared" ca="1" si="28"/>
        <v>0</v>
      </c>
      <c r="N20" s="19">
        <f t="shared" ca="1" si="28"/>
        <v>0</v>
      </c>
      <c r="O20" s="19">
        <f t="shared" ca="1" si="28"/>
        <v>0</v>
      </c>
      <c r="P20" s="37">
        <f t="shared" ca="1" si="28"/>
        <v>0</v>
      </c>
    </row>
    <row r="21" spans="1:16" ht="13" x14ac:dyDescent="0.15">
      <c r="A21" s="1" t="s">
        <v>129</v>
      </c>
      <c r="B21" s="36">
        <f t="shared" ca="1" si="0"/>
        <v>0</v>
      </c>
      <c r="C21">
        <f t="shared" ca="1" si="1"/>
        <v>0</v>
      </c>
      <c r="D21">
        <f t="shared" ca="1" si="2"/>
        <v>0</v>
      </c>
      <c r="E21">
        <f t="shared" ca="1" si="3"/>
        <v>0</v>
      </c>
      <c r="F21" s="37">
        <f t="shared" ca="1" si="4"/>
        <v>0</v>
      </c>
      <c r="G21" s="36">
        <f t="shared" ca="1" si="5"/>
        <v>0</v>
      </c>
      <c r="H21">
        <f t="shared" ca="1" si="6"/>
        <v>-20</v>
      </c>
      <c r="I21">
        <f t="shared" ca="1" si="7"/>
        <v>-2</v>
      </c>
      <c r="J21">
        <f t="shared" ca="1" si="8"/>
        <v>0</v>
      </c>
      <c r="K21" s="38">
        <f t="shared" ca="1" si="9"/>
        <v>-20.2</v>
      </c>
      <c r="L21" s="39">
        <f t="shared" ref="L21:P21" ca="1" si="29">B21+G21</f>
        <v>0</v>
      </c>
      <c r="M21" s="19">
        <f t="shared" ca="1" si="29"/>
        <v>-20</v>
      </c>
      <c r="N21" s="19">
        <f t="shared" ca="1" si="29"/>
        <v>-2</v>
      </c>
      <c r="O21" s="19">
        <f t="shared" ca="1" si="29"/>
        <v>0</v>
      </c>
      <c r="P21" s="37">
        <f t="shared" ca="1" si="29"/>
        <v>-20.2</v>
      </c>
    </row>
    <row r="22" spans="1:16" ht="13" x14ac:dyDescent="0.15">
      <c r="A22" s="1" t="s">
        <v>130</v>
      </c>
      <c r="B22" s="36">
        <f t="shared" ca="1" si="0"/>
        <v>0</v>
      </c>
      <c r="C22">
        <f t="shared" ca="1" si="1"/>
        <v>30</v>
      </c>
      <c r="D22">
        <f t="shared" ca="1" si="2"/>
        <v>46</v>
      </c>
      <c r="E22">
        <f t="shared" ca="1" si="3"/>
        <v>9</v>
      </c>
      <c r="F22" s="37">
        <f t="shared" ca="1" si="4"/>
        <v>34.690000000000005</v>
      </c>
      <c r="G22" s="36">
        <f t="shared" ca="1" si="5"/>
        <v>0</v>
      </c>
      <c r="H22">
        <f t="shared" ca="1" si="6"/>
        <v>0</v>
      </c>
      <c r="I22">
        <f t="shared" ca="1" si="7"/>
        <v>0</v>
      </c>
      <c r="J22">
        <f t="shared" ca="1" si="8"/>
        <v>0</v>
      </c>
      <c r="K22" s="38">
        <f t="shared" ca="1" si="9"/>
        <v>0</v>
      </c>
      <c r="L22" s="39">
        <f t="shared" ref="L22:P22" ca="1" si="30">B22+G22</f>
        <v>0</v>
      </c>
      <c r="M22" s="19">
        <f t="shared" ca="1" si="30"/>
        <v>30</v>
      </c>
      <c r="N22" s="19">
        <f t="shared" ca="1" si="30"/>
        <v>46</v>
      </c>
      <c r="O22" s="19">
        <f t="shared" ca="1" si="30"/>
        <v>9</v>
      </c>
      <c r="P22" s="37">
        <f t="shared" ca="1" si="30"/>
        <v>34.690000000000005</v>
      </c>
    </row>
    <row r="23" spans="1:16" ht="13" x14ac:dyDescent="0.15">
      <c r="A23" s="1" t="s">
        <v>131</v>
      </c>
      <c r="B23" s="36">
        <f t="shared" ca="1" si="0"/>
        <v>0</v>
      </c>
      <c r="C23">
        <f t="shared" ca="1" si="1"/>
        <v>0</v>
      </c>
      <c r="D23">
        <f t="shared" ca="1" si="2"/>
        <v>0</v>
      </c>
      <c r="E23">
        <f t="shared" ca="1" si="3"/>
        <v>0</v>
      </c>
      <c r="F23" s="37">
        <f t="shared" ca="1" si="4"/>
        <v>0</v>
      </c>
      <c r="G23" s="36">
        <f t="shared" ca="1" si="5"/>
        <v>0</v>
      </c>
      <c r="H23">
        <f t="shared" ca="1" si="6"/>
        <v>0</v>
      </c>
      <c r="I23">
        <f t="shared" ca="1" si="7"/>
        <v>0</v>
      </c>
      <c r="J23">
        <f t="shared" ca="1" si="8"/>
        <v>0</v>
      </c>
      <c r="K23" s="38">
        <f t="shared" ca="1" si="9"/>
        <v>0</v>
      </c>
      <c r="L23" s="39">
        <f t="shared" ref="L23:P23" ca="1" si="31">B23+G23</f>
        <v>0</v>
      </c>
      <c r="M23" s="19">
        <f t="shared" ca="1" si="31"/>
        <v>0</v>
      </c>
      <c r="N23" s="19">
        <f t="shared" ca="1" si="31"/>
        <v>0</v>
      </c>
      <c r="O23" s="19">
        <f t="shared" ca="1" si="31"/>
        <v>0</v>
      </c>
      <c r="P23" s="37">
        <f t="shared" ca="1" si="31"/>
        <v>0</v>
      </c>
    </row>
    <row r="24" spans="1:16" ht="13" x14ac:dyDescent="0.15">
      <c r="A24" s="1" t="s">
        <v>132</v>
      </c>
      <c r="B24" s="36">
        <f t="shared" ca="1" si="0"/>
        <v>0</v>
      </c>
      <c r="C24">
        <f t="shared" ca="1" si="1"/>
        <v>0</v>
      </c>
      <c r="D24">
        <f t="shared" ca="1" si="2"/>
        <v>0</v>
      </c>
      <c r="E24">
        <f t="shared" ca="1" si="3"/>
        <v>0</v>
      </c>
      <c r="F24" s="37">
        <f t="shared" ca="1" si="4"/>
        <v>0</v>
      </c>
      <c r="G24" s="36">
        <f t="shared" ca="1" si="5"/>
        <v>0</v>
      </c>
      <c r="H24">
        <f t="shared" ca="1" si="6"/>
        <v>0</v>
      </c>
      <c r="I24">
        <f t="shared" ca="1" si="7"/>
        <v>-3</v>
      </c>
      <c r="J24">
        <f t="shared" ca="1" si="8"/>
        <v>0</v>
      </c>
      <c r="K24" s="38">
        <f t="shared" ca="1" si="9"/>
        <v>-0.3</v>
      </c>
      <c r="L24" s="39">
        <f t="shared" ref="L24:P24" ca="1" si="32">B24+G24</f>
        <v>0</v>
      </c>
      <c r="M24" s="19">
        <f t="shared" ca="1" si="32"/>
        <v>0</v>
      </c>
      <c r="N24" s="19">
        <f t="shared" ca="1" si="32"/>
        <v>-3</v>
      </c>
      <c r="O24" s="19">
        <f t="shared" ca="1" si="32"/>
        <v>0</v>
      </c>
      <c r="P24" s="37">
        <f t="shared" ca="1" si="32"/>
        <v>-0.3</v>
      </c>
    </row>
    <row r="25" spans="1:16" ht="13" x14ac:dyDescent="0.15">
      <c r="A25" s="1" t="s">
        <v>133</v>
      </c>
      <c r="B25" s="36">
        <f t="shared" ca="1" si="0"/>
        <v>0</v>
      </c>
      <c r="C25">
        <f t="shared" ca="1" si="1"/>
        <v>0</v>
      </c>
      <c r="D25">
        <f t="shared" ca="1" si="2"/>
        <v>0</v>
      </c>
      <c r="E25">
        <f t="shared" ca="1" si="3"/>
        <v>0</v>
      </c>
      <c r="F25" s="37">
        <f t="shared" ca="1" si="4"/>
        <v>0</v>
      </c>
      <c r="G25" s="36">
        <f t="shared" ca="1" si="5"/>
        <v>0</v>
      </c>
      <c r="H25">
        <f t="shared" ca="1" si="6"/>
        <v>-7</v>
      </c>
      <c r="I25">
        <f t="shared" ca="1" si="7"/>
        <v>-4</v>
      </c>
      <c r="J25">
        <f t="shared" ca="1" si="8"/>
        <v>0</v>
      </c>
      <c r="K25" s="38">
        <f t="shared" ca="1" si="9"/>
        <v>-7.4</v>
      </c>
      <c r="L25" s="39">
        <f t="shared" ref="L25:P25" ca="1" si="33">B25+G25</f>
        <v>0</v>
      </c>
      <c r="M25" s="19">
        <f t="shared" ca="1" si="33"/>
        <v>-7</v>
      </c>
      <c r="N25" s="19">
        <f t="shared" ca="1" si="33"/>
        <v>-4</v>
      </c>
      <c r="O25" s="19">
        <f t="shared" ca="1" si="33"/>
        <v>0</v>
      </c>
      <c r="P25" s="37">
        <f t="shared" ca="1" si="33"/>
        <v>-7.4</v>
      </c>
    </row>
    <row r="26" spans="1:16" ht="13" x14ac:dyDescent="0.15">
      <c r="A26" s="1" t="s">
        <v>134</v>
      </c>
      <c r="B26" s="36">
        <f t="shared" ca="1" si="0"/>
        <v>0</v>
      </c>
      <c r="C26">
        <f t="shared" ca="1" si="1"/>
        <v>0</v>
      </c>
      <c r="D26">
        <f t="shared" ca="1" si="2"/>
        <v>0</v>
      </c>
      <c r="E26">
        <f t="shared" ca="1" si="3"/>
        <v>0</v>
      </c>
      <c r="F26" s="37">
        <f t="shared" ca="1" si="4"/>
        <v>0</v>
      </c>
      <c r="G26" s="36">
        <f t="shared" ca="1" si="5"/>
        <v>0</v>
      </c>
      <c r="H26">
        <f t="shared" ca="1" si="6"/>
        <v>0</v>
      </c>
      <c r="I26">
        <f t="shared" ca="1" si="7"/>
        <v>0</v>
      </c>
      <c r="J26">
        <f t="shared" ca="1" si="8"/>
        <v>0</v>
      </c>
      <c r="K26" s="38">
        <f t="shared" ca="1" si="9"/>
        <v>0</v>
      </c>
      <c r="L26" s="39">
        <f t="shared" ref="L26:P26" ca="1" si="34">B26+G26</f>
        <v>0</v>
      </c>
      <c r="M26" s="19">
        <f t="shared" ca="1" si="34"/>
        <v>0</v>
      </c>
      <c r="N26" s="19">
        <f t="shared" ca="1" si="34"/>
        <v>0</v>
      </c>
      <c r="O26" s="19">
        <f t="shared" ca="1" si="34"/>
        <v>0</v>
      </c>
      <c r="P26" s="37">
        <f t="shared" ca="1" si="34"/>
        <v>0</v>
      </c>
    </row>
    <row r="27" spans="1:16" ht="13" x14ac:dyDescent="0.15">
      <c r="A27" s="1" t="s">
        <v>135</v>
      </c>
      <c r="B27" s="36">
        <f t="shared" ca="1" si="0"/>
        <v>0</v>
      </c>
      <c r="C27">
        <f t="shared" ca="1" si="1"/>
        <v>0</v>
      </c>
      <c r="D27">
        <f t="shared" ca="1" si="2"/>
        <v>0</v>
      </c>
      <c r="E27">
        <f t="shared" ca="1" si="3"/>
        <v>0</v>
      </c>
      <c r="F27" s="37">
        <f t="shared" ca="1" si="4"/>
        <v>0</v>
      </c>
      <c r="G27" s="36">
        <f t="shared" ca="1" si="5"/>
        <v>0</v>
      </c>
      <c r="H27">
        <f t="shared" ca="1" si="6"/>
        <v>0</v>
      </c>
      <c r="I27">
        <f t="shared" ca="1" si="7"/>
        <v>0</v>
      </c>
      <c r="J27">
        <f t="shared" ca="1" si="8"/>
        <v>0</v>
      </c>
      <c r="K27" s="38">
        <f t="shared" ca="1" si="9"/>
        <v>0</v>
      </c>
      <c r="L27" s="39">
        <f t="shared" ref="L27:P27" ca="1" si="35">B27+G27</f>
        <v>0</v>
      </c>
      <c r="M27" s="19">
        <f t="shared" ca="1" si="35"/>
        <v>0</v>
      </c>
      <c r="N27" s="19">
        <f t="shared" ca="1" si="35"/>
        <v>0</v>
      </c>
      <c r="O27" s="19">
        <f t="shared" ca="1" si="35"/>
        <v>0</v>
      </c>
      <c r="P27" s="37">
        <f t="shared" ca="1" si="35"/>
        <v>0</v>
      </c>
    </row>
    <row r="28" spans="1:16" ht="13" x14ac:dyDescent="0.15">
      <c r="A28" s="1" t="s">
        <v>136</v>
      </c>
      <c r="B28" s="36">
        <f t="shared" ca="1" si="0"/>
        <v>0</v>
      </c>
      <c r="C28">
        <f t="shared" ca="1" si="1"/>
        <v>0</v>
      </c>
      <c r="D28">
        <f t="shared" ca="1" si="2"/>
        <v>0</v>
      </c>
      <c r="E28">
        <f t="shared" ca="1" si="3"/>
        <v>0</v>
      </c>
      <c r="F28" s="37">
        <f t="shared" ca="1" si="4"/>
        <v>0</v>
      </c>
      <c r="G28" s="36">
        <f t="shared" ca="1" si="5"/>
        <v>0</v>
      </c>
      <c r="H28">
        <f t="shared" ca="1" si="6"/>
        <v>0</v>
      </c>
      <c r="I28">
        <f t="shared" ca="1" si="7"/>
        <v>0</v>
      </c>
      <c r="J28">
        <f t="shared" ca="1" si="8"/>
        <v>0</v>
      </c>
      <c r="K28" s="38">
        <f t="shared" ca="1" si="9"/>
        <v>0</v>
      </c>
      <c r="L28" s="39">
        <f t="shared" ref="L28:P28" ca="1" si="36">B28+G28</f>
        <v>0</v>
      </c>
      <c r="M28" s="19">
        <f t="shared" ca="1" si="36"/>
        <v>0</v>
      </c>
      <c r="N28" s="19">
        <f t="shared" ca="1" si="36"/>
        <v>0</v>
      </c>
      <c r="O28" s="19">
        <f t="shared" ca="1" si="36"/>
        <v>0</v>
      </c>
      <c r="P28" s="37">
        <f t="shared" ca="1" si="36"/>
        <v>0</v>
      </c>
    </row>
    <row r="29" spans="1:16" ht="13" x14ac:dyDescent="0.15">
      <c r="A29" s="1" t="s">
        <v>137</v>
      </c>
      <c r="B29" s="36">
        <f t="shared" ca="1" si="0"/>
        <v>0</v>
      </c>
      <c r="C29">
        <f t="shared" ca="1" si="1"/>
        <v>0</v>
      </c>
      <c r="D29">
        <f t="shared" ca="1" si="2"/>
        <v>0</v>
      </c>
      <c r="E29">
        <f t="shared" ca="1" si="3"/>
        <v>0</v>
      </c>
      <c r="F29" s="37">
        <f t="shared" ca="1" si="4"/>
        <v>0</v>
      </c>
      <c r="G29" s="36">
        <f t="shared" ca="1" si="5"/>
        <v>0</v>
      </c>
      <c r="H29">
        <f t="shared" ca="1" si="6"/>
        <v>0</v>
      </c>
      <c r="I29">
        <f t="shared" ca="1" si="7"/>
        <v>0</v>
      </c>
      <c r="J29">
        <f t="shared" ca="1" si="8"/>
        <v>0</v>
      </c>
      <c r="K29" s="38">
        <f t="shared" ca="1" si="9"/>
        <v>0</v>
      </c>
      <c r="L29" s="39">
        <f t="shared" ref="L29:P29" ca="1" si="37">B29+G29</f>
        <v>0</v>
      </c>
      <c r="M29" s="19">
        <f t="shared" ca="1" si="37"/>
        <v>0</v>
      </c>
      <c r="N29" s="19">
        <f t="shared" ca="1" si="37"/>
        <v>0</v>
      </c>
      <c r="O29" s="19">
        <f t="shared" ca="1" si="37"/>
        <v>0</v>
      </c>
      <c r="P29" s="37">
        <f t="shared" ca="1" si="37"/>
        <v>0</v>
      </c>
    </row>
    <row r="30" spans="1:16" ht="13" x14ac:dyDescent="0.15">
      <c r="A30" s="1" t="s">
        <v>138</v>
      </c>
      <c r="B30" s="36">
        <f t="shared" ca="1" si="0"/>
        <v>0</v>
      </c>
      <c r="C30">
        <f t="shared" ca="1" si="1"/>
        <v>0</v>
      </c>
      <c r="D30">
        <f t="shared" ca="1" si="2"/>
        <v>0</v>
      </c>
      <c r="E30">
        <f t="shared" ca="1" si="3"/>
        <v>0</v>
      </c>
      <c r="F30" s="37">
        <f t="shared" ca="1" si="4"/>
        <v>0</v>
      </c>
      <c r="G30" s="36">
        <f t="shared" ca="1" si="5"/>
        <v>0</v>
      </c>
      <c r="H30">
        <f t="shared" ca="1" si="6"/>
        <v>0</v>
      </c>
      <c r="I30">
        <f t="shared" ca="1" si="7"/>
        <v>0</v>
      </c>
      <c r="J30">
        <f t="shared" ca="1" si="8"/>
        <v>0</v>
      </c>
      <c r="K30" s="38">
        <f t="shared" ca="1" si="9"/>
        <v>0</v>
      </c>
      <c r="L30" s="39">
        <f t="shared" ref="L30:P30" ca="1" si="38">B30+G30</f>
        <v>0</v>
      </c>
      <c r="M30" s="19">
        <f t="shared" ca="1" si="38"/>
        <v>0</v>
      </c>
      <c r="N30" s="19">
        <f t="shared" ca="1" si="38"/>
        <v>0</v>
      </c>
      <c r="O30" s="19">
        <f t="shared" ca="1" si="38"/>
        <v>0</v>
      </c>
      <c r="P30" s="37">
        <f t="shared" ca="1" si="38"/>
        <v>0</v>
      </c>
    </row>
    <row r="31" spans="1:16" ht="13" x14ac:dyDescent="0.15">
      <c r="A31" s="1" t="s">
        <v>139</v>
      </c>
      <c r="B31" s="36">
        <f t="shared" ca="1" si="0"/>
        <v>0</v>
      </c>
      <c r="C31">
        <f t="shared" ca="1" si="1"/>
        <v>0</v>
      </c>
      <c r="D31">
        <f t="shared" ca="1" si="2"/>
        <v>0</v>
      </c>
      <c r="E31">
        <f t="shared" ca="1" si="3"/>
        <v>0</v>
      </c>
      <c r="F31" s="37">
        <f t="shared" ca="1" si="4"/>
        <v>0</v>
      </c>
      <c r="G31" s="36">
        <f t="shared" ca="1" si="5"/>
        <v>0</v>
      </c>
      <c r="H31">
        <f t="shared" ca="1" si="6"/>
        <v>0</v>
      </c>
      <c r="I31">
        <f t="shared" ca="1" si="7"/>
        <v>0</v>
      </c>
      <c r="J31">
        <f t="shared" ca="1" si="8"/>
        <v>0</v>
      </c>
      <c r="K31" s="38">
        <f t="shared" ca="1" si="9"/>
        <v>0</v>
      </c>
      <c r="L31" s="39">
        <f t="shared" ref="L31:P31" ca="1" si="39">B31+G31</f>
        <v>0</v>
      </c>
      <c r="M31" s="19">
        <f t="shared" ca="1" si="39"/>
        <v>0</v>
      </c>
      <c r="N31" s="19">
        <f t="shared" ca="1" si="39"/>
        <v>0</v>
      </c>
      <c r="O31" s="19">
        <f t="shared" ca="1" si="39"/>
        <v>0</v>
      </c>
      <c r="P31" s="37">
        <f t="shared" ca="1" si="39"/>
        <v>0</v>
      </c>
    </row>
    <row r="32" spans="1:16" ht="13" x14ac:dyDescent="0.15">
      <c r="A32" s="1" t="s">
        <v>140</v>
      </c>
      <c r="B32" s="36">
        <f t="shared" ca="1" si="0"/>
        <v>0</v>
      </c>
      <c r="C32">
        <f t="shared" ca="1" si="1"/>
        <v>25</v>
      </c>
      <c r="D32">
        <f t="shared" ca="1" si="2"/>
        <v>0</v>
      </c>
      <c r="E32">
        <f t="shared" ca="1" si="3"/>
        <v>0</v>
      </c>
      <c r="F32" s="37">
        <f t="shared" ca="1" si="4"/>
        <v>25</v>
      </c>
      <c r="G32" s="36">
        <f t="shared" ca="1" si="5"/>
        <v>0</v>
      </c>
      <c r="H32">
        <f t="shared" ca="1" si="6"/>
        <v>-705</v>
      </c>
      <c r="I32">
        <f t="shared" ca="1" si="7"/>
        <v>-2</v>
      </c>
      <c r="J32">
        <f t="shared" ca="1" si="8"/>
        <v>0</v>
      </c>
      <c r="K32" s="38">
        <f t="shared" ca="1" si="9"/>
        <v>-705.2</v>
      </c>
      <c r="L32" s="39">
        <f t="shared" ref="L32:P32" ca="1" si="40">B32+G32</f>
        <v>0</v>
      </c>
      <c r="M32" s="19">
        <f t="shared" ca="1" si="40"/>
        <v>-680</v>
      </c>
      <c r="N32" s="19">
        <f t="shared" ca="1" si="40"/>
        <v>-2</v>
      </c>
      <c r="O32" s="19">
        <f t="shared" ca="1" si="40"/>
        <v>0</v>
      </c>
      <c r="P32" s="37">
        <f t="shared" ca="1" si="40"/>
        <v>-680.2</v>
      </c>
    </row>
    <row r="33" spans="1:16" ht="13" x14ac:dyDescent="0.15">
      <c r="A33" s="1" t="s">
        <v>141</v>
      </c>
      <c r="B33" s="36">
        <f t="shared" ca="1" si="0"/>
        <v>0</v>
      </c>
      <c r="C33">
        <f t="shared" ca="1" si="1"/>
        <v>0</v>
      </c>
      <c r="D33">
        <f t="shared" ca="1" si="2"/>
        <v>0</v>
      </c>
      <c r="E33">
        <f t="shared" ca="1" si="3"/>
        <v>0</v>
      </c>
      <c r="F33" s="37">
        <f t="shared" ca="1" si="4"/>
        <v>0</v>
      </c>
      <c r="G33" s="36">
        <f t="shared" ca="1" si="5"/>
        <v>0</v>
      </c>
      <c r="H33">
        <f t="shared" ca="1" si="6"/>
        <v>0</v>
      </c>
      <c r="I33">
        <f t="shared" ca="1" si="7"/>
        <v>0</v>
      </c>
      <c r="J33">
        <f t="shared" ca="1" si="8"/>
        <v>0</v>
      </c>
      <c r="K33" s="38">
        <f t="shared" ca="1" si="9"/>
        <v>0</v>
      </c>
      <c r="L33" s="39">
        <f t="shared" ref="L33:P33" ca="1" si="41">B33+G33</f>
        <v>0</v>
      </c>
      <c r="M33" s="19">
        <f t="shared" ca="1" si="41"/>
        <v>0</v>
      </c>
      <c r="N33" s="19">
        <f t="shared" ca="1" si="41"/>
        <v>0</v>
      </c>
      <c r="O33" s="19">
        <f t="shared" ca="1" si="41"/>
        <v>0</v>
      </c>
      <c r="P33" s="37">
        <f t="shared" ca="1" si="41"/>
        <v>0</v>
      </c>
    </row>
    <row r="34" spans="1:16" ht="13" x14ac:dyDescent="0.15">
      <c r="A34" s="1" t="s">
        <v>142</v>
      </c>
      <c r="B34" s="36">
        <f t="shared" ca="1" si="0"/>
        <v>0</v>
      </c>
      <c r="C34">
        <f t="shared" ca="1" si="1"/>
        <v>0</v>
      </c>
      <c r="D34">
        <f t="shared" ca="1" si="2"/>
        <v>0</v>
      </c>
      <c r="E34">
        <f t="shared" ca="1" si="3"/>
        <v>0</v>
      </c>
      <c r="F34" s="37">
        <f t="shared" ca="1" si="4"/>
        <v>0</v>
      </c>
      <c r="G34" s="36">
        <f t="shared" ca="1" si="5"/>
        <v>0</v>
      </c>
      <c r="H34">
        <f t="shared" ca="1" si="6"/>
        <v>-5</v>
      </c>
      <c r="I34">
        <f t="shared" ca="1" si="7"/>
        <v>0</v>
      </c>
      <c r="J34">
        <f t="shared" ca="1" si="8"/>
        <v>0</v>
      </c>
      <c r="K34" s="38">
        <f t="shared" ca="1" si="9"/>
        <v>-5</v>
      </c>
      <c r="L34" s="39">
        <f t="shared" ref="L34:P34" ca="1" si="42">B34+G34</f>
        <v>0</v>
      </c>
      <c r="M34" s="19">
        <f t="shared" ca="1" si="42"/>
        <v>-5</v>
      </c>
      <c r="N34" s="19">
        <f t="shared" ca="1" si="42"/>
        <v>0</v>
      </c>
      <c r="O34" s="19">
        <f t="shared" ca="1" si="42"/>
        <v>0</v>
      </c>
      <c r="P34" s="37">
        <f t="shared" ca="1" si="42"/>
        <v>-5</v>
      </c>
    </row>
    <row r="35" spans="1:16" ht="13" x14ac:dyDescent="0.15">
      <c r="A35" s="1" t="s">
        <v>143</v>
      </c>
      <c r="B35" s="36">
        <f t="shared" ca="1" si="0"/>
        <v>0</v>
      </c>
      <c r="C35">
        <f t="shared" ca="1" si="1"/>
        <v>0</v>
      </c>
      <c r="D35">
        <f t="shared" ca="1" si="2"/>
        <v>0</v>
      </c>
      <c r="E35">
        <f t="shared" ca="1" si="3"/>
        <v>0</v>
      </c>
      <c r="F35" s="37">
        <f t="shared" ca="1" si="4"/>
        <v>0</v>
      </c>
      <c r="G35" s="36">
        <f t="shared" ca="1" si="5"/>
        <v>0</v>
      </c>
      <c r="H35">
        <f t="shared" ca="1" si="6"/>
        <v>0</v>
      </c>
      <c r="I35">
        <f t="shared" ca="1" si="7"/>
        <v>0</v>
      </c>
      <c r="J35">
        <f t="shared" ca="1" si="8"/>
        <v>0</v>
      </c>
      <c r="K35" s="38">
        <f t="shared" ca="1" si="9"/>
        <v>0</v>
      </c>
      <c r="L35" s="39">
        <f t="shared" ref="L35:P35" ca="1" si="43">B35+G35</f>
        <v>0</v>
      </c>
      <c r="M35" s="19">
        <f t="shared" ca="1" si="43"/>
        <v>0</v>
      </c>
      <c r="N35" s="19">
        <f t="shared" ca="1" si="43"/>
        <v>0</v>
      </c>
      <c r="O35" s="19">
        <f t="shared" ca="1" si="43"/>
        <v>0</v>
      </c>
      <c r="P35" s="37">
        <f t="shared" ca="1" si="43"/>
        <v>0</v>
      </c>
    </row>
    <row r="36" spans="1:16" ht="13" x14ac:dyDescent="0.15">
      <c r="A36" s="1" t="s">
        <v>144</v>
      </c>
      <c r="B36" s="36">
        <f t="shared" ca="1" si="0"/>
        <v>0</v>
      </c>
      <c r="C36">
        <f t="shared" ca="1" si="1"/>
        <v>0</v>
      </c>
      <c r="D36">
        <f t="shared" ca="1" si="2"/>
        <v>0</v>
      </c>
      <c r="E36">
        <f t="shared" ca="1" si="3"/>
        <v>0</v>
      </c>
      <c r="F36" s="37">
        <f t="shared" ca="1" si="4"/>
        <v>0</v>
      </c>
      <c r="G36" s="36">
        <f t="shared" ca="1" si="5"/>
        <v>0</v>
      </c>
      <c r="H36">
        <f t="shared" ca="1" si="6"/>
        <v>0</v>
      </c>
      <c r="I36">
        <f t="shared" ca="1" si="7"/>
        <v>0</v>
      </c>
      <c r="J36">
        <f t="shared" ca="1" si="8"/>
        <v>0</v>
      </c>
      <c r="K36" s="38">
        <f t="shared" ca="1" si="9"/>
        <v>0</v>
      </c>
      <c r="L36" s="39">
        <f t="shared" ref="L36:P36" ca="1" si="44">B36+G36</f>
        <v>0</v>
      </c>
      <c r="M36" s="19">
        <f t="shared" ca="1" si="44"/>
        <v>0</v>
      </c>
      <c r="N36" s="19">
        <f t="shared" ca="1" si="44"/>
        <v>0</v>
      </c>
      <c r="O36" s="19">
        <f t="shared" ca="1" si="44"/>
        <v>0</v>
      </c>
      <c r="P36" s="37">
        <f t="shared" ca="1" si="44"/>
        <v>0</v>
      </c>
    </row>
    <row r="37" spans="1:16" ht="13" x14ac:dyDescent="0.15">
      <c r="A37" s="1" t="s">
        <v>145</v>
      </c>
      <c r="B37" s="36">
        <f t="shared" ca="1" si="0"/>
        <v>0</v>
      </c>
      <c r="C37">
        <f t="shared" ca="1" si="1"/>
        <v>0</v>
      </c>
      <c r="D37">
        <f t="shared" ca="1" si="2"/>
        <v>0</v>
      </c>
      <c r="E37">
        <f t="shared" ca="1" si="3"/>
        <v>0</v>
      </c>
      <c r="F37" s="37">
        <f t="shared" ca="1" si="4"/>
        <v>0</v>
      </c>
      <c r="G37" s="36">
        <f t="shared" ca="1" si="5"/>
        <v>0</v>
      </c>
      <c r="H37">
        <f t="shared" ca="1" si="6"/>
        <v>-50</v>
      </c>
      <c r="I37">
        <f t="shared" ca="1" si="7"/>
        <v>0</v>
      </c>
      <c r="J37">
        <f t="shared" ca="1" si="8"/>
        <v>0</v>
      </c>
      <c r="K37" s="38">
        <f t="shared" ca="1" si="9"/>
        <v>-50</v>
      </c>
      <c r="L37" s="39">
        <f t="shared" ref="L37:P37" ca="1" si="45">B37+G37</f>
        <v>0</v>
      </c>
      <c r="M37" s="19">
        <f t="shared" ca="1" si="45"/>
        <v>-50</v>
      </c>
      <c r="N37" s="19">
        <f t="shared" ca="1" si="45"/>
        <v>0</v>
      </c>
      <c r="O37" s="19">
        <f t="shared" ca="1" si="45"/>
        <v>0</v>
      </c>
      <c r="P37" s="37">
        <f t="shared" ca="1" si="45"/>
        <v>-50</v>
      </c>
    </row>
    <row r="38" spans="1:16" ht="13" x14ac:dyDescent="0.15">
      <c r="A38" s="1" t="s">
        <v>146</v>
      </c>
      <c r="B38" s="36">
        <f t="shared" ca="1" si="0"/>
        <v>0</v>
      </c>
      <c r="C38">
        <f t="shared" ca="1" si="1"/>
        <v>0</v>
      </c>
      <c r="D38">
        <f t="shared" ca="1" si="2"/>
        <v>0</v>
      </c>
      <c r="E38">
        <f t="shared" ca="1" si="3"/>
        <v>0</v>
      </c>
      <c r="F38" s="37">
        <f t="shared" ca="1" si="4"/>
        <v>0</v>
      </c>
      <c r="G38" s="36">
        <f t="shared" ca="1" si="5"/>
        <v>0</v>
      </c>
      <c r="H38">
        <f t="shared" ca="1" si="6"/>
        <v>0</v>
      </c>
      <c r="I38">
        <f t="shared" ca="1" si="7"/>
        <v>0</v>
      </c>
      <c r="J38">
        <f t="shared" ca="1" si="8"/>
        <v>0</v>
      </c>
      <c r="K38" s="38">
        <f t="shared" ca="1" si="9"/>
        <v>0</v>
      </c>
      <c r="L38" s="39">
        <f t="shared" ref="L38:P38" ca="1" si="46">B38+G38</f>
        <v>0</v>
      </c>
      <c r="M38" s="19">
        <f t="shared" ca="1" si="46"/>
        <v>0</v>
      </c>
      <c r="N38" s="19">
        <f t="shared" ca="1" si="46"/>
        <v>0</v>
      </c>
      <c r="O38" s="19">
        <f t="shared" ca="1" si="46"/>
        <v>0</v>
      </c>
      <c r="P38" s="37">
        <f t="shared" ca="1" si="46"/>
        <v>0</v>
      </c>
    </row>
    <row r="39" spans="1:16" ht="13" x14ac:dyDescent="0.15">
      <c r="A39" s="1" t="s">
        <v>147</v>
      </c>
      <c r="B39" s="36">
        <f t="shared" ca="1" si="0"/>
        <v>0</v>
      </c>
      <c r="C39">
        <f t="shared" ca="1" si="1"/>
        <v>0</v>
      </c>
      <c r="D39">
        <f t="shared" ca="1" si="2"/>
        <v>0</v>
      </c>
      <c r="E39">
        <f t="shared" ca="1" si="3"/>
        <v>0</v>
      </c>
      <c r="F39" s="37">
        <f t="shared" ca="1" si="4"/>
        <v>0</v>
      </c>
      <c r="G39" s="36">
        <f t="shared" ca="1" si="5"/>
        <v>0</v>
      </c>
      <c r="H39">
        <f t="shared" ca="1" si="6"/>
        <v>0</v>
      </c>
      <c r="I39">
        <f t="shared" ca="1" si="7"/>
        <v>0</v>
      </c>
      <c r="J39">
        <f t="shared" ca="1" si="8"/>
        <v>0</v>
      </c>
      <c r="K39" s="38">
        <f t="shared" ca="1" si="9"/>
        <v>0</v>
      </c>
      <c r="L39" s="39">
        <f t="shared" ref="L39:P39" ca="1" si="47">B39+G39</f>
        <v>0</v>
      </c>
      <c r="M39" s="19">
        <f t="shared" ca="1" si="47"/>
        <v>0</v>
      </c>
      <c r="N39" s="19">
        <f t="shared" ca="1" si="47"/>
        <v>0</v>
      </c>
      <c r="O39" s="19">
        <f t="shared" ca="1" si="47"/>
        <v>0</v>
      </c>
      <c r="P39" s="37">
        <f t="shared" ca="1" si="47"/>
        <v>0</v>
      </c>
    </row>
    <row r="40" spans="1:16" ht="13" x14ac:dyDescent="0.15">
      <c r="A40" s="1" t="s">
        <v>148</v>
      </c>
      <c r="B40" s="36">
        <f t="shared" ca="1" si="0"/>
        <v>0</v>
      </c>
      <c r="C40">
        <f t="shared" ca="1" si="1"/>
        <v>0</v>
      </c>
      <c r="D40">
        <f t="shared" ca="1" si="2"/>
        <v>0</v>
      </c>
      <c r="E40">
        <f t="shared" ca="1" si="3"/>
        <v>0</v>
      </c>
      <c r="F40" s="37">
        <f t="shared" ca="1" si="4"/>
        <v>0</v>
      </c>
      <c r="G40" s="36">
        <f t="shared" ca="1" si="5"/>
        <v>0</v>
      </c>
      <c r="H40">
        <f t="shared" ca="1" si="6"/>
        <v>0</v>
      </c>
      <c r="I40">
        <f t="shared" ca="1" si="7"/>
        <v>0</v>
      </c>
      <c r="J40">
        <f t="shared" ca="1" si="8"/>
        <v>0</v>
      </c>
      <c r="K40" s="38">
        <f t="shared" ca="1" si="9"/>
        <v>0</v>
      </c>
      <c r="L40" s="39">
        <f t="shared" ref="L40:P40" ca="1" si="48">B40+G40</f>
        <v>0</v>
      </c>
      <c r="M40" s="19">
        <f t="shared" ca="1" si="48"/>
        <v>0</v>
      </c>
      <c r="N40" s="19">
        <f t="shared" ca="1" si="48"/>
        <v>0</v>
      </c>
      <c r="O40" s="19">
        <f t="shared" ca="1" si="48"/>
        <v>0</v>
      </c>
      <c r="P40" s="37">
        <f t="shared" ca="1" si="48"/>
        <v>0</v>
      </c>
    </row>
    <row r="41" spans="1:16" ht="13" x14ac:dyDescent="0.15">
      <c r="A41" s="1" t="s">
        <v>149</v>
      </c>
      <c r="B41" s="36">
        <f t="shared" ca="1" si="0"/>
        <v>0</v>
      </c>
      <c r="C41">
        <f t="shared" ca="1" si="1"/>
        <v>0</v>
      </c>
      <c r="D41">
        <f t="shared" ca="1" si="2"/>
        <v>0</v>
      </c>
      <c r="E41">
        <f t="shared" ca="1" si="3"/>
        <v>0</v>
      </c>
      <c r="F41" s="37">
        <f t="shared" ca="1" si="4"/>
        <v>0</v>
      </c>
      <c r="G41" s="36">
        <f t="shared" ca="1" si="5"/>
        <v>0</v>
      </c>
      <c r="H41">
        <f t="shared" ca="1" si="6"/>
        <v>0</v>
      </c>
      <c r="I41">
        <f t="shared" ca="1" si="7"/>
        <v>0</v>
      </c>
      <c r="J41">
        <f t="shared" ca="1" si="8"/>
        <v>0</v>
      </c>
      <c r="K41" s="38">
        <f t="shared" ca="1" si="9"/>
        <v>0</v>
      </c>
      <c r="L41" s="39">
        <f t="shared" ref="L41:P41" ca="1" si="49">B41+G41</f>
        <v>0</v>
      </c>
      <c r="M41" s="19">
        <f t="shared" ca="1" si="49"/>
        <v>0</v>
      </c>
      <c r="N41" s="19">
        <f t="shared" ca="1" si="49"/>
        <v>0</v>
      </c>
      <c r="O41" s="19">
        <f t="shared" ca="1" si="49"/>
        <v>0</v>
      </c>
      <c r="P41" s="37">
        <f t="shared" ca="1" si="49"/>
        <v>0</v>
      </c>
    </row>
    <row r="42" spans="1:16" ht="13" x14ac:dyDescent="0.15">
      <c r="A42" s="1" t="s">
        <v>150</v>
      </c>
      <c r="B42" s="36">
        <f t="shared" ca="1" si="0"/>
        <v>0</v>
      </c>
      <c r="C42">
        <f t="shared" ca="1" si="1"/>
        <v>0</v>
      </c>
      <c r="D42">
        <f t="shared" ca="1" si="2"/>
        <v>0</v>
      </c>
      <c r="E42">
        <f t="shared" ca="1" si="3"/>
        <v>0</v>
      </c>
      <c r="F42" s="37">
        <f t="shared" ca="1" si="4"/>
        <v>0</v>
      </c>
      <c r="G42" s="36">
        <f t="shared" ca="1" si="5"/>
        <v>0</v>
      </c>
      <c r="H42">
        <f t="shared" ca="1" si="6"/>
        <v>0</v>
      </c>
      <c r="I42">
        <f t="shared" ca="1" si="7"/>
        <v>0</v>
      </c>
      <c r="J42">
        <f t="shared" ca="1" si="8"/>
        <v>0</v>
      </c>
      <c r="K42" s="38">
        <f t="shared" ca="1" si="9"/>
        <v>0</v>
      </c>
      <c r="L42" s="39">
        <f t="shared" ref="L42:P42" ca="1" si="50">B42+G42</f>
        <v>0</v>
      </c>
      <c r="M42" s="19">
        <f t="shared" ca="1" si="50"/>
        <v>0</v>
      </c>
      <c r="N42" s="19">
        <f t="shared" ca="1" si="50"/>
        <v>0</v>
      </c>
      <c r="O42" s="19">
        <f t="shared" ca="1" si="50"/>
        <v>0</v>
      </c>
      <c r="P42" s="37">
        <f t="shared" ca="1" si="50"/>
        <v>0</v>
      </c>
    </row>
    <row r="43" spans="1:16" ht="13" x14ac:dyDescent="0.15">
      <c r="A43" s="1" t="s">
        <v>151</v>
      </c>
      <c r="B43" s="36">
        <f t="shared" ca="1" si="0"/>
        <v>0</v>
      </c>
      <c r="C43">
        <f t="shared" ca="1" si="1"/>
        <v>0</v>
      </c>
      <c r="D43">
        <f t="shared" ca="1" si="2"/>
        <v>0</v>
      </c>
      <c r="E43">
        <f t="shared" ca="1" si="3"/>
        <v>0</v>
      </c>
      <c r="F43" s="37">
        <f t="shared" ca="1" si="4"/>
        <v>0</v>
      </c>
      <c r="G43" s="36">
        <f t="shared" ca="1" si="5"/>
        <v>0</v>
      </c>
      <c r="H43">
        <f t="shared" ca="1" si="6"/>
        <v>0</v>
      </c>
      <c r="I43">
        <f t="shared" ca="1" si="7"/>
        <v>0</v>
      </c>
      <c r="J43">
        <f t="shared" ca="1" si="8"/>
        <v>0</v>
      </c>
      <c r="K43" s="38">
        <f t="shared" ca="1" si="9"/>
        <v>0</v>
      </c>
      <c r="L43" s="39">
        <f t="shared" ref="L43:P43" ca="1" si="51">B43+G43</f>
        <v>0</v>
      </c>
      <c r="M43" s="19">
        <f t="shared" ca="1" si="51"/>
        <v>0</v>
      </c>
      <c r="N43" s="19">
        <f t="shared" ca="1" si="51"/>
        <v>0</v>
      </c>
      <c r="O43" s="19">
        <f t="shared" ca="1" si="51"/>
        <v>0</v>
      </c>
      <c r="P43" s="37">
        <f t="shared" ca="1" si="51"/>
        <v>0</v>
      </c>
    </row>
    <row r="44" spans="1:16" ht="13" x14ac:dyDescent="0.15">
      <c r="A44" s="1" t="s">
        <v>152</v>
      </c>
      <c r="B44" s="36">
        <f t="shared" ca="1" si="0"/>
        <v>0</v>
      </c>
      <c r="C44">
        <f t="shared" ca="1" si="1"/>
        <v>0</v>
      </c>
      <c r="D44">
        <f t="shared" ca="1" si="2"/>
        <v>0</v>
      </c>
      <c r="E44">
        <f t="shared" ca="1" si="3"/>
        <v>0</v>
      </c>
      <c r="F44" s="37">
        <f t="shared" ca="1" si="4"/>
        <v>0</v>
      </c>
      <c r="G44" s="36">
        <f t="shared" ca="1" si="5"/>
        <v>0</v>
      </c>
      <c r="H44">
        <f t="shared" ca="1" si="6"/>
        <v>0</v>
      </c>
      <c r="I44">
        <f t="shared" ca="1" si="7"/>
        <v>0</v>
      </c>
      <c r="J44">
        <f t="shared" ca="1" si="8"/>
        <v>0</v>
      </c>
      <c r="K44" s="38">
        <f t="shared" ca="1" si="9"/>
        <v>0</v>
      </c>
      <c r="L44" s="39">
        <f t="shared" ref="L44:P44" ca="1" si="52">B44+G44</f>
        <v>0</v>
      </c>
      <c r="M44" s="19">
        <f t="shared" ca="1" si="52"/>
        <v>0</v>
      </c>
      <c r="N44" s="19">
        <f t="shared" ca="1" si="52"/>
        <v>0</v>
      </c>
      <c r="O44" s="19">
        <f t="shared" ca="1" si="52"/>
        <v>0</v>
      </c>
      <c r="P44" s="37">
        <f t="shared" ca="1" si="52"/>
        <v>0</v>
      </c>
    </row>
    <row r="45" spans="1:16" ht="13" x14ac:dyDescent="0.15">
      <c r="A45" s="1" t="s">
        <v>153</v>
      </c>
      <c r="B45" s="36">
        <f t="shared" ca="1" si="0"/>
        <v>3</v>
      </c>
      <c r="C45">
        <f t="shared" ca="1" si="1"/>
        <v>6</v>
      </c>
      <c r="D45">
        <f t="shared" ca="1" si="2"/>
        <v>12</v>
      </c>
      <c r="E45">
        <f t="shared" ca="1" si="3"/>
        <v>65</v>
      </c>
      <c r="F45" s="37">
        <f t="shared" ca="1" si="4"/>
        <v>37.85</v>
      </c>
      <c r="G45" s="36">
        <f t="shared" ca="1" si="5"/>
        <v>0</v>
      </c>
      <c r="H45">
        <f t="shared" ca="1" si="6"/>
        <v>0</v>
      </c>
      <c r="I45">
        <f t="shared" ca="1" si="7"/>
        <v>0</v>
      </c>
      <c r="J45">
        <f t="shared" ca="1" si="8"/>
        <v>0</v>
      </c>
      <c r="K45" s="38">
        <f t="shared" ca="1" si="9"/>
        <v>0</v>
      </c>
      <c r="L45" s="39">
        <f t="shared" ref="L45:P45" ca="1" si="53">B45+G45</f>
        <v>3</v>
      </c>
      <c r="M45" s="19">
        <f t="shared" ca="1" si="53"/>
        <v>6</v>
      </c>
      <c r="N45" s="19">
        <f t="shared" ca="1" si="53"/>
        <v>12</v>
      </c>
      <c r="O45" s="19">
        <f t="shared" ca="1" si="53"/>
        <v>65</v>
      </c>
      <c r="P45" s="37">
        <f t="shared" ca="1" si="53"/>
        <v>37.85</v>
      </c>
    </row>
    <row r="46" spans="1:16" ht="13" x14ac:dyDescent="0.15">
      <c r="A46" s="1" t="s">
        <v>154</v>
      </c>
      <c r="B46" s="36">
        <f t="shared" ca="1" si="0"/>
        <v>0</v>
      </c>
      <c r="C46">
        <f t="shared" ca="1" si="1"/>
        <v>0</v>
      </c>
      <c r="D46">
        <f t="shared" ca="1" si="2"/>
        <v>0</v>
      </c>
      <c r="E46">
        <f t="shared" ca="1" si="3"/>
        <v>0</v>
      </c>
      <c r="F46" s="37">
        <f t="shared" ca="1" si="4"/>
        <v>0</v>
      </c>
      <c r="G46" s="36">
        <f t="shared" ca="1" si="5"/>
        <v>0</v>
      </c>
      <c r="H46">
        <f t="shared" ca="1" si="6"/>
        <v>0</v>
      </c>
      <c r="I46">
        <f t="shared" ca="1" si="7"/>
        <v>0</v>
      </c>
      <c r="J46">
        <f t="shared" ca="1" si="8"/>
        <v>0</v>
      </c>
      <c r="K46" s="38">
        <f t="shared" ca="1" si="9"/>
        <v>0</v>
      </c>
      <c r="L46" s="39">
        <f t="shared" ref="L46:P46" ca="1" si="54">B46+G46</f>
        <v>0</v>
      </c>
      <c r="M46" s="19">
        <f t="shared" ca="1" si="54"/>
        <v>0</v>
      </c>
      <c r="N46" s="19">
        <f t="shared" ca="1" si="54"/>
        <v>0</v>
      </c>
      <c r="O46" s="19">
        <f t="shared" ca="1" si="54"/>
        <v>0</v>
      </c>
      <c r="P46" s="37">
        <f t="shared" ca="1" si="54"/>
        <v>0</v>
      </c>
    </row>
    <row r="47" spans="1:16" ht="13" x14ac:dyDescent="0.15">
      <c r="A47" s="1" t="s">
        <v>155</v>
      </c>
      <c r="B47" s="36">
        <f t="shared" ca="1" si="0"/>
        <v>0</v>
      </c>
      <c r="C47">
        <f t="shared" ca="1" si="1"/>
        <v>0</v>
      </c>
      <c r="D47">
        <f t="shared" ca="1" si="2"/>
        <v>0</v>
      </c>
      <c r="E47">
        <f t="shared" ca="1" si="3"/>
        <v>0</v>
      </c>
      <c r="F47" s="37">
        <f t="shared" ca="1" si="4"/>
        <v>0</v>
      </c>
      <c r="G47" s="36">
        <f t="shared" ca="1" si="5"/>
        <v>0</v>
      </c>
      <c r="H47">
        <f t="shared" ca="1" si="6"/>
        <v>-5</v>
      </c>
      <c r="I47">
        <f t="shared" ca="1" si="7"/>
        <v>-5</v>
      </c>
      <c r="J47">
        <f t="shared" ca="1" si="8"/>
        <v>0</v>
      </c>
      <c r="K47" s="38">
        <f t="shared" ca="1" si="9"/>
        <v>-5.5</v>
      </c>
      <c r="L47" s="39">
        <f t="shared" ref="L47:P47" ca="1" si="55">B47+G47</f>
        <v>0</v>
      </c>
      <c r="M47" s="19">
        <f t="shared" ca="1" si="55"/>
        <v>-5</v>
      </c>
      <c r="N47" s="19">
        <f t="shared" ca="1" si="55"/>
        <v>-5</v>
      </c>
      <c r="O47" s="19">
        <f t="shared" ca="1" si="55"/>
        <v>0</v>
      </c>
      <c r="P47" s="37">
        <f t="shared" ca="1" si="55"/>
        <v>-5.5</v>
      </c>
    </row>
    <row r="48" spans="1:16" ht="13" x14ac:dyDescent="0.15">
      <c r="A48" s="1" t="s">
        <v>156</v>
      </c>
      <c r="B48" s="36">
        <f t="shared" ca="1" si="0"/>
        <v>2</v>
      </c>
      <c r="C48">
        <f t="shared" ca="1" si="1"/>
        <v>46</v>
      </c>
      <c r="D48">
        <f t="shared" ca="1" si="2"/>
        <v>4</v>
      </c>
      <c r="E48">
        <f t="shared" ca="1" si="3"/>
        <v>7</v>
      </c>
      <c r="F48" s="37">
        <f t="shared" ca="1" si="4"/>
        <v>66.47</v>
      </c>
      <c r="G48" s="36">
        <f t="shared" ca="1" si="5"/>
        <v>0</v>
      </c>
      <c r="H48">
        <f t="shared" ca="1" si="6"/>
        <v>0</v>
      </c>
      <c r="I48">
        <f t="shared" ca="1" si="7"/>
        <v>0</v>
      </c>
      <c r="J48">
        <f t="shared" ca="1" si="8"/>
        <v>0</v>
      </c>
      <c r="K48" s="38">
        <f t="shared" ca="1" si="9"/>
        <v>0</v>
      </c>
      <c r="L48" s="39">
        <f t="shared" ref="L48:P48" ca="1" si="56">B48+G48</f>
        <v>2</v>
      </c>
      <c r="M48" s="19">
        <f t="shared" ca="1" si="56"/>
        <v>46</v>
      </c>
      <c r="N48" s="19">
        <f t="shared" ca="1" si="56"/>
        <v>4</v>
      </c>
      <c r="O48" s="19">
        <f t="shared" ca="1" si="56"/>
        <v>7</v>
      </c>
      <c r="P48" s="37">
        <f t="shared" ca="1" si="56"/>
        <v>66.47</v>
      </c>
    </row>
    <row r="49" spans="1:16" ht="13" x14ac:dyDescent="0.15">
      <c r="A49" s="1" t="s">
        <v>157</v>
      </c>
      <c r="B49" s="36">
        <f t="shared" ca="1" si="0"/>
        <v>0</v>
      </c>
      <c r="C49">
        <f t="shared" ca="1" si="1"/>
        <v>0</v>
      </c>
      <c r="D49">
        <f t="shared" ca="1" si="2"/>
        <v>0</v>
      </c>
      <c r="E49">
        <f t="shared" ca="1" si="3"/>
        <v>0</v>
      </c>
      <c r="F49" s="37">
        <f t="shared" ca="1" si="4"/>
        <v>0</v>
      </c>
      <c r="G49" s="36">
        <f t="shared" ca="1" si="5"/>
        <v>0</v>
      </c>
      <c r="H49">
        <f t="shared" ca="1" si="6"/>
        <v>0</v>
      </c>
      <c r="I49">
        <f t="shared" ca="1" si="7"/>
        <v>-4</v>
      </c>
      <c r="J49">
        <f t="shared" ca="1" si="8"/>
        <v>0</v>
      </c>
      <c r="K49" s="38">
        <f t="shared" ca="1" si="9"/>
        <v>-0.4</v>
      </c>
      <c r="L49" s="39">
        <f t="shared" ref="L49:P49" ca="1" si="57">B49+G49</f>
        <v>0</v>
      </c>
      <c r="M49" s="19">
        <f t="shared" ca="1" si="57"/>
        <v>0</v>
      </c>
      <c r="N49" s="19">
        <f t="shared" ca="1" si="57"/>
        <v>-4</v>
      </c>
      <c r="O49" s="19">
        <f t="shared" ca="1" si="57"/>
        <v>0</v>
      </c>
      <c r="P49" s="37">
        <f t="shared" ca="1" si="57"/>
        <v>-0.4</v>
      </c>
    </row>
    <row r="50" spans="1:16" ht="13" x14ac:dyDescent="0.15">
      <c r="A50" s="1" t="s">
        <v>158</v>
      </c>
      <c r="B50" s="36">
        <f t="shared" ca="1" si="0"/>
        <v>0</v>
      </c>
      <c r="C50">
        <f t="shared" ca="1" si="1"/>
        <v>0</v>
      </c>
      <c r="D50">
        <f t="shared" ca="1" si="2"/>
        <v>0</v>
      </c>
      <c r="E50">
        <f t="shared" ca="1" si="3"/>
        <v>0</v>
      </c>
      <c r="F50" s="37">
        <f t="shared" ca="1" si="4"/>
        <v>0</v>
      </c>
      <c r="G50" s="36">
        <f t="shared" ca="1" si="5"/>
        <v>0</v>
      </c>
      <c r="H50">
        <f t="shared" ca="1" si="6"/>
        <v>-1</v>
      </c>
      <c r="I50">
        <f t="shared" ca="1" si="7"/>
        <v>-1</v>
      </c>
      <c r="J50">
        <f t="shared" ca="1" si="8"/>
        <v>0</v>
      </c>
      <c r="K50" s="38">
        <f t="shared" ca="1" si="9"/>
        <v>-1.1000000000000001</v>
      </c>
      <c r="L50" s="39">
        <f t="shared" ref="L50:P50" ca="1" si="58">B50+G50</f>
        <v>0</v>
      </c>
      <c r="M50" s="19">
        <f t="shared" ca="1" si="58"/>
        <v>-1</v>
      </c>
      <c r="N50" s="19">
        <f t="shared" ca="1" si="58"/>
        <v>-1</v>
      </c>
      <c r="O50" s="19">
        <f t="shared" ca="1" si="58"/>
        <v>0</v>
      </c>
      <c r="P50" s="37">
        <f t="shared" ca="1" si="58"/>
        <v>-1.1000000000000001</v>
      </c>
    </row>
    <row r="51" spans="1:16" ht="13" x14ac:dyDescent="0.15">
      <c r="A51" s="1" t="s">
        <v>159</v>
      </c>
      <c r="B51" s="36">
        <f t="shared" ca="1" si="0"/>
        <v>0</v>
      </c>
      <c r="C51">
        <f t="shared" ca="1" si="1"/>
        <v>0</v>
      </c>
      <c r="D51">
        <f t="shared" ca="1" si="2"/>
        <v>0</v>
      </c>
      <c r="E51">
        <f t="shared" ca="1" si="3"/>
        <v>0</v>
      </c>
      <c r="F51" s="37">
        <f t="shared" ca="1" si="4"/>
        <v>0</v>
      </c>
      <c r="G51" s="36">
        <f t="shared" ca="1" si="5"/>
        <v>0</v>
      </c>
      <c r="H51">
        <f t="shared" ca="1" si="6"/>
        <v>0</v>
      </c>
      <c r="I51">
        <f t="shared" ca="1" si="7"/>
        <v>0</v>
      </c>
      <c r="J51">
        <f t="shared" ca="1" si="8"/>
        <v>0</v>
      </c>
      <c r="K51" s="38">
        <f t="shared" ca="1" si="9"/>
        <v>0</v>
      </c>
      <c r="L51" s="39">
        <f t="shared" ref="L51:P51" ca="1" si="59">B51+G51</f>
        <v>0</v>
      </c>
      <c r="M51" s="19">
        <f t="shared" ca="1" si="59"/>
        <v>0</v>
      </c>
      <c r="N51" s="19">
        <f t="shared" ca="1" si="59"/>
        <v>0</v>
      </c>
      <c r="O51" s="19">
        <f t="shared" ca="1" si="59"/>
        <v>0</v>
      </c>
      <c r="P51" s="37">
        <f t="shared" ca="1" si="59"/>
        <v>0</v>
      </c>
    </row>
    <row r="52" spans="1:16" ht="13" x14ac:dyDescent="0.15">
      <c r="A52" s="1" t="s">
        <v>160</v>
      </c>
      <c r="B52" s="36">
        <f t="shared" ca="1" si="0"/>
        <v>0</v>
      </c>
      <c r="C52">
        <f t="shared" ca="1" si="1"/>
        <v>0</v>
      </c>
      <c r="D52">
        <f t="shared" ca="1" si="2"/>
        <v>0</v>
      </c>
      <c r="E52">
        <f t="shared" ca="1" si="3"/>
        <v>0</v>
      </c>
      <c r="F52" s="37">
        <f t="shared" ca="1" si="4"/>
        <v>0</v>
      </c>
      <c r="G52" s="36">
        <f t="shared" ca="1" si="5"/>
        <v>0</v>
      </c>
      <c r="H52">
        <f t="shared" ca="1" si="6"/>
        <v>0</v>
      </c>
      <c r="I52">
        <f t="shared" ca="1" si="7"/>
        <v>0</v>
      </c>
      <c r="J52">
        <f t="shared" ca="1" si="8"/>
        <v>0</v>
      </c>
      <c r="K52" s="38">
        <f t="shared" ca="1" si="9"/>
        <v>0</v>
      </c>
      <c r="L52" s="39">
        <f t="shared" ref="L52:P52" ca="1" si="60">B52+G52</f>
        <v>0</v>
      </c>
      <c r="M52" s="19">
        <f t="shared" ca="1" si="60"/>
        <v>0</v>
      </c>
      <c r="N52" s="19">
        <f t="shared" ca="1" si="60"/>
        <v>0</v>
      </c>
      <c r="O52" s="19">
        <f t="shared" ca="1" si="60"/>
        <v>0</v>
      </c>
      <c r="P52" s="37">
        <f t="shared" ca="1" si="60"/>
        <v>0</v>
      </c>
    </row>
    <row r="53" spans="1:16" ht="13" x14ac:dyDescent="0.15">
      <c r="A53" s="1" t="s">
        <v>161</v>
      </c>
      <c r="B53" s="36">
        <f t="shared" ca="1" si="0"/>
        <v>0</v>
      </c>
      <c r="C53">
        <f t="shared" ca="1" si="1"/>
        <v>0</v>
      </c>
      <c r="D53">
        <f t="shared" ca="1" si="2"/>
        <v>0</v>
      </c>
      <c r="E53">
        <f t="shared" ca="1" si="3"/>
        <v>0</v>
      </c>
      <c r="F53" s="37">
        <f t="shared" ca="1" si="4"/>
        <v>0</v>
      </c>
      <c r="G53" s="36">
        <f t="shared" ca="1" si="5"/>
        <v>0</v>
      </c>
      <c r="H53">
        <f t="shared" ca="1" si="6"/>
        <v>0</v>
      </c>
      <c r="I53">
        <f t="shared" ca="1" si="7"/>
        <v>0</v>
      </c>
      <c r="J53">
        <f t="shared" ca="1" si="8"/>
        <v>0</v>
      </c>
      <c r="K53" s="38">
        <f t="shared" ca="1" si="9"/>
        <v>0</v>
      </c>
      <c r="L53" s="39">
        <f t="shared" ref="L53:P53" ca="1" si="61">B53+G53</f>
        <v>0</v>
      </c>
      <c r="M53" s="19">
        <f t="shared" ca="1" si="61"/>
        <v>0</v>
      </c>
      <c r="N53" s="19">
        <f t="shared" ca="1" si="61"/>
        <v>0</v>
      </c>
      <c r="O53" s="19">
        <f t="shared" ca="1" si="61"/>
        <v>0</v>
      </c>
      <c r="P53" s="37">
        <f t="shared" ca="1" si="61"/>
        <v>0</v>
      </c>
    </row>
    <row r="54" spans="1:16" ht="13" x14ac:dyDescent="0.15">
      <c r="A54" s="1" t="s">
        <v>162</v>
      </c>
      <c r="B54" s="36">
        <f t="shared" ca="1" si="0"/>
        <v>0</v>
      </c>
      <c r="C54">
        <f t="shared" ca="1" si="1"/>
        <v>0</v>
      </c>
      <c r="D54">
        <f t="shared" ca="1" si="2"/>
        <v>0</v>
      </c>
      <c r="E54">
        <f t="shared" ca="1" si="3"/>
        <v>0</v>
      </c>
      <c r="F54" s="37">
        <f t="shared" ca="1" si="4"/>
        <v>0</v>
      </c>
      <c r="G54" s="36">
        <f t="shared" ca="1" si="5"/>
        <v>0</v>
      </c>
      <c r="H54">
        <f t="shared" ca="1" si="6"/>
        <v>-100</v>
      </c>
      <c r="I54">
        <f t="shared" ca="1" si="7"/>
        <v>0</v>
      </c>
      <c r="J54">
        <f t="shared" ca="1" si="8"/>
        <v>0</v>
      </c>
      <c r="K54" s="38">
        <f t="shared" ca="1" si="9"/>
        <v>-100</v>
      </c>
      <c r="L54" s="39">
        <f t="shared" ref="L54:P54" ca="1" si="62">B54+G54</f>
        <v>0</v>
      </c>
      <c r="M54" s="19">
        <f t="shared" ca="1" si="62"/>
        <v>-100</v>
      </c>
      <c r="N54" s="19">
        <f t="shared" ca="1" si="62"/>
        <v>0</v>
      </c>
      <c r="O54" s="19">
        <f t="shared" ca="1" si="62"/>
        <v>0</v>
      </c>
      <c r="P54" s="37">
        <f t="shared" ca="1" si="62"/>
        <v>-100</v>
      </c>
    </row>
    <row r="55" spans="1:16" ht="13" x14ac:dyDescent="0.15">
      <c r="A55" s="1" t="s">
        <v>163</v>
      </c>
      <c r="B55" s="36">
        <f t="shared" ca="1" si="0"/>
        <v>0</v>
      </c>
      <c r="C55">
        <f t="shared" ca="1" si="1"/>
        <v>0</v>
      </c>
      <c r="D55">
        <f t="shared" ca="1" si="2"/>
        <v>0</v>
      </c>
      <c r="E55">
        <f t="shared" ca="1" si="3"/>
        <v>0</v>
      </c>
      <c r="F55" s="37">
        <f t="shared" ca="1" si="4"/>
        <v>0</v>
      </c>
      <c r="G55" s="36">
        <f t="shared" ca="1" si="5"/>
        <v>0</v>
      </c>
      <c r="H55">
        <f t="shared" ca="1" si="6"/>
        <v>0</v>
      </c>
      <c r="I55">
        <f t="shared" ca="1" si="7"/>
        <v>0</v>
      </c>
      <c r="J55">
        <f t="shared" ca="1" si="8"/>
        <v>-1</v>
      </c>
      <c r="K55" s="38">
        <f t="shared" ca="1" si="9"/>
        <v>-0.01</v>
      </c>
      <c r="L55" s="39">
        <f t="shared" ref="L55:P55" ca="1" si="63">B55+G55</f>
        <v>0</v>
      </c>
      <c r="M55" s="19">
        <f t="shared" ca="1" si="63"/>
        <v>0</v>
      </c>
      <c r="N55" s="19">
        <f t="shared" ca="1" si="63"/>
        <v>0</v>
      </c>
      <c r="O55" s="19">
        <f t="shared" ca="1" si="63"/>
        <v>-1</v>
      </c>
      <c r="P55" s="37">
        <f t="shared" ca="1" si="63"/>
        <v>-0.01</v>
      </c>
    </row>
    <row r="56" spans="1:16" ht="13" x14ac:dyDescent="0.15">
      <c r="A56" s="1" t="s">
        <v>164</v>
      </c>
      <c r="B56" s="36">
        <f t="shared" ca="1" si="0"/>
        <v>0</v>
      </c>
      <c r="C56">
        <f t="shared" ca="1" si="1"/>
        <v>0</v>
      </c>
      <c r="D56">
        <f t="shared" ca="1" si="2"/>
        <v>0</v>
      </c>
      <c r="E56">
        <f t="shared" ca="1" si="3"/>
        <v>0</v>
      </c>
      <c r="F56" s="37">
        <f t="shared" ca="1" si="4"/>
        <v>0</v>
      </c>
      <c r="G56" s="36">
        <f t="shared" ca="1" si="5"/>
        <v>0</v>
      </c>
      <c r="H56">
        <f t="shared" ca="1" si="6"/>
        <v>0</v>
      </c>
      <c r="I56">
        <f t="shared" ca="1" si="7"/>
        <v>0</v>
      </c>
      <c r="J56">
        <f t="shared" ca="1" si="8"/>
        <v>0</v>
      </c>
      <c r="K56" s="38">
        <f t="shared" ca="1" si="9"/>
        <v>0</v>
      </c>
      <c r="L56" s="39">
        <f t="shared" ref="L56:P56" ca="1" si="64">B56+G56</f>
        <v>0</v>
      </c>
      <c r="M56" s="19">
        <f t="shared" ca="1" si="64"/>
        <v>0</v>
      </c>
      <c r="N56" s="19">
        <f t="shared" ca="1" si="64"/>
        <v>0</v>
      </c>
      <c r="O56" s="19">
        <f t="shared" ca="1" si="64"/>
        <v>0</v>
      </c>
      <c r="P56" s="37">
        <f t="shared" ca="1" si="64"/>
        <v>0</v>
      </c>
    </row>
    <row r="57" spans="1:16" ht="13" x14ac:dyDescent="0.15">
      <c r="A57" s="1" t="s">
        <v>165</v>
      </c>
      <c r="B57" s="36">
        <f t="shared" ca="1" si="0"/>
        <v>0</v>
      </c>
      <c r="C57">
        <f t="shared" ca="1" si="1"/>
        <v>0</v>
      </c>
      <c r="D57">
        <f t="shared" ca="1" si="2"/>
        <v>0</v>
      </c>
      <c r="E57">
        <f t="shared" ca="1" si="3"/>
        <v>0</v>
      </c>
      <c r="F57" s="37">
        <f t="shared" ca="1" si="4"/>
        <v>0</v>
      </c>
      <c r="G57" s="36">
        <f t="shared" ca="1" si="5"/>
        <v>0</v>
      </c>
      <c r="H57">
        <f t="shared" ca="1" si="6"/>
        <v>0</v>
      </c>
      <c r="I57">
        <f t="shared" ca="1" si="7"/>
        <v>0</v>
      </c>
      <c r="J57">
        <f t="shared" ca="1" si="8"/>
        <v>0</v>
      </c>
      <c r="K57" s="38">
        <f t="shared" ca="1" si="9"/>
        <v>0</v>
      </c>
      <c r="L57" s="39">
        <f t="shared" ref="L57:P57" ca="1" si="65">B57+G57</f>
        <v>0</v>
      </c>
      <c r="M57" s="19">
        <f t="shared" ca="1" si="65"/>
        <v>0</v>
      </c>
      <c r="N57" s="19">
        <f t="shared" ca="1" si="65"/>
        <v>0</v>
      </c>
      <c r="O57" s="19">
        <f t="shared" ca="1" si="65"/>
        <v>0</v>
      </c>
      <c r="P57" s="37">
        <f t="shared" ca="1" si="65"/>
        <v>0</v>
      </c>
    </row>
    <row r="58" spans="1:16" ht="13" x14ac:dyDescent="0.15">
      <c r="A58" s="1" t="s">
        <v>166</v>
      </c>
      <c r="B58" s="36">
        <f t="shared" ca="1" si="0"/>
        <v>0</v>
      </c>
      <c r="C58">
        <f t="shared" ca="1" si="1"/>
        <v>285</v>
      </c>
      <c r="D58">
        <f t="shared" ca="1" si="2"/>
        <v>0</v>
      </c>
      <c r="E58">
        <f t="shared" ca="1" si="3"/>
        <v>0</v>
      </c>
      <c r="F58" s="37">
        <f t="shared" ca="1" si="4"/>
        <v>285</v>
      </c>
      <c r="G58" s="36">
        <f t="shared" ca="1" si="5"/>
        <v>0</v>
      </c>
      <c r="H58">
        <f t="shared" ca="1" si="6"/>
        <v>0</v>
      </c>
      <c r="I58">
        <f t="shared" ca="1" si="7"/>
        <v>0</v>
      </c>
      <c r="J58">
        <f t="shared" ca="1" si="8"/>
        <v>0</v>
      </c>
      <c r="K58" s="38">
        <f t="shared" ca="1" si="9"/>
        <v>0</v>
      </c>
      <c r="L58" s="39">
        <f t="shared" ref="L58:P58" ca="1" si="66">B58+G58</f>
        <v>0</v>
      </c>
      <c r="M58" s="19">
        <f t="shared" ca="1" si="66"/>
        <v>285</v>
      </c>
      <c r="N58" s="19">
        <f t="shared" ca="1" si="66"/>
        <v>0</v>
      </c>
      <c r="O58" s="19">
        <f t="shared" ca="1" si="66"/>
        <v>0</v>
      </c>
      <c r="P58" s="37">
        <f t="shared" ca="1" si="66"/>
        <v>285</v>
      </c>
    </row>
    <row r="59" spans="1:16" ht="13" x14ac:dyDescent="0.15">
      <c r="A59" s="1" t="s">
        <v>167</v>
      </c>
      <c r="B59" s="36">
        <f t="shared" ca="1" si="0"/>
        <v>0</v>
      </c>
      <c r="C59">
        <f t="shared" ca="1" si="1"/>
        <v>0</v>
      </c>
      <c r="D59">
        <f t="shared" ca="1" si="2"/>
        <v>0</v>
      </c>
      <c r="E59">
        <f t="shared" ca="1" si="3"/>
        <v>0</v>
      </c>
      <c r="F59" s="37">
        <f t="shared" ca="1" si="4"/>
        <v>0</v>
      </c>
      <c r="G59" s="36">
        <f t="shared" ca="1" si="5"/>
        <v>0</v>
      </c>
      <c r="H59">
        <f t="shared" ca="1" si="6"/>
        <v>-853</v>
      </c>
      <c r="I59">
        <f t="shared" ca="1" si="7"/>
        <v>0</v>
      </c>
      <c r="J59">
        <f t="shared" ca="1" si="8"/>
        <v>0</v>
      </c>
      <c r="K59" s="38">
        <f t="shared" ca="1" si="9"/>
        <v>-853</v>
      </c>
      <c r="L59" s="39">
        <f t="shared" ref="L59:P59" ca="1" si="67">B59+G59</f>
        <v>0</v>
      </c>
      <c r="M59" s="19">
        <f t="shared" ca="1" si="67"/>
        <v>-853</v>
      </c>
      <c r="N59" s="19">
        <f t="shared" ca="1" si="67"/>
        <v>0</v>
      </c>
      <c r="O59" s="19">
        <f t="shared" ca="1" si="67"/>
        <v>0</v>
      </c>
      <c r="P59" s="37">
        <f t="shared" ca="1" si="67"/>
        <v>-853</v>
      </c>
    </row>
    <row r="60" spans="1:16" ht="13" x14ac:dyDescent="0.15">
      <c r="A60" s="1" t="s">
        <v>168</v>
      </c>
      <c r="B60" s="36">
        <f t="shared" ca="1" si="0"/>
        <v>0</v>
      </c>
      <c r="C60">
        <f t="shared" ca="1" si="1"/>
        <v>0</v>
      </c>
      <c r="D60">
        <f t="shared" ca="1" si="2"/>
        <v>0</v>
      </c>
      <c r="E60">
        <f t="shared" ca="1" si="3"/>
        <v>0</v>
      </c>
      <c r="F60" s="37">
        <f t="shared" ca="1" si="4"/>
        <v>0</v>
      </c>
      <c r="G60" s="36">
        <f t="shared" ca="1" si="5"/>
        <v>0</v>
      </c>
      <c r="H60">
        <f t="shared" ca="1" si="6"/>
        <v>0</v>
      </c>
      <c r="I60">
        <f t="shared" ca="1" si="7"/>
        <v>0</v>
      </c>
      <c r="J60">
        <f t="shared" ca="1" si="8"/>
        <v>0</v>
      </c>
      <c r="K60" s="38">
        <f t="shared" ca="1" si="9"/>
        <v>0</v>
      </c>
      <c r="L60" s="39">
        <f t="shared" ref="L60:P60" ca="1" si="68">B60+G60</f>
        <v>0</v>
      </c>
      <c r="M60" s="19">
        <f t="shared" ca="1" si="68"/>
        <v>0</v>
      </c>
      <c r="N60" s="19">
        <f t="shared" ca="1" si="68"/>
        <v>0</v>
      </c>
      <c r="O60" s="19">
        <f t="shared" ca="1" si="68"/>
        <v>0</v>
      </c>
      <c r="P60" s="37">
        <f t="shared" ca="1" si="68"/>
        <v>0</v>
      </c>
    </row>
    <row r="61" spans="1:16" ht="13" x14ac:dyDescent="0.15">
      <c r="A61" s="1" t="s">
        <v>169</v>
      </c>
      <c r="B61" s="36">
        <f t="shared" ca="1" si="0"/>
        <v>0</v>
      </c>
      <c r="C61">
        <f t="shared" ca="1" si="1"/>
        <v>0</v>
      </c>
      <c r="D61">
        <f t="shared" ca="1" si="2"/>
        <v>0</v>
      </c>
      <c r="E61">
        <f t="shared" ca="1" si="3"/>
        <v>0</v>
      </c>
      <c r="F61" s="37">
        <f t="shared" ca="1" si="4"/>
        <v>0</v>
      </c>
      <c r="G61" s="36">
        <f t="shared" ca="1" si="5"/>
        <v>0</v>
      </c>
      <c r="H61">
        <f t="shared" ca="1" si="6"/>
        <v>0</v>
      </c>
      <c r="I61">
        <f t="shared" ca="1" si="7"/>
        <v>0</v>
      </c>
      <c r="J61">
        <f t="shared" ca="1" si="8"/>
        <v>0</v>
      </c>
      <c r="K61" s="38">
        <f t="shared" ca="1" si="9"/>
        <v>0</v>
      </c>
      <c r="L61" s="39">
        <f t="shared" ref="L61:P61" ca="1" si="69">B61+G61</f>
        <v>0</v>
      </c>
      <c r="M61" s="19">
        <f t="shared" ca="1" si="69"/>
        <v>0</v>
      </c>
      <c r="N61" s="19">
        <f t="shared" ca="1" si="69"/>
        <v>0</v>
      </c>
      <c r="O61" s="19">
        <f t="shared" ca="1" si="69"/>
        <v>0</v>
      </c>
      <c r="P61" s="37">
        <f t="shared" ca="1" si="69"/>
        <v>0</v>
      </c>
    </row>
    <row r="62" spans="1:16" ht="13" x14ac:dyDescent="0.15">
      <c r="A62" s="1" t="s">
        <v>170</v>
      </c>
      <c r="B62" s="36">
        <f t="shared" ca="1" si="0"/>
        <v>0</v>
      </c>
      <c r="C62">
        <f t="shared" ca="1" si="1"/>
        <v>0</v>
      </c>
      <c r="D62">
        <f t="shared" ca="1" si="2"/>
        <v>0</v>
      </c>
      <c r="E62">
        <f t="shared" ca="1" si="3"/>
        <v>0</v>
      </c>
      <c r="F62" s="37">
        <f t="shared" ca="1" si="4"/>
        <v>0</v>
      </c>
      <c r="G62" s="36">
        <f t="shared" ca="1" si="5"/>
        <v>0</v>
      </c>
      <c r="H62">
        <f t="shared" ca="1" si="6"/>
        <v>-10</v>
      </c>
      <c r="I62">
        <f t="shared" ca="1" si="7"/>
        <v>0</v>
      </c>
      <c r="J62">
        <f t="shared" ca="1" si="8"/>
        <v>0</v>
      </c>
      <c r="K62" s="38">
        <f t="shared" ca="1" si="9"/>
        <v>-10</v>
      </c>
      <c r="L62" s="39">
        <f t="shared" ref="L62:P62" ca="1" si="70">B62+G62</f>
        <v>0</v>
      </c>
      <c r="M62" s="19">
        <f t="shared" ca="1" si="70"/>
        <v>-10</v>
      </c>
      <c r="N62" s="19">
        <f t="shared" ca="1" si="70"/>
        <v>0</v>
      </c>
      <c r="O62" s="19">
        <f t="shared" ca="1" si="70"/>
        <v>0</v>
      </c>
      <c r="P62" s="37">
        <f t="shared" ca="1" si="70"/>
        <v>-10</v>
      </c>
    </row>
    <row r="63" spans="1:16" ht="13" x14ac:dyDescent="0.15">
      <c r="A63" s="1" t="s">
        <v>171</v>
      </c>
      <c r="B63" s="36">
        <f t="shared" ca="1" si="0"/>
        <v>0</v>
      </c>
      <c r="C63">
        <f t="shared" ca="1" si="1"/>
        <v>0</v>
      </c>
      <c r="D63">
        <f t="shared" ca="1" si="2"/>
        <v>0</v>
      </c>
      <c r="E63">
        <f t="shared" ca="1" si="3"/>
        <v>0</v>
      </c>
      <c r="F63" s="37">
        <f t="shared" ca="1" si="4"/>
        <v>0</v>
      </c>
      <c r="G63" s="36">
        <f t="shared" ca="1" si="5"/>
        <v>0</v>
      </c>
      <c r="H63">
        <f t="shared" ca="1" si="6"/>
        <v>-95</v>
      </c>
      <c r="I63">
        <f t="shared" ca="1" si="7"/>
        <v>0</v>
      </c>
      <c r="J63">
        <f t="shared" ca="1" si="8"/>
        <v>0</v>
      </c>
      <c r="K63" s="38">
        <f t="shared" ca="1" si="9"/>
        <v>-95</v>
      </c>
      <c r="L63" s="39">
        <f t="shared" ref="L63:P63" ca="1" si="71">B63+G63</f>
        <v>0</v>
      </c>
      <c r="M63" s="19">
        <f t="shared" ca="1" si="71"/>
        <v>-95</v>
      </c>
      <c r="N63" s="19">
        <f t="shared" ca="1" si="71"/>
        <v>0</v>
      </c>
      <c r="O63" s="19">
        <f t="shared" ca="1" si="71"/>
        <v>0</v>
      </c>
      <c r="P63" s="37">
        <f t="shared" ca="1" si="71"/>
        <v>-95</v>
      </c>
    </row>
    <row r="64" spans="1:16" ht="13" x14ac:dyDescent="0.15">
      <c r="A64" s="1" t="s">
        <v>172</v>
      </c>
      <c r="B64" s="36">
        <f t="shared" ca="1" si="0"/>
        <v>0</v>
      </c>
      <c r="C64">
        <f t="shared" ca="1" si="1"/>
        <v>2219</v>
      </c>
      <c r="D64">
        <f t="shared" ca="1" si="2"/>
        <v>0</v>
      </c>
      <c r="E64">
        <f t="shared" ca="1" si="3"/>
        <v>0</v>
      </c>
      <c r="F64" s="37">
        <f t="shared" ca="1" si="4"/>
        <v>2219</v>
      </c>
      <c r="G64" s="36">
        <f t="shared" ca="1" si="5"/>
        <v>0</v>
      </c>
      <c r="H64">
        <f t="shared" ca="1" si="6"/>
        <v>0</v>
      </c>
      <c r="I64">
        <f t="shared" ca="1" si="7"/>
        <v>0</v>
      </c>
      <c r="J64">
        <f t="shared" ca="1" si="8"/>
        <v>0</v>
      </c>
      <c r="K64" s="38">
        <f t="shared" ca="1" si="9"/>
        <v>0</v>
      </c>
      <c r="L64" s="39">
        <f t="shared" ref="L64:P64" ca="1" si="72">B64+G64</f>
        <v>0</v>
      </c>
      <c r="M64" s="19">
        <f t="shared" ca="1" si="72"/>
        <v>2219</v>
      </c>
      <c r="N64" s="19">
        <f t="shared" ca="1" si="72"/>
        <v>0</v>
      </c>
      <c r="O64" s="19">
        <f t="shared" ca="1" si="72"/>
        <v>0</v>
      </c>
      <c r="P64" s="37">
        <f t="shared" ca="1" si="72"/>
        <v>2219</v>
      </c>
    </row>
    <row r="65" spans="1:16" ht="13" x14ac:dyDescent="0.15">
      <c r="A65" s="1" t="s">
        <v>173</v>
      </c>
      <c r="B65" s="36">
        <f t="shared" ca="1" si="0"/>
        <v>5</v>
      </c>
      <c r="C65">
        <f t="shared" ca="1" si="1"/>
        <v>0</v>
      </c>
      <c r="D65">
        <f t="shared" ca="1" si="2"/>
        <v>0</v>
      </c>
      <c r="E65">
        <f t="shared" ca="1" si="3"/>
        <v>0</v>
      </c>
      <c r="F65" s="37">
        <f t="shared" ca="1" si="4"/>
        <v>50</v>
      </c>
      <c r="G65" s="36">
        <f t="shared" ca="1" si="5"/>
        <v>0</v>
      </c>
      <c r="H65">
        <f t="shared" ca="1" si="6"/>
        <v>0</v>
      </c>
      <c r="I65">
        <f t="shared" ca="1" si="7"/>
        <v>0</v>
      </c>
      <c r="J65">
        <f t="shared" ca="1" si="8"/>
        <v>0</v>
      </c>
      <c r="K65" s="38">
        <f t="shared" ca="1" si="9"/>
        <v>0</v>
      </c>
      <c r="L65" s="39">
        <f t="shared" ref="L65:P65" ca="1" si="73">B65+G65</f>
        <v>5</v>
      </c>
      <c r="M65" s="19">
        <f t="shared" ca="1" si="73"/>
        <v>0</v>
      </c>
      <c r="N65" s="19">
        <f t="shared" ca="1" si="73"/>
        <v>0</v>
      </c>
      <c r="O65" s="19">
        <f t="shared" ca="1" si="73"/>
        <v>0</v>
      </c>
      <c r="P65" s="37">
        <f t="shared" ca="1" si="73"/>
        <v>50</v>
      </c>
    </row>
    <row r="66" spans="1:16" ht="13" x14ac:dyDescent="0.15">
      <c r="A66" s="1" t="s">
        <v>174</v>
      </c>
      <c r="B66" s="36">
        <f t="shared" ca="1" si="0"/>
        <v>0</v>
      </c>
      <c r="C66">
        <f t="shared" ca="1" si="1"/>
        <v>0</v>
      </c>
      <c r="D66">
        <f t="shared" ca="1" si="2"/>
        <v>0</v>
      </c>
      <c r="E66">
        <f t="shared" ca="1" si="3"/>
        <v>0</v>
      </c>
      <c r="F66" s="37">
        <f t="shared" ca="1" si="4"/>
        <v>0</v>
      </c>
      <c r="G66" s="36">
        <f t="shared" ca="1" si="5"/>
        <v>0</v>
      </c>
      <c r="H66">
        <f t="shared" ca="1" si="6"/>
        <v>0</v>
      </c>
      <c r="I66">
        <f t="shared" ca="1" si="7"/>
        <v>0</v>
      </c>
      <c r="J66">
        <f t="shared" ca="1" si="8"/>
        <v>0</v>
      </c>
      <c r="K66" s="38">
        <f t="shared" ca="1" si="9"/>
        <v>0</v>
      </c>
      <c r="L66" s="39">
        <f t="shared" ref="L66:P66" ca="1" si="74">B66+G66</f>
        <v>0</v>
      </c>
      <c r="M66" s="19">
        <f t="shared" ca="1" si="74"/>
        <v>0</v>
      </c>
      <c r="N66" s="19">
        <f t="shared" ca="1" si="74"/>
        <v>0</v>
      </c>
      <c r="O66" s="19">
        <f t="shared" ca="1" si="74"/>
        <v>0</v>
      </c>
      <c r="P66" s="37">
        <f t="shared" ca="1" si="74"/>
        <v>0</v>
      </c>
    </row>
    <row r="67" spans="1:16" ht="13" x14ac:dyDescent="0.15">
      <c r="A67" s="1" t="s">
        <v>175</v>
      </c>
      <c r="B67" s="36">
        <f t="shared" ca="1" si="0"/>
        <v>0</v>
      </c>
      <c r="C67">
        <f t="shared" ca="1" si="1"/>
        <v>35</v>
      </c>
      <c r="D67">
        <f t="shared" ca="1" si="2"/>
        <v>0</v>
      </c>
      <c r="E67">
        <f t="shared" ca="1" si="3"/>
        <v>0</v>
      </c>
      <c r="F67" s="37">
        <f t="shared" ca="1" si="4"/>
        <v>35</v>
      </c>
      <c r="G67" s="36">
        <f t="shared" ca="1" si="5"/>
        <v>0</v>
      </c>
      <c r="H67">
        <f t="shared" ca="1" si="6"/>
        <v>0</v>
      </c>
      <c r="I67">
        <f t="shared" ca="1" si="7"/>
        <v>0</v>
      </c>
      <c r="J67">
        <f t="shared" ca="1" si="8"/>
        <v>0</v>
      </c>
      <c r="K67" s="38">
        <f t="shared" ca="1" si="9"/>
        <v>0</v>
      </c>
      <c r="L67" s="39">
        <f t="shared" ref="L67:P67" ca="1" si="75">B67+G67</f>
        <v>0</v>
      </c>
      <c r="M67" s="19">
        <f t="shared" ca="1" si="75"/>
        <v>35</v>
      </c>
      <c r="N67" s="19">
        <f t="shared" ca="1" si="75"/>
        <v>0</v>
      </c>
      <c r="O67" s="19">
        <f t="shared" ca="1" si="75"/>
        <v>0</v>
      </c>
      <c r="P67" s="37">
        <f t="shared" ca="1" si="75"/>
        <v>35</v>
      </c>
    </row>
    <row r="68" spans="1:16" ht="13" x14ac:dyDescent="0.15">
      <c r="A68" s="1" t="s">
        <v>176</v>
      </c>
      <c r="B68" s="36">
        <f t="shared" ca="1" si="0"/>
        <v>0</v>
      </c>
      <c r="C68">
        <f t="shared" ca="1" si="1"/>
        <v>0</v>
      </c>
      <c r="D68">
        <f t="shared" ca="1" si="2"/>
        <v>0</v>
      </c>
      <c r="E68">
        <f t="shared" ca="1" si="3"/>
        <v>0</v>
      </c>
      <c r="F68" s="37">
        <f t="shared" ca="1" si="4"/>
        <v>0</v>
      </c>
      <c r="G68" s="36">
        <f t="shared" ca="1" si="5"/>
        <v>0</v>
      </c>
      <c r="H68">
        <f t="shared" ca="1" si="6"/>
        <v>0</v>
      </c>
      <c r="I68">
        <f t="shared" ca="1" si="7"/>
        <v>0</v>
      </c>
      <c r="J68">
        <f t="shared" ca="1" si="8"/>
        <v>0</v>
      </c>
      <c r="K68" s="38">
        <f t="shared" ca="1" si="9"/>
        <v>0</v>
      </c>
      <c r="L68" s="39">
        <f t="shared" ref="L68:P68" ca="1" si="76">B68+G68</f>
        <v>0</v>
      </c>
      <c r="M68" s="19">
        <f t="shared" ca="1" si="76"/>
        <v>0</v>
      </c>
      <c r="N68" s="19">
        <f t="shared" ca="1" si="76"/>
        <v>0</v>
      </c>
      <c r="O68" s="19">
        <f t="shared" ca="1" si="76"/>
        <v>0</v>
      </c>
      <c r="P68" s="37">
        <f t="shared" ca="1" si="76"/>
        <v>0</v>
      </c>
    </row>
    <row r="69" spans="1:16" ht="13" x14ac:dyDescent="0.15">
      <c r="A69" s="1" t="s">
        <v>177</v>
      </c>
      <c r="B69" s="36">
        <f t="shared" ca="1" si="0"/>
        <v>0</v>
      </c>
      <c r="C69">
        <f t="shared" ca="1" si="1"/>
        <v>0</v>
      </c>
      <c r="D69">
        <f t="shared" ca="1" si="2"/>
        <v>0</v>
      </c>
      <c r="E69">
        <f t="shared" ca="1" si="3"/>
        <v>0</v>
      </c>
      <c r="F69" s="37">
        <f t="shared" ca="1" si="4"/>
        <v>0</v>
      </c>
      <c r="G69" s="36">
        <f t="shared" ca="1" si="5"/>
        <v>0</v>
      </c>
      <c r="H69">
        <f t="shared" ca="1" si="6"/>
        <v>0</v>
      </c>
      <c r="I69">
        <f t="shared" ca="1" si="7"/>
        <v>0</v>
      </c>
      <c r="J69">
        <f t="shared" ca="1" si="8"/>
        <v>0</v>
      </c>
      <c r="K69" s="38">
        <f t="shared" ca="1" si="9"/>
        <v>0</v>
      </c>
      <c r="L69" s="39">
        <f t="shared" ref="L69:P69" ca="1" si="77">B69+G69</f>
        <v>0</v>
      </c>
      <c r="M69" s="19">
        <f t="shared" ca="1" si="77"/>
        <v>0</v>
      </c>
      <c r="N69" s="19">
        <f t="shared" ca="1" si="77"/>
        <v>0</v>
      </c>
      <c r="O69" s="19">
        <f t="shared" ca="1" si="77"/>
        <v>0</v>
      </c>
      <c r="P69" s="37">
        <f t="shared" ca="1" si="77"/>
        <v>0</v>
      </c>
    </row>
    <row r="70" spans="1:16" ht="13" x14ac:dyDescent="0.15">
      <c r="A70" s="1" t="s">
        <v>178</v>
      </c>
      <c r="B70" s="36">
        <f t="shared" ca="1" si="0"/>
        <v>0</v>
      </c>
      <c r="C70">
        <f t="shared" ca="1" si="1"/>
        <v>0</v>
      </c>
      <c r="D70">
        <f t="shared" ca="1" si="2"/>
        <v>0</v>
      </c>
      <c r="E70">
        <f t="shared" ca="1" si="3"/>
        <v>0</v>
      </c>
      <c r="F70" s="37">
        <f t="shared" ca="1" si="4"/>
        <v>0</v>
      </c>
      <c r="G70" s="36">
        <f t="shared" ca="1" si="5"/>
        <v>0</v>
      </c>
      <c r="H70">
        <f t="shared" ca="1" si="6"/>
        <v>0</v>
      </c>
      <c r="I70">
        <f t="shared" ca="1" si="7"/>
        <v>0</v>
      </c>
      <c r="J70">
        <f t="shared" ca="1" si="8"/>
        <v>0</v>
      </c>
      <c r="K70" s="38">
        <f t="shared" ca="1" si="9"/>
        <v>0</v>
      </c>
      <c r="L70" s="39">
        <f t="shared" ref="L70:P70" ca="1" si="78">B70+G70</f>
        <v>0</v>
      </c>
      <c r="M70" s="19">
        <f t="shared" ca="1" si="78"/>
        <v>0</v>
      </c>
      <c r="N70" s="19">
        <f t="shared" ca="1" si="78"/>
        <v>0</v>
      </c>
      <c r="O70" s="19">
        <f t="shared" ca="1" si="78"/>
        <v>0</v>
      </c>
      <c r="P70" s="37">
        <f t="shared" ca="1" si="78"/>
        <v>0</v>
      </c>
    </row>
    <row r="71" spans="1:16" ht="13" x14ac:dyDescent="0.15">
      <c r="A71" s="1" t="s">
        <v>179</v>
      </c>
      <c r="B71" s="36">
        <f t="shared" ca="1" si="0"/>
        <v>0</v>
      </c>
      <c r="C71">
        <f t="shared" ca="1" si="1"/>
        <v>0</v>
      </c>
      <c r="D71">
        <f t="shared" ca="1" si="2"/>
        <v>0</v>
      </c>
      <c r="E71">
        <f t="shared" ca="1" si="3"/>
        <v>0</v>
      </c>
      <c r="F71" s="37">
        <f t="shared" ca="1" si="4"/>
        <v>0</v>
      </c>
      <c r="G71" s="36">
        <f t="shared" ca="1" si="5"/>
        <v>0</v>
      </c>
      <c r="H71">
        <f t="shared" ca="1" si="6"/>
        <v>0</v>
      </c>
      <c r="I71">
        <f t="shared" ca="1" si="7"/>
        <v>0</v>
      </c>
      <c r="J71">
        <f t="shared" ca="1" si="8"/>
        <v>0</v>
      </c>
      <c r="K71" s="38">
        <f t="shared" ca="1" si="9"/>
        <v>0</v>
      </c>
      <c r="L71" s="39">
        <f t="shared" ref="L71:P71" ca="1" si="79">B71+G71</f>
        <v>0</v>
      </c>
      <c r="M71" s="19">
        <f t="shared" ca="1" si="79"/>
        <v>0</v>
      </c>
      <c r="N71" s="19">
        <f t="shared" ca="1" si="79"/>
        <v>0</v>
      </c>
      <c r="O71" s="19">
        <f t="shared" ca="1" si="79"/>
        <v>0</v>
      </c>
      <c r="P71" s="37">
        <f t="shared" ca="1" si="79"/>
        <v>0</v>
      </c>
    </row>
    <row r="72" spans="1:16" ht="13" x14ac:dyDescent="0.15">
      <c r="A72" s="1" t="s">
        <v>180</v>
      </c>
      <c r="B72" s="36">
        <f t="shared" ca="1" si="0"/>
        <v>0</v>
      </c>
      <c r="C72">
        <f t="shared" ca="1" si="1"/>
        <v>0</v>
      </c>
      <c r="D72">
        <f t="shared" ca="1" si="2"/>
        <v>0</v>
      </c>
      <c r="E72">
        <f t="shared" ca="1" si="3"/>
        <v>0</v>
      </c>
      <c r="F72" s="37">
        <f t="shared" ca="1" si="4"/>
        <v>0</v>
      </c>
      <c r="G72" s="36">
        <f t="shared" ca="1" si="5"/>
        <v>0</v>
      </c>
      <c r="H72">
        <f t="shared" ca="1" si="6"/>
        <v>0</v>
      </c>
      <c r="I72">
        <f t="shared" ca="1" si="7"/>
        <v>0</v>
      </c>
      <c r="J72">
        <f t="shared" ca="1" si="8"/>
        <v>0</v>
      </c>
      <c r="K72" s="38">
        <f t="shared" ca="1" si="9"/>
        <v>0</v>
      </c>
      <c r="L72" s="39">
        <f t="shared" ref="L72:P72" ca="1" si="80">B72+G72</f>
        <v>0</v>
      </c>
      <c r="M72" s="19">
        <f t="shared" ca="1" si="80"/>
        <v>0</v>
      </c>
      <c r="N72" s="19">
        <f t="shared" ca="1" si="80"/>
        <v>0</v>
      </c>
      <c r="O72" s="19">
        <f t="shared" ca="1" si="80"/>
        <v>0</v>
      </c>
      <c r="P72" s="37">
        <f t="shared" ca="1" si="80"/>
        <v>0</v>
      </c>
    </row>
    <row r="73" spans="1:16" ht="13" x14ac:dyDescent="0.15">
      <c r="A73" s="1" t="s">
        <v>181</v>
      </c>
      <c r="B73" s="36">
        <f t="shared" ca="1" si="0"/>
        <v>0</v>
      </c>
      <c r="C73">
        <f t="shared" ca="1" si="1"/>
        <v>0</v>
      </c>
      <c r="D73">
        <f t="shared" ca="1" si="2"/>
        <v>0</v>
      </c>
      <c r="E73">
        <f t="shared" ca="1" si="3"/>
        <v>0</v>
      </c>
      <c r="F73" s="37">
        <f t="shared" ca="1" si="4"/>
        <v>0</v>
      </c>
      <c r="G73" s="36">
        <f t="shared" ca="1" si="5"/>
        <v>0</v>
      </c>
      <c r="H73">
        <f t="shared" ca="1" si="6"/>
        <v>0</v>
      </c>
      <c r="I73">
        <f t="shared" ca="1" si="7"/>
        <v>0</v>
      </c>
      <c r="J73">
        <f t="shared" ca="1" si="8"/>
        <v>0</v>
      </c>
      <c r="K73" s="38">
        <f t="shared" ca="1" si="9"/>
        <v>0</v>
      </c>
      <c r="L73" s="39">
        <f t="shared" ref="L73:P73" ca="1" si="81">B73+G73</f>
        <v>0</v>
      </c>
      <c r="M73" s="19">
        <f t="shared" ca="1" si="81"/>
        <v>0</v>
      </c>
      <c r="N73" s="19">
        <f t="shared" ca="1" si="81"/>
        <v>0</v>
      </c>
      <c r="O73" s="19">
        <f t="shared" ca="1" si="81"/>
        <v>0</v>
      </c>
      <c r="P73" s="37">
        <f t="shared" ca="1" si="81"/>
        <v>0</v>
      </c>
    </row>
    <row r="74" spans="1:16" ht="13" x14ac:dyDescent="0.15">
      <c r="A74" s="1" t="s">
        <v>182</v>
      </c>
      <c r="B74" s="36">
        <f t="shared" ca="1" si="0"/>
        <v>0</v>
      </c>
      <c r="C74">
        <f t="shared" ca="1" si="1"/>
        <v>0</v>
      </c>
      <c r="D74">
        <f t="shared" ca="1" si="2"/>
        <v>0</v>
      </c>
      <c r="E74">
        <f t="shared" ca="1" si="3"/>
        <v>0</v>
      </c>
      <c r="F74" s="37">
        <f t="shared" ca="1" si="4"/>
        <v>0</v>
      </c>
      <c r="G74" s="36">
        <f t="shared" ca="1" si="5"/>
        <v>0</v>
      </c>
      <c r="H74">
        <f t="shared" ca="1" si="6"/>
        <v>0</v>
      </c>
      <c r="I74">
        <f t="shared" ca="1" si="7"/>
        <v>-5</v>
      </c>
      <c r="J74">
        <f t="shared" ca="1" si="8"/>
        <v>0</v>
      </c>
      <c r="K74" s="38">
        <f t="shared" ca="1" si="9"/>
        <v>-0.5</v>
      </c>
      <c r="L74" s="39">
        <f t="shared" ref="L74:P74" ca="1" si="82">B74+G74</f>
        <v>0</v>
      </c>
      <c r="M74" s="19">
        <f t="shared" ca="1" si="82"/>
        <v>0</v>
      </c>
      <c r="N74" s="19">
        <f t="shared" ca="1" si="82"/>
        <v>-5</v>
      </c>
      <c r="O74" s="19">
        <f t="shared" ca="1" si="82"/>
        <v>0</v>
      </c>
      <c r="P74" s="37">
        <f t="shared" ca="1" si="82"/>
        <v>-0.5</v>
      </c>
    </row>
    <row r="75" spans="1:16" ht="13" x14ac:dyDescent="0.15">
      <c r="A75" s="1" t="s">
        <v>183</v>
      </c>
      <c r="B75" s="36">
        <f t="shared" ca="1" si="0"/>
        <v>0</v>
      </c>
      <c r="C75">
        <f t="shared" ca="1" si="1"/>
        <v>0</v>
      </c>
      <c r="D75">
        <f t="shared" ca="1" si="2"/>
        <v>0</v>
      </c>
      <c r="E75">
        <f t="shared" ca="1" si="3"/>
        <v>0</v>
      </c>
      <c r="F75" s="37">
        <f t="shared" ca="1" si="4"/>
        <v>0</v>
      </c>
      <c r="G75" s="36">
        <f t="shared" ca="1" si="5"/>
        <v>0</v>
      </c>
      <c r="H75">
        <f t="shared" ca="1" si="6"/>
        <v>0</v>
      </c>
      <c r="I75">
        <f t="shared" ca="1" si="7"/>
        <v>0</v>
      </c>
      <c r="J75">
        <f t="shared" ca="1" si="8"/>
        <v>0</v>
      </c>
      <c r="K75" s="38">
        <f t="shared" ca="1" si="9"/>
        <v>0</v>
      </c>
      <c r="L75" s="39">
        <f t="shared" ref="L75:P75" ca="1" si="83">B75+G75</f>
        <v>0</v>
      </c>
      <c r="M75" s="19">
        <f t="shared" ca="1" si="83"/>
        <v>0</v>
      </c>
      <c r="N75" s="19">
        <f t="shared" ca="1" si="83"/>
        <v>0</v>
      </c>
      <c r="O75" s="19">
        <f t="shared" ca="1" si="83"/>
        <v>0</v>
      </c>
      <c r="P75" s="37">
        <f t="shared" ca="1" si="83"/>
        <v>0</v>
      </c>
    </row>
    <row r="76" spans="1:16" ht="13" x14ac:dyDescent="0.15">
      <c r="A76" s="1" t="s">
        <v>184</v>
      </c>
      <c r="B76" s="36">
        <f t="shared" ca="1" si="0"/>
        <v>0</v>
      </c>
      <c r="C76">
        <f t="shared" ca="1" si="1"/>
        <v>0</v>
      </c>
      <c r="D76">
        <f t="shared" ca="1" si="2"/>
        <v>0</v>
      </c>
      <c r="E76">
        <f t="shared" ca="1" si="3"/>
        <v>0</v>
      </c>
      <c r="F76" s="37">
        <f t="shared" ca="1" si="4"/>
        <v>0</v>
      </c>
      <c r="G76" s="36">
        <f t="shared" ca="1" si="5"/>
        <v>0</v>
      </c>
      <c r="H76">
        <f t="shared" ca="1" si="6"/>
        <v>0</v>
      </c>
      <c r="I76">
        <f t="shared" ca="1" si="7"/>
        <v>0</v>
      </c>
      <c r="J76">
        <f t="shared" ca="1" si="8"/>
        <v>0</v>
      </c>
      <c r="K76" s="38">
        <f t="shared" ca="1" si="9"/>
        <v>0</v>
      </c>
      <c r="L76" s="39">
        <f t="shared" ref="L76:P76" ca="1" si="84">B76+G76</f>
        <v>0</v>
      </c>
      <c r="M76" s="19">
        <f t="shared" ca="1" si="84"/>
        <v>0</v>
      </c>
      <c r="N76" s="19">
        <f t="shared" ca="1" si="84"/>
        <v>0</v>
      </c>
      <c r="O76" s="19">
        <f t="shared" ca="1" si="84"/>
        <v>0</v>
      </c>
      <c r="P76" s="37">
        <f t="shared" ca="1" si="84"/>
        <v>0</v>
      </c>
    </row>
    <row r="77" spans="1:16" ht="13" x14ac:dyDescent="0.15">
      <c r="A77" s="1" t="s">
        <v>185</v>
      </c>
      <c r="B77" s="36">
        <f t="shared" ca="1" si="0"/>
        <v>0</v>
      </c>
      <c r="C77">
        <f t="shared" ca="1" si="1"/>
        <v>0</v>
      </c>
      <c r="D77">
        <f t="shared" ca="1" si="2"/>
        <v>0</v>
      </c>
      <c r="E77">
        <f t="shared" ca="1" si="3"/>
        <v>0</v>
      </c>
      <c r="F77" s="37">
        <f t="shared" ca="1" si="4"/>
        <v>0</v>
      </c>
      <c r="G77" s="36">
        <f t="shared" ca="1" si="5"/>
        <v>0</v>
      </c>
      <c r="H77">
        <f t="shared" ca="1" si="6"/>
        <v>-2</v>
      </c>
      <c r="I77">
        <f t="shared" ca="1" si="7"/>
        <v>-12</v>
      </c>
      <c r="J77">
        <f t="shared" ca="1" si="8"/>
        <v>0</v>
      </c>
      <c r="K77" s="38">
        <f t="shared" ca="1" si="9"/>
        <v>-3.2</v>
      </c>
      <c r="L77" s="39">
        <f t="shared" ref="L77:P77" ca="1" si="85">B77+G77</f>
        <v>0</v>
      </c>
      <c r="M77" s="19">
        <f t="shared" ca="1" si="85"/>
        <v>-2</v>
      </c>
      <c r="N77" s="19">
        <f t="shared" ca="1" si="85"/>
        <v>-12</v>
      </c>
      <c r="O77" s="19">
        <f t="shared" ca="1" si="85"/>
        <v>0</v>
      </c>
      <c r="P77" s="37">
        <f t="shared" ca="1" si="85"/>
        <v>-3.2</v>
      </c>
    </row>
    <row r="78" spans="1:16" ht="13" x14ac:dyDescent="0.15">
      <c r="A78" s="1" t="s">
        <v>186</v>
      </c>
      <c r="B78" s="36">
        <f t="shared" ca="1" si="0"/>
        <v>0</v>
      </c>
      <c r="C78">
        <f t="shared" ca="1" si="1"/>
        <v>0</v>
      </c>
      <c r="D78">
        <f t="shared" ca="1" si="2"/>
        <v>0</v>
      </c>
      <c r="E78">
        <f t="shared" ca="1" si="3"/>
        <v>0</v>
      </c>
      <c r="F78" s="37">
        <f t="shared" ca="1" si="4"/>
        <v>0</v>
      </c>
      <c r="G78" s="36">
        <f t="shared" ca="1" si="5"/>
        <v>0</v>
      </c>
      <c r="H78">
        <f t="shared" ca="1" si="6"/>
        <v>-350</v>
      </c>
      <c r="I78">
        <f t="shared" ca="1" si="7"/>
        <v>0</v>
      </c>
      <c r="J78">
        <f t="shared" ca="1" si="8"/>
        <v>0</v>
      </c>
      <c r="K78" s="38">
        <f t="shared" ca="1" si="9"/>
        <v>-350</v>
      </c>
      <c r="L78" s="39">
        <f t="shared" ref="L78:P78" ca="1" si="86">B78+G78</f>
        <v>0</v>
      </c>
      <c r="M78" s="19">
        <f t="shared" ca="1" si="86"/>
        <v>-350</v>
      </c>
      <c r="N78" s="19">
        <f t="shared" ca="1" si="86"/>
        <v>0</v>
      </c>
      <c r="O78" s="19">
        <f t="shared" ca="1" si="86"/>
        <v>0</v>
      </c>
      <c r="P78" s="37">
        <f t="shared" ca="1" si="86"/>
        <v>-350</v>
      </c>
    </row>
    <row r="79" spans="1:16" ht="13" x14ac:dyDescent="0.15">
      <c r="A79" s="1" t="s">
        <v>187</v>
      </c>
      <c r="B79" s="36">
        <f t="shared" ca="1" si="0"/>
        <v>0</v>
      </c>
      <c r="C79">
        <f t="shared" ca="1" si="1"/>
        <v>750</v>
      </c>
      <c r="D79">
        <f t="shared" ca="1" si="2"/>
        <v>1</v>
      </c>
      <c r="E79">
        <f t="shared" ca="1" si="3"/>
        <v>3</v>
      </c>
      <c r="F79" s="37">
        <f t="shared" ca="1" si="4"/>
        <v>750.13</v>
      </c>
      <c r="G79" s="36">
        <f t="shared" ca="1" si="5"/>
        <v>0</v>
      </c>
      <c r="H79">
        <f t="shared" ca="1" si="6"/>
        <v>-88</v>
      </c>
      <c r="I79">
        <f t="shared" ca="1" si="7"/>
        <v>0</v>
      </c>
      <c r="J79">
        <f t="shared" ca="1" si="8"/>
        <v>0</v>
      </c>
      <c r="K79" s="38">
        <f t="shared" ca="1" si="9"/>
        <v>-88</v>
      </c>
      <c r="L79" s="39">
        <f t="shared" ref="L79:P79" ca="1" si="87">B79+G79</f>
        <v>0</v>
      </c>
      <c r="M79" s="19">
        <f t="shared" ca="1" si="87"/>
        <v>662</v>
      </c>
      <c r="N79" s="19">
        <f t="shared" ca="1" si="87"/>
        <v>1</v>
      </c>
      <c r="O79" s="19">
        <f t="shared" ca="1" si="87"/>
        <v>3</v>
      </c>
      <c r="P79" s="37">
        <f t="shared" ca="1" si="87"/>
        <v>662.13</v>
      </c>
    </row>
    <row r="80" spans="1:16" ht="13" x14ac:dyDescent="0.15">
      <c r="A80" s="1" t="s">
        <v>188</v>
      </c>
      <c r="B80" s="36">
        <f t="shared" ca="1" si="0"/>
        <v>0</v>
      </c>
      <c r="C80">
        <f t="shared" ca="1" si="1"/>
        <v>0</v>
      </c>
      <c r="D80">
        <f t="shared" ca="1" si="2"/>
        <v>0</v>
      </c>
      <c r="E80">
        <f t="shared" ca="1" si="3"/>
        <v>0</v>
      </c>
      <c r="F80" s="37">
        <f t="shared" ca="1" si="4"/>
        <v>0</v>
      </c>
      <c r="G80" s="36">
        <f t="shared" ca="1" si="5"/>
        <v>0</v>
      </c>
      <c r="H80">
        <f t="shared" ca="1" si="6"/>
        <v>0</v>
      </c>
      <c r="I80">
        <f t="shared" ca="1" si="7"/>
        <v>0</v>
      </c>
      <c r="J80">
        <f t="shared" ca="1" si="8"/>
        <v>0</v>
      </c>
      <c r="K80" s="38">
        <f t="shared" ca="1" si="9"/>
        <v>0</v>
      </c>
      <c r="L80" s="39">
        <f t="shared" ref="L80:P80" ca="1" si="88">B80+G80</f>
        <v>0</v>
      </c>
      <c r="M80" s="19">
        <f t="shared" ca="1" si="88"/>
        <v>0</v>
      </c>
      <c r="N80" s="19">
        <f t="shared" ca="1" si="88"/>
        <v>0</v>
      </c>
      <c r="O80" s="19">
        <f t="shared" ca="1" si="88"/>
        <v>0</v>
      </c>
      <c r="P80" s="37">
        <f t="shared" ca="1" si="88"/>
        <v>0</v>
      </c>
    </row>
    <row r="81" spans="1:16" ht="13" x14ac:dyDescent="0.15">
      <c r="A81" s="1" t="s">
        <v>189</v>
      </c>
      <c r="B81" s="36">
        <f t="shared" ca="1" si="0"/>
        <v>0</v>
      </c>
      <c r="C81">
        <f t="shared" ca="1" si="1"/>
        <v>0</v>
      </c>
      <c r="D81">
        <f t="shared" ca="1" si="2"/>
        <v>0</v>
      </c>
      <c r="E81">
        <f t="shared" ca="1" si="3"/>
        <v>0</v>
      </c>
      <c r="F81" s="37">
        <f t="shared" ca="1" si="4"/>
        <v>0</v>
      </c>
      <c r="G81" s="36">
        <f t="shared" ca="1" si="5"/>
        <v>0</v>
      </c>
      <c r="H81">
        <f t="shared" ca="1" si="6"/>
        <v>0</v>
      </c>
      <c r="I81">
        <f t="shared" ca="1" si="7"/>
        <v>0</v>
      </c>
      <c r="J81">
        <f t="shared" ca="1" si="8"/>
        <v>0</v>
      </c>
      <c r="K81" s="38">
        <f t="shared" ca="1" si="9"/>
        <v>0</v>
      </c>
      <c r="L81" s="39">
        <f t="shared" ref="L81:P81" ca="1" si="89">B81+G81</f>
        <v>0</v>
      </c>
      <c r="M81" s="19">
        <f t="shared" ca="1" si="89"/>
        <v>0</v>
      </c>
      <c r="N81" s="19">
        <f t="shared" ca="1" si="89"/>
        <v>0</v>
      </c>
      <c r="O81" s="19">
        <f t="shared" ca="1" si="89"/>
        <v>0</v>
      </c>
      <c r="P81" s="37">
        <f t="shared" ca="1" si="89"/>
        <v>0</v>
      </c>
    </row>
    <row r="82" spans="1:16" ht="13" x14ac:dyDescent="0.15">
      <c r="A82" s="1" t="s">
        <v>190</v>
      </c>
      <c r="B82" s="36">
        <f t="shared" ca="1" si="0"/>
        <v>0</v>
      </c>
      <c r="C82">
        <f t="shared" ca="1" si="1"/>
        <v>0</v>
      </c>
      <c r="D82">
        <f t="shared" ca="1" si="2"/>
        <v>0</v>
      </c>
      <c r="E82">
        <f t="shared" ca="1" si="3"/>
        <v>0</v>
      </c>
      <c r="F82" s="37">
        <f t="shared" ca="1" si="4"/>
        <v>0</v>
      </c>
      <c r="G82" s="36">
        <f t="shared" ca="1" si="5"/>
        <v>0</v>
      </c>
      <c r="H82">
        <f t="shared" ca="1" si="6"/>
        <v>0</v>
      </c>
      <c r="I82">
        <f t="shared" ca="1" si="7"/>
        <v>0</v>
      </c>
      <c r="J82">
        <f t="shared" ca="1" si="8"/>
        <v>0</v>
      </c>
      <c r="K82" s="38">
        <f t="shared" ca="1" si="9"/>
        <v>0</v>
      </c>
      <c r="L82" s="39">
        <f t="shared" ref="L82:P82" ca="1" si="90">B82+G82</f>
        <v>0</v>
      </c>
      <c r="M82" s="19">
        <f t="shared" ca="1" si="90"/>
        <v>0</v>
      </c>
      <c r="N82" s="19">
        <f t="shared" ca="1" si="90"/>
        <v>0</v>
      </c>
      <c r="O82" s="19">
        <f t="shared" ca="1" si="90"/>
        <v>0</v>
      </c>
      <c r="P82" s="37">
        <f t="shared" ca="1" si="90"/>
        <v>0</v>
      </c>
    </row>
    <row r="83" spans="1:16" ht="13" x14ac:dyDescent="0.15">
      <c r="A83" s="1" t="s">
        <v>191</v>
      </c>
      <c r="B83" s="36">
        <f t="shared" ca="1" si="0"/>
        <v>0</v>
      </c>
      <c r="C83">
        <f t="shared" ca="1" si="1"/>
        <v>0</v>
      </c>
      <c r="D83">
        <f t="shared" ca="1" si="2"/>
        <v>0</v>
      </c>
      <c r="E83">
        <f t="shared" ca="1" si="3"/>
        <v>0</v>
      </c>
      <c r="F83" s="37">
        <f t="shared" ca="1" si="4"/>
        <v>0</v>
      </c>
      <c r="G83" s="36">
        <f t="shared" ca="1" si="5"/>
        <v>0</v>
      </c>
      <c r="H83">
        <f t="shared" ca="1" si="6"/>
        <v>0</v>
      </c>
      <c r="I83">
        <f t="shared" ca="1" si="7"/>
        <v>0</v>
      </c>
      <c r="J83">
        <f t="shared" ca="1" si="8"/>
        <v>0</v>
      </c>
      <c r="K83" s="38">
        <f t="shared" ca="1" si="9"/>
        <v>0</v>
      </c>
      <c r="L83" s="39">
        <f t="shared" ref="L83:P83" ca="1" si="91">B83+G83</f>
        <v>0</v>
      </c>
      <c r="M83" s="19">
        <f t="shared" ca="1" si="91"/>
        <v>0</v>
      </c>
      <c r="N83" s="19">
        <f t="shared" ca="1" si="91"/>
        <v>0</v>
      </c>
      <c r="O83" s="19">
        <f t="shared" ca="1" si="91"/>
        <v>0</v>
      </c>
      <c r="P83" s="37">
        <f t="shared" ca="1" si="91"/>
        <v>0</v>
      </c>
    </row>
    <row r="84" spans="1:16" ht="13" x14ac:dyDescent="0.15">
      <c r="A84" s="1" t="s">
        <v>192</v>
      </c>
      <c r="B84" s="36">
        <f t="shared" ca="1" si="0"/>
        <v>0</v>
      </c>
      <c r="C84">
        <f t="shared" ca="1" si="1"/>
        <v>0</v>
      </c>
      <c r="D84">
        <f t="shared" ca="1" si="2"/>
        <v>0</v>
      </c>
      <c r="E84">
        <f t="shared" ca="1" si="3"/>
        <v>0</v>
      </c>
      <c r="F84" s="37">
        <f t="shared" ca="1" si="4"/>
        <v>0</v>
      </c>
      <c r="G84" s="36">
        <f t="shared" ca="1" si="5"/>
        <v>0</v>
      </c>
      <c r="H84">
        <f t="shared" ca="1" si="6"/>
        <v>0</v>
      </c>
      <c r="I84">
        <f t="shared" ca="1" si="7"/>
        <v>0</v>
      </c>
      <c r="J84">
        <f t="shared" ca="1" si="8"/>
        <v>0</v>
      </c>
      <c r="K84" s="38">
        <f t="shared" ca="1" si="9"/>
        <v>0</v>
      </c>
      <c r="L84" s="39">
        <f t="shared" ref="L84:P84" ca="1" si="92">B84+G84</f>
        <v>0</v>
      </c>
      <c r="M84" s="19">
        <f t="shared" ca="1" si="92"/>
        <v>0</v>
      </c>
      <c r="N84" s="19">
        <f t="shared" ca="1" si="92"/>
        <v>0</v>
      </c>
      <c r="O84" s="19">
        <f t="shared" ca="1" si="92"/>
        <v>0</v>
      </c>
      <c r="P84" s="37">
        <f t="shared" ca="1" si="92"/>
        <v>0</v>
      </c>
    </row>
    <row r="85" spans="1:16" ht="13" x14ac:dyDescent="0.15">
      <c r="A85" s="1" t="s">
        <v>193</v>
      </c>
      <c r="B85" s="36">
        <f t="shared" ca="1" si="0"/>
        <v>350</v>
      </c>
      <c r="C85">
        <f t="shared" ca="1" si="1"/>
        <v>218</v>
      </c>
      <c r="D85">
        <f t="shared" ca="1" si="2"/>
        <v>0</v>
      </c>
      <c r="E85">
        <f t="shared" ca="1" si="3"/>
        <v>0</v>
      </c>
      <c r="F85" s="37">
        <f t="shared" ca="1" si="4"/>
        <v>3718</v>
      </c>
      <c r="G85" s="36">
        <f t="shared" ca="1" si="5"/>
        <v>0</v>
      </c>
      <c r="H85">
        <f t="shared" ca="1" si="6"/>
        <v>-3075</v>
      </c>
      <c r="I85">
        <f t="shared" ca="1" si="7"/>
        <v>0</v>
      </c>
      <c r="J85">
        <f t="shared" ca="1" si="8"/>
        <v>0</v>
      </c>
      <c r="K85" s="38">
        <f t="shared" ca="1" si="9"/>
        <v>-3075</v>
      </c>
      <c r="L85" s="39">
        <f t="shared" ref="L85:P85" ca="1" si="93">B85+G85</f>
        <v>350</v>
      </c>
      <c r="M85" s="19">
        <f t="shared" ca="1" si="93"/>
        <v>-2857</v>
      </c>
      <c r="N85" s="19">
        <f t="shared" ca="1" si="93"/>
        <v>0</v>
      </c>
      <c r="O85" s="19">
        <f t="shared" ca="1" si="93"/>
        <v>0</v>
      </c>
      <c r="P85" s="37">
        <f t="shared" ca="1" si="93"/>
        <v>643</v>
      </c>
    </row>
    <row r="86" spans="1:16" ht="13" x14ac:dyDescent="0.15">
      <c r="A86" s="1" t="s">
        <v>194</v>
      </c>
      <c r="B86" s="36">
        <f t="shared" ca="1" si="0"/>
        <v>0</v>
      </c>
      <c r="C86">
        <f t="shared" ca="1" si="1"/>
        <v>0</v>
      </c>
      <c r="D86">
        <f t="shared" ca="1" si="2"/>
        <v>0</v>
      </c>
      <c r="E86">
        <f t="shared" ca="1" si="3"/>
        <v>0</v>
      </c>
      <c r="F86" s="37">
        <f t="shared" ca="1" si="4"/>
        <v>0</v>
      </c>
      <c r="G86" s="36">
        <f t="shared" ca="1" si="5"/>
        <v>0</v>
      </c>
      <c r="H86">
        <f t="shared" ca="1" si="6"/>
        <v>0</v>
      </c>
      <c r="I86">
        <f t="shared" ca="1" si="7"/>
        <v>0</v>
      </c>
      <c r="J86">
        <f t="shared" ca="1" si="8"/>
        <v>0</v>
      </c>
      <c r="K86" s="38">
        <f t="shared" ca="1" si="9"/>
        <v>0</v>
      </c>
      <c r="L86" s="39">
        <f t="shared" ref="L86:P86" ca="1" si="94">B86+G86</f>
        <v>0</v>
      </c>
      <c r="M86" s="19">
        <f t="shared" ca="1" si="94"/>
        <v>0</v>
      </c>
      <c r="N86" s="19">
        <f t="shared" ca="1" si="94"/>
        <v>0</v>
      </c>
      <c r="O86" s="19">
        <f t="shared" ca="1" si="94"/>
        <v>0</v>
      </c>
      <c r="P86" s="37">
        <f t="shared" ca="1" si="94"/>
        <v>0</v>
      </c>
    </row>
    <row r="87" spans="1:16" ht="13" x14ac:dyDescent="0.15">
      <c r="A87" s="1" t="s">
        <v>195</v>
      </c>
      <c r="B87" s="36">
        <f t="shared" ca="1" si="0"/>
        <v>0</v>
      </c>
      <c r="C87">
        <f t="shared" ca="1" si="1"/>
        <v>0</v>
      </c>
      <c r="D87">
        <f t="shared" ca="1" si="2"/>
        <v>0</v>
      </c>
      <c r="E87">
        <f t="shared" ca="1" si="3"/>
        <v>0</v>
      </c>
      <c r="F87" s="37">
        <f t="shared" ca="1" si="4"/>
        <v>0</v>
      </c>
      <c r="G87" s="36">
        <f t="shared" ca="1" si="5"/>
        <v>0</v>
      </c>
      <c r="H87">
        <f t="shared" ca="1" si="6"/>
        <v>0</v>
      </c>
      <c r="I87">
        <f t="shared" ca="1" si="7"/>
        <v>0</v>
      </c>
      <c r="J87">
        <f t="shared" ca="1" si="8"/>
        <v>0</v>
      </c>
      <c r="K87" s="38">
        <f t="shared" ca="1" si="9"/>
        <v>0</v>
      </c>
      <c r="L87" s="39">
        <f t="shared" ref="L87:P87" ca="1" si="95">B87+G87</f>
        <v>0</v>
      </c>
      <c r="M87" s="19">
        <f t="shared" ca="1" si="95"/>
        <v>0</v>
      </c>
      <c r="N87" s="19">
        <f t="shared" ca="1" si="95"/>
        <v>0</v>
      </c>
      <c r="O87" s="19">
        <f t="shared" ca="1" si="95"/>
        <v>0</v>
      </c>
      <c r="P87" s="37">
        <f t="shared" ca="1" si="95"/>
        <v>0</v>
      </c>
    </row>
    <row r="88" spans="1:16" ht="13" x14ac:dyDescent="0.15">
      <c r="A88" s="1" t="s">
        <v>196</v>
      </c>
      <c r="B88" s="36">
        <f t="shared" ca="1" si="0"/>
        <v>0</v>
      </c>
      <c r="C88">
        <f t="shared" ca="1" si="1"/>
        <v>0</v>
      </c>
      <c r="D88">
        <f t="shared" ca="1" si="2"/>
        <v>0</v>
      </c>
      <c r="E88">
        <f t="shared" ca="1" si="3"/>
        <v>0</v>
      </c>
      <c r="F88" s="37">
        <f t="shared" ca="1" si="4"/>
        <v>0</v>
      </c>
      <c r="G88" s="36">
        <f t="shared" ca="1" si="5"/>
        <v>0</v>
      </c>
      <c r="H88">
        <f t="shared" ca="1" si="6"/>
        <v>0</v>
      </c>
      <c r="I88">
        <f t="shared" ca="1" si="7"/>
        <v>0</v>
      </c>
      <c r="J88">
        <f t="shared" ca="1" si="8"/>
        <v>0</v>
      </c>
      <c r="K88" s="38">
        <f t="shared" ca="1" si="9"/>
        <v>0</v>
      </c>
      <c r="L88" s="39">
        <f t="shared" ref="L88:P88" ca="1" si="96">B88+G88</f>
        <v>0</v>
      </c>
      <c r="M88" s="19">
        <f t="shared" ca="1" si="96"/>
        <v>0</v>
      </c>
      <c r="N88" s="19">
        <f t="shared" ca="1" si="96"/>
        <v>0</v>
      </c>
      <c r="O88" s="19">
        <f t="shared" ca="1" si="96"/>
        <v>0</v>
      </c>
      <c r="P88" s="37">
        <f t="shared" ca="1" si="96"/>
        <v>0</v>
      </c>
    </row>
    <row r="89" spans="1:16" ht="13" x14ac:dyDescent="0.15">
      <c r="A89" s="1" t="s">
        <v>197</v>
      </c>
      <c r="B89" s="36">
        <f t="shared" ca="1" si="0"/>
        <v>0</v>
      </c>
      <c r="C89">
        <f t="shared" ca="1" si="1"/>
        <v>0</v>
      </c>
      <c r="D89">
        <f t="shared" ca="1" si="2"/>
        <v>0</v>
      </c>
      <c r="E89">
        <f t="shared" ca="1" si="3"/>
        <v>0</v>
      </c>
      <c r="F89" s="37">
        <f t="shared" ca="1" si="4"/>
        <v>0</v>
      </c>
      <c r="G89" s="36">
        <f t="shared" ca="1" si="5"/>
        <v>-50</v>
      </c>
      <c r="H89">
        <f t="shared" ca="1" si="6"/>
        <v>-314</v>
      </c>
      <c r="I89">
        <f t="shared" ca="1" si="7"/>
        <v>-5</v>
      </c>
      <c r="J89">
        <f t="shared" ca="1" si="8"/>
        <v>0</v>
      </c>
      <c r="K89" s="38">
        <f t="shared" ca="1" si="9"/>
        <v>-814.5</v>
      </c>
      <c r="L89" s="39">
        <f t="shared" ref="L89:P89" ca="1" si="97">B89+G89</f>
        <v>-50</v>
      </c>
      <c r="M89" s="19">
        <f t="shared" ca="1" si="97"/>
        <v>-314</v>
      </c>
      <c r="N89" s="19">
        <f t="shared" ca="1" si="97"/>
        <v>-5</v>
      </c>
      <c r="O89" s="19">
        <f t="shared" ca="1" si="97"/>
        <v>0</v>
      </c>
      <c r="P89" s="37">
        <f t="shared" ca="1" si="97"/>
        <v>-814.5</v>
      </c>
    </row>
    <row r="90" spans="1:16" ht="13" x14ac:dyDescent="0.15">
      <c r="A90" s="1" t="s">
        <v>198</v>
      </c>
      <c r="B90" s="36">
        <f t="shared" ca="1" si="0"/>
        <v>0</v>
      </c>
      <c r="C90">
        <f t="shared" ca="1" si="1"/>
        <v>240</v>
      </c>
      <c r="D90">
        <f t="shared" ca="1" si="2"/>
        <v>0</v>
      </c>
      <c r="E90">
        <f t="shared" ca="1" si="3"/>
        <v>0</v>
      </c>
      <c r="F90" s="37">
        <f t="shared" ca="1" si="4"/>
        <v>240</v>
      </c>
      <c r="G90" s="36">
        <f t="shared" ca="1" si="5"/>
        <v>0</v>
      </c>
      <c r="H90">
        <f t="shared" ca="1" si="6"/>
        <v>-320</v>
      </c>
      <c r="I90">
        <f t="shared" ca="1" si="7"/>
        <v>0</v>
      </c>
      <c r="J90">
        <f t="shared" ca="1" si="8"/>
        <v>0</v>
      </c>
      <c r="K90" s="38">
        <f t="shared" ca="1" si="9"/>
        <v>-320</v>
      </c>
      <c r="L90" s="39">
        <f t="shared" ref="L90:P90" ca="1" si="98">B90+G90</f>
        <v>0</v>
      </c>
      <c r="M90" s="19">
        <f t="shared" ca="1" si="98"/>
        <v>-80</v>
      </c>
      <c r="N90" s="19">
        <f t="shared" ca="1" si="98"/>
        <v>0</v>
      </c>
      <c r="O90" s="19">
        <f t="shared" ca="1" si="98"/>
        <v>0</v>
      </c>
      <c r="P90" s="37">
        <f t="shared" ca="1" si="98"/>
        <v>-80</v>
      </c>
    </row>
    <row r="91" spans="1:16" ht="13" x14ac:dyDescent="0.15">
      <c r="A91" s="1" t="s">
        <v>199</v>
      </c>
      <c r="B91" s="36">
        <f t="shared" ca="1" si="0"/>
        <v>0</v>
      </c>
      <c r="C91">
        <f t="shared" ca="1" si="1"/>
        <v>0</v>
      </c>
      <c r="D91">
        <f t="shared" ca="1" si="2"/>
        <v>0</v>
      </c>
      <c r="E91">
        <f t="shared" ca="1" si="3"/>
        <v>0</v>
      </c>
      <c r="F91" s="37">
        <f t="shared" ca="1" si="4"/>
        <v>0</v>
      </c>
      <c r="G91" s="36">
        <f t="shared" ca="1" si="5"/>
        <v>0</v>
      </c>
      <c r="H91">
        <f t="shared" ca="1" si="6"/>
        <v>-12</v>
      </c>
      <c r="I91">
        <f t="shared" ca="1" si="7"/>
        <v>-5</v>
      </c>
      <c r="J91">
        <f t="shared" ca="1" si="8"/>
        <v>0</v>
      </c>
      <c r="K91" s="38">
        <f t="shared" ca="1" si="9"/>
        <v>-12.5</v>
      </c>
      <c r="L91" s="39">
        <f t="shared" ref="L91:P91" ca="1" si="99">B91+G91</f>
        <v>0</v>
      </c>
      <c r="M91" s="19">
        <f t="shared" ca="1" si="99"/>
        <v>-12</v>
      </c>
      <c r="N91" s="19">
        <f t="shared" ca="1" si="99"/>
        <v>-5</v>
      </c>
      <c r="O91" s="19">
        <f t="shared" ca="1" si="99"/>
        <v>0</v>
      </c>
      <c r="P91" s="37">
        <f t="shared" ca="1" si="99"/>
        <v>-12.5</v>
      </c>
    </row>
    <row r="92" spans="1:16" ht="13" x14ac:dyDescent="0.15">
      <c r="A92" s="1" t="s">
        <v>200</v>
      </c>
      <c r="B92" s="36">
        <f t="shared" ca="1" si="0"/>
        <v>0</v>
      </c>
      <c r="C92">
        <f t="shared" ca="1" si="1"/>
        <v>0</v>
      </c>
      <c r="D92">
        <f t="shared" ca="1" si="2"/>
        <v>0</v>
      </c>
      <c r="E92">
        <f t="shared" ca="1" si="3"/>
        <v>0</v>
      </c>
      <c r="F92" s="37">
        <f t="shared" ca="1" si="4"/>
        <v>0</v>
      </c>
      <c r="G92" s="36">
        <f t="shared" ca="1" si="5"/>
        <v>0</v>
      </c>
      <c r="H92">
        <f t="shared" ca="1" si="6"/>
        <v>-316</v>
      </c>
      <c r="I92">
        <f t="shared" ca="1" si="7"/>
        <v>0</v>
      </c>
      <c r="J92">
        <f t="shared" ca="1" si="8"/>
        <v>0</v>
      </c>
      <c r="K92" s="38">
        <f t="shared" ca="1" si="9"/>
        <v>-316</v>
      </c>
      <c r="L92" s="39">
        <f t="shared" ref="L92:P92" ca="1" si="100">B92+G92</f>
        <v>0</v>
      </c>
      <c r="M92" s="19">
        <f t="shared" ca="1" si="100"/>
        <v>-316</v>
      </c>
      <c r="N92" s="19">
        <f t="shared" ca="1" si="100"/>
        <v>0</v>
      </c>
      <c r="O92" s="19">
        <f t="shared" ca="1" si="100"/>
        <v>0</v>
      </c>
      <c r="P92" s="37">
        <f t="shared" ca="1" si="100"/>
        <v>-316</v>
      </c>
    </row>
    <row r="93" spans="1:16" ht="13" x14ac:dyDescent="0.15">
      <c r="A93" s="1" t="s">
        <v>201</v>
      </c>
      <c r="B93" s="36">
        <f t="shared" ca="1" si="0"/>
        <v>0</v>
      </c>
      <c r="C93">
        <f t="shared" ca="1" si="1"/>
        <v>0</v>
      </c>
      <c r="D93">
        <f t="shared" ca="1" si="2"/>
        <v>0</v>
      </c>
      <c r="E93">
        <f t="shared" ca="1" si="3"/>
        <v>0</v>
      </c>
      <c r="F93" s="37">
        <f t="shared" ca="1" si="4"/>
        <v>0</v>
      </c>
      <c r="G93" s="36">
        <f t="shared" ca="1" si="5"/>
        <v>0</v>
      </c>
      <c r="H93">
        <f t="shared" ca="1" si="6"/>
        <v>0</v>
      </c>
      <c r="I93">
        <f t="shared" ca="1" si="7"/>
        <v>0</v>
      </c>
      <c r="J93">
        <f t="shared" ca="1" si="8"/>
        <v>0</v>
      </c>
      <c r="K93" s="38">
        <f t="shared" ca="1" si="9"/>
        <v>0</v>
      </c>
      <c r="L93" s="39">
        <f t="shared" ref="L93:P93" ca="1" si="101">B93+G93</f>
        <v>0</v>
      </c>
      <c r="M93" s="19">
        <f t="shared" ca="1" si="101"/>
        <v>0</v>
      </c>
      <c r="N93" s="19">
        <f t="shared" ca="1" si="101"/>
        <v>0</v>
      </c>
      <c r="O93" s="19">
        <f t="shared" ca="1" si="101"/>
        <v>0</v>
      </c>
      <c r="P93" s="37">
        <f t="shared" ca="1" si="101"/>
        <v>0</v>
      </c>
    </row>
    <row r="94" spans="1:16" ht="13" x14ac:dyDescent="0.15">
      <c r="A94" s="1" t="s">
        <v>202</v>
      </c>
      <c r="B94" s="36">
        <f t="shared" ca="1" si="0"/>
        <v>0</v>
      </c>
      <c r="C94">
        <f t="shared" ca="1" si="1"/>
        <v>0</v>
      </c>
      <c r="D94">
        <f t="shared" ca="1" si="2"/>
        <v>0</v>
      </c>
      <c r="E94">
        <f t="shared" ca="1" si="3"/>
        <v>0</v>
      </c>
      <c r="F94" s="37">
        <f t="shared" ca="1" si="4"/>
        <v>0</v>
      </c>
      <c r="G94" s="36">
        <f t="shared" ca="1" si="5"/>
        <v>0</v>
      </c>
      <c r="H94">
        <f t="shared" ca="1" si="6"/>
        <v>0</v>
      </c>
      <c r="I94">
        <f t="shared" ca="1" si="7"/>
        <v>0</v>
      </c>
      <c r="J94">
        <f t="shared" ca="1" si="8"/>
        <v>0</v>
      </c>
      <c r="K94" s="38">
        <f t="shared" ca="1" si="9"/>
        <v>0</v>
      </c>
      <c r="L94" s="39">
        <f t="shared" ref="L94:P94" ca="1" si="102">B94+G94</f>
        <v>0</v>
      </c>
      <c r="M94" s="19">
        <f t="shared" ca="1" si="102"/>
        <v>0</v>
      </c>
      <c r="N94" s="19">
        <f t="shared" ca="1" si="102"/>
        <v>0</v>
      </c>
      <c r="O94" s="19">
        <f t="shared" ca="1" si="102"/>
        <v>0</v>
      </c>
      <c r="P94" s="37">
        <f t="shared" ca="1" si="102"/>
        <v>0</v>
      </c>
    </row>
    <row r="95" spans="1:16" ht="13" x14ac:dyDescent="0.15">
      <c r="A95" s="1" t="s">
        <v>203</v>
      </c>
      <c r="B95" s="36">
        <f t="shared" ca="1" si="0"/>
        <v>0</v>
      </c>
      <c r="C95">
        <f t="shared" ca="1" si="1"/>
        <v>0</v>
      </c>
      <c r="D95">
        <f t="shared" ca="1" si="2"/>
        <v>0</v>
      </c>
      <c r="E95">
        <f t="shared" ca="1" si="3"/>
        <v>0</v>
      </c>
      <c r="F95" s="37">
        <f t="shared" ca="1" si="4"/>
        <v>0</v>
      </c>
      <c r="G95" s="36">
        <f t="shared" ca="1" si="5"/>
        <v>0</v>
      </c>
      <c r="H95">
        <f t="shared" ca="1" si="6"/>
        <v>0</v>
      </c>
      <c r="I95">
        <f t="shared" ca="1" si="7"/>
        <v>0</v>
      </c>
      <c r="J95">
        <f t="shared" ca="1" si="8"/>
        <v>0</v>
      </c>
      <c r="K95" s="38">
        <f t="shared" ca="1" si="9"/>
        <v>0</v>
      </c>
      <c r="L95" s="39">
        <f t="shared" ref="L95:P95" ca="1" si="103">B95+G95</f>
        <v>0</v>
      </c>
      <c r="M95" s="19">
        <f t="shared" ca="1" si="103"/>
        <v>0</v>
      </c>
      <c r="N95" s="19">
        <f t="shared" ca="1" si="103"/>
        <v>0</v>
      </c>
      <c r="O95" s="19">
        <f t="shared" ca="1" si="103"/>
        <v>0</v>
      </c>
      <c r="P95" s="37">
        <f t="shared" ca="1" si="103"/>
        <v>0</v>
      </c>
    </row>
    <row r="96" spans="1:16" ht="13" x14ac:dyDescent="0.15">
      <c r="A96" s="1" t="s">
        <v>204</v>
      </c>
      <c r="B96" s="36">
        <f t="shared" ca="1" si="0"/>
        <v>0</v>
      </c>
      <c r="C96">
        <f t="shared" ca="1" si="1"/>
        <v>0</v>
      </c>
      <c r="D96">
        <f t="shared" ca="1" si="2"/>
        <v>0</v>
      </c>
      <c r="E96">
        <f t="shared" ca="1" si="3"/>
        <v>0</v>
      </c>
      <c r="F96" s="37">
        <f t="shared" ca="1" si="4"/>
        <v>0</v>
      </c>
      <c r="G96" s="36">
        <f t="shared" ca="1" si="5"/>
        <v>0</v>
      </c>
      <c r="H96">
        <f t="shared" ca="1" si="6"/>
        <v>0</v>
      </c>
      <c r="I96">
        <f t="shared" ca="1" si="7"/>
        <v>0</v>
      </c>
      <c r="J96">
        <f t="shared" ca="1" si="8"/>
        <v>0</v>
      </c>
      <c r="K96" s="38">
        <f t="shared" ca="1" si="9"/>
        <v>0</v>
      </c>
      <c r="L96" s="39">
        <f t="shared" ref="L96:P96" ca="1" si="104">B96+G96</f>
        <v>0</v>
      </c>
      <c r="M96" s="19">
        <f t="shared" ca="1" si="104"/>
        <v>0</v>
      </c>
      <c r="N96" s="19">
        <f t="shared" ca="1" si="104"/>
        <v>0</v>
      </c>
      <c r="O96" s="19">
        <f t="shared" ca="1" si="104"/>
        <v>0</v>
      </c>
      <c r="P96" s="37">
        <f t="shared" ca="1" si="104"/>
        <v>0</v>
      </c>
    </row>
    <row r="97" spans="1:16" ht="13" x14ac:dyDescent="0.15">
      <c r="A97" s="1" t="s">
        <v>205</v>
      </c>
      <c r="B97" s="36">
        <f t="shared" ca="1" si="0"/>
        <v>0</v>
      </c>
      <c r="C97">
        <f t="shared" ca="1" si="1"/>
        <v>0</v>
      </c>
      <c r="D97">
        <f t="shared" ca="1" si="2"/>
        <v>0</v>
      </c>
      <c r="E97">
        <f t="shared" ca="1" si="3"/>
        <v>0</v>
      </c>
      <c r="F97" s="37">
        <f t="shared" ca="1" si="4"/>
        <v>0</v>
      </c>
      <c r="G97" s="36">
        <f t="shared" ca="1" si="5"/>
        <v>0</v>
      </c>
      <c r="H97">
        <f t="shared" ca="1" si="6"/>
        <v>0</v>
      </c>
      <c r="I97">
        <f t="shared" ca="1" si="7"/>
        <v>-5</v>
      </c>
      <c r="J97">
        <f t="shared" ca="1" si="8"/>
        <v>0</v>
      </c>
      <c r="K97" s="38">
        <f t="shared" ca="1" si="9"/>
        <v>-0.5</v>
      </c>
      <c r="L97" s="39">
        <f t="shared" ref="L97:P97" ca="1" si="105">B97+G97</f>
        <v>0</v>
      </c>
      <c r="M97" s="19">
        <f t="shared" ca="1" si="105"/>
        <v>0</v>
      </c>
      <c r="N97" s="19">
        <f t="shared" ca="1" si="105"/>
        <v>-5</v>
      </c>
      <c r="O97" s="19">
        <f t="shared" ca="1" si="105"/>
        <v>0</v>
      </c>
      <c r="P97" s="37">
        <f t="shared" ca="1" si="105"/>
        <v>-0.5</v>
      </c>
    </row>
    <row r="98" spans="1:16" ht="13" x14ac:dyDescent="0.15">
      <c r="A98" s="1" t="s">
        <v>206</v>
      </c>
      <c r="B98" s="36">
        <f t="shared" ca="1" si="0"/>
        <v>5</v>
      </c>
      <c r="C98">
        <f t="shared" ca="1" si="1"/>
        <v>0</v>
      </c>
      <c r="D98">
        <f t="shared" ca="1" si="2"/>
        <v>0</v>
      </c>
      <c r="E98">
        <f t="shared" ca="1" si="3"/>
        <v>0</v>
      </c>
      <c r="F98" s="37">
        <f t="shared" ca="1" si="4"/>
        <v>50</v>
      </c>
      <c r="G98" s="36">
        <f t="shared" ca="1" si="5"/>
        <v>-15</v>
      </c>
      <c r="H98">
        <f t="shared" ca="1" si="6"/>
        <v>-150</v>
      </c>
      <c r="I98">
        <f t="shared" ca="1" si="7"/>
        <v>0</v>
      </c>
      <c r="J98">
        <f t="shared" ca="1" si="8"/>
        <v>0</v>
      </c>
      <c r="K98" s="38">
        <f t="shared" ca="1" si="9"/>
        <v>-300</v>
      </c>
      <c r="L98" s="39">
        <f t="shared" ref="L98:P98" ca="1" si="106">B98+G98</f>
        <v>-10</v>
      </c>
      <c r="M98" s="19">
        <f t="shared" ca="1" si="106"/>
        <v>-150</v>
      </c>
      <c r="N98" s="19">
        <f t="shared" ca="1" si="106"/>
        <v>0</v>
      </c>
      <c r="O98" s="19">
        <f t="shared" ca="1" si="106"/>
        <v>0</v>
      </c>
      <c r="P98" s="37">
        <f t="shared" ca="1" si="106"/>
        <v>-250</v>
      </c>
    </row>
    <row r="99" spans="1:16" ht="13" x14ac:dyDescent="0.15">
      <c r="A99" s="1" t="s">
        <v>207</v>
      </c>
      <c r="B99" s="36">
        <f t="shared" ca="1" si="0"/>
        <v>0</v>
      </c>
      <c r="C99">
        <f t="shared" ca="1" si="1"/>
        <v>0</v>
      </c>
      <c r="D99">
        <f t="shared" ca="1" si="2"/>
        <v>0</v>
      </c>
      <c r="E99">
        <f t="shared" ca="1" si="3"/>
        <v>0</v>
      </c>
      <c r="F99" s="37">
        <f t="shared" ca="1" si="4"/>
        <v>0</v>
      </c>
      <c r="G99" s="36">
        <f t="shared" ca="1" si="5"/>
        <v>0</v>
      </c>
      <c r="H99">
        <f t="shared" ca="1" si="6"/>
        <v>-25</v>
      </c>
      <c r="I99">
        <f t="shared" ca="1" si="7"/>
        <v>0</v>
      </c>
      <c r="J99">
        <f t="shared" ca="1" si="8"/>
        <v>0</v>
      </c>
      <c r="K99" s="38">
        <f t="shared" ca="1" si="9"/>
        <v>-25</v>
      </c>
      <c r="L99" s="39">
        <f t="shared" ref="L99:P99" ca="1" si="107">B99+G99</f>
        <v>0</v>
      </c>
      <c r="M99" s="19">
        <f t="shared" ca="1" si="107"/>
        <v>-25</v>
      </c>
      <c r="N99" s="19">
        <f t="shared" ca="1" si="107"/>
        <v>0</v>
      </c>
      <c r="O99" s="19">
        <f t="shared" ca="1" si="107"/>
        <v>0</v>
      </c>
      <c r="P99" s="37">
        <f t="shared" ca="1" si="107"/>
        <v>-25</v>
      </c>
    </row>
    <row r="100" spans="1:16" ht="13" x14ac:dyDescent="0.15">
      <c r="A100" s="1" t="s">
        <v>208</v>
      </c>
      <c r="B100" s="36">
        <f t="shared" ca="1" si="0"/>
        <v>0</v>
      </c>
      <c r="C100">
        <f t="shared" ca="1" si="1"/>
        <v>0</v>
      </c>
      <c r="D100">
        <f t="shared" ca="1" si="2"/>
        <v>0</v>
      </c>
      <c r="E100">
        <f t="shared" ca="1" si="3"/>
        <v>0</v>
      </c>
      <c r="F100" s="37">
        <f t="shared" ca="1" si="4"/>
        <v>0</v>
      </c>
      <c r="G100" s="36">
        <f t="shared" ca="1" si="5"/>
        <v>0</v>
      </c>
      <c r="H100">
        <f t="shared" ca="1" si="6"/>
        <v>0</v>
      </c>
      <c r="I100">
        <f t="shared" ca="1" si="7"/>
        <v>0</v>
      </c>
      <c r="J100">
        <f t="shared" ca="1" si="8"/>
        <v>0</v>
      </c>
      <c r="K100" s="38">
        <f t="shared" ca="1" si="9"/>
        <v>0</v>
      </c>
      <c r="L100" s="39">
        <f t="shared" ref="L100:P100" ca="1" si="108">B100+G100</f>
        <v>0</v>
      </c>
      <c r="M100" s="19">
        <f t="shared" ca="1" si="108"/>
        <v>0</v>
      </c>
      <c r="N100" s="19">
        <f t="shared" ca="1" si="108"/>
        <v>0</v>
      </c>
      <c r="O100" s="19">
        <f t="shared" ca="1" si="108"/>
        <v>0</v>
      </c>
      <c r="P100" s="37">
        <f t="shared" ca="1" si="108"/>
        <v>0</v>
      </c>
    </row>
    <row r="101" spans="1:16" ht="13" x14ac:dyDescent="0.15">
      <c r="A101" s="1" t="s">
        <v>209</v>
      </c>
      <c r="B101" s="36">
        <f t="shared" ca="1" si="0"/>
        <v>0</v>
      </c>
      <c r="C101">
        <f t="shared" ca="1" si="1"/>
        <v>0</v>
      </c>
      <c r="D101">
        <f t="shared" ca="1" si="2"/>
        <v>0</v>
      </c>
      <c r="E101">
        <f t="shared" ca="1" si="3"/>
        <v>0</v>
      </c>
      <c r="F101" s="37">
        <f t="shared" ca="1" si="4"/>
        <v>0</v>
      </c>
      <c r="G101" s="36">
        <f t="shared" ca="1" si="5"/>
        <v>0</v>
      </c>
      <c r="H101">
        <f t="shared" ca="1" si="6"/>
        <v>0</v>
      </c>
      <c r="I101">
        <f t="shared" ca="1" si="7"/>
        <v>0</v>
      </c>
      <c r="J101">
        <f t="shared" ca="1" si="8"/>
        <v>0</v>
      </c>
      <c r="K101" s="38">
        <f t="shared" ca="1" si="9"/>
        <v>0</v>
      </c>
      <c r="L101" s="39">
        <f t="shared" ref="L101:P101" ca="1" si="109">B101+G101</f>
        <v>0</v>
      </c>
      <c r="M101" s="19">
        <f t="shared" ca="1" si="109"/>
        <v>0</v>
      </c>
      <c r="N101" s="19">
        <f t="shared" ca="1" si="109"/>
        <v>0</v>
      </c>
      <c r="O101" s="19">
        <f t="shared" ca="1" si="109"/>
        <v>0</v>
      </c>
      <c r="P101" s="37">
        <f t="shared" ca="1" si="109"/>
        <v>0</v>
      </c>
    </row>
    <row r="102" spans="1:16" ht="13" x14ac:dyDescent="0.15">
      <c r="A102" s="1" t="s">
        <v>210</v>
      </c>
      <c r="B102" s="36">
        <f t="shared" ca="1" si="0"/>
        <v>0</v>
      </c>
      <c r="C102">
        <f t="shared" ca="1" si="1"/>
        <v>0</v>
      </c>
      <c r="D102">
        <f t="shared" ca="1" si="2"/>
        <v>0</v>
      </c>
      <c r="E102">
        <f t="shared" ca="1" si="3"/>
        <v>0</v>
      </c>
      <c r="F102" s="37">
        <f t="shared" ca="1" si="4"/>
        <v>0</v>
      </c>
      <c r="G102" s="36">
        <f t="shared" ca="1" si="5"/>
        <v>0</v>
      </c>
      <c r="H102">
        <f t="shared" ca="1" si="6"/>
        <v>0</v>
      </c>
      <c r="I102">
        <f t="shared" ca="1" si="7"/>
        <v>0</v>
      </c>
      <c r="J102">
        <f t="shared" ca="1" si="8"/>
        <v>0</v>
      </c>
      <c r="K102" s="38">
        <f t="shared" ca="1" si="9"/>
        <v>0</v>
      </c>
      <c r="L102" s="39">
        <f t="shared" ref="L102:P102" ca="1" si="110">B102+G102</f>
        <v>0</v>
      </c>
      <c r="M102" s="19">
        <f t="shared" ca="1" si="110"/>
        <v>0</v>
      </c>
      <c r="N102" s="19">
        <f t="shared" ca="1" si="110"/>
        <v>0</v>
      </c>
      <c r="O102" s="19">
        <f t="shared" ca="1" si="110"/>
        <v>0</v>
      </c>
      <c r="P102" s="37">
        <f t="shared" ca="1" si="110"/>
        <v>0</v>
      </c>
    </row>
    <row r="103" spans="1:16" ht="15" customHeight="1" x14ac:dyDescent="0.15">
      <c r="A103" s="1" t="s">
        <v>211</v>
      </c>
      <c r="B103" s="36">
        <f t="shared" ca="1" si="0"/>
        <v>0</v>
      </c>
      <c r="C103">
        <f t="shared" ca="1" si="1"/>
        <v>0</v>
      </c>
      <c r="D103">
        <f t="shared" ca="1" si="2"/>
        <v>0</v>
      </c>
      <c r="E103">
        <f t="shared" ca="1" si="3"/>
        <v>0</v>
      </c>
      <c r="F103" s="37">
        <f t="shared" ca="1" si="4"/>
        <v>0</v>
      </c>
      <c r="G103" s="36">
        <f t="shared" ca="1" si="5"/>
        <v>0</v>
      </c>
      <c r="H103">
        <f t="shared" ca="1" si="6"/>
        <v>0</v>
      </c>
      <c r="I103">
        <f t="shared" ca="1" si="7"/>
        <v>0</v>
      </c>
      <c r="J103">
        <f t="shared" ca="1" si="8"/>
        <v>0</v>
      </c>
      <c r="K103" s="38">
        <f t="shared" ca="1" si="9"/>
        <v>0</v>
      </c>
      <c r="L103" s="39">
        <f t="shared" ref="L103:P103" ca="1" si="111">B103+G103</f>
        <v>0</v>
      </c>
      <c r="M103" s="19">
        <f t="shared" ca="1" si="111"/>
        <v>0</v>
      </c>
      <c r="N103" s="19">
        <f t="shared" ca="1" si="111"/>
        <v>0</v>
      </c>
      <c r="O103" s="19">
        <f t="shared" ca="1" si="111"/>
        <v>0</v>
      </c>
      <c r="P103" s="37">
        <f t="shared" ca="1" si="111"/>
        <v>0</v>
      </c>
    </row>
    <row r="104" spans="1:16" ht="13" x14ac:dyDescent="0.15">
      <c r="A104" s="1" t="s">
        <v>212</v>
      </c>
      <c r="B104" s="36">
        <f t="shared" ca="1" si="0"/>
        <v>0</v>
      </c>
      <c r="C104">
        <f t="shared" ca="1" si="1"/>
        <v>0</v>
      </c>
      <c r="D104">
        <f t="shared" ca="1" si="2"/>
        <v>0</v>
      </c>
      <c r="E104">
        <f t="shared" ca="1" si="3"/>
        <v>0</v>
      </c>
      <c r="F104" s="37">
        <f t="shared" ca="1" si="4"/>
        <v>0</v>
      </c>
      <c r="G104" s="36">
        <f t="shared" ca="1" si="5"/>
        <v>0</v>
      </c>
      <c r="H104">
        <f t="shared" ca="1" si="6"/>
        <v>0</v>
      </c>
      <c r="I104">
        <f t="shared" ca="1" si="7"/>
        <v>0</v>
      </c>
      <c r="J104">
        <f t="shared" ca="1" si="8"/>
        <v>0</v>
      </c>
      <c r="K104" s="38">
        <f t="shared" ca="1" si="9"/>
        <v>0</v>
      </c>
      <c r="L104" s="39">
        <f t="shared" ref="L104:P104" ca="1" si="112">B104+G104</f>
        <v>0</v>
      </c>
      <c r="M104" s="19">
        <f t="shared" ca="1" si="112"/>
        <v>0</v>
      </c>
      <c r="N104" s="19">
        <f t="shared" ca="1" si="112"/>
        <v>0</v>
      </c>
      <c r="O104" s="19">
        <f t="shared" ca="1" si="112"/>
        <v>0</v>
      </c>
      <c r="P104" s="37">
        <f t="shared" ca="1" si="112"/>
        <v>0</v>
      </c>
    </row>
    <row r="105" spans="1:16" ht="13" x14ac:dyDescent="0.15">
      <c r="A105" s="1" t="s">
        <v>213</v>
      </c>
      <c r="B105" s="36">
        <f t="shared" ca="1" si="0"/>
        <v>0</v>
      </c>
      <c r="C105">
        <f t="shared" ca="1" si="1"/>
        <v>0</v>
      </c>
      <c r="D105">
        <f t="shared" ca="1" si="2"/>
        <v>0</v>
      </c>
      <c r="E105">
        <f t="shared" ca="1" si="3"/>
        <v>0</v>
      </c>
      <c r="F105" s="37">
        <f t="shared" ca="1" si="4"/>
        <v>0</v>
      </c>
      <c r="G105" s="36">
        <f t="shared" ca="1" si="5"/>
        <v>0</v>
      </c>
      <c r="H105">
        <f t="shared" ca="1" si="6"/>
        <v>0</v>
      </c>
      <c r="I105">
        <f t="shared" ca="1" si="7"/>
        <v>0</v>
      </c>
      <c r="J105">
        <f t="shared" ca="1" si="8"/>
        <v>0</v>
      </c>
      <c r="K105" s="38">
        <f t="shared" ca="1" si="9"/>
        <v>0</v>
      </c>
      <c r="L105" s="39">
        <f t="shared" ref="L105:P105" ca="1" si="113">B105+G105</f>
        <v>0</v>
      </c>
      <c r="M105" s="19">
        <f t="shared" ca="1" si="113"/>
        <v>0</v>
      </c>
      <c r="N105" s="19">
        <f t="shared" ca="1" si="113"/>
        <v>0</v>
      </c>
      <c r="O105" s="19">
        <f t="shared" ca="1" si="113"/>
        <v>0</v>
      </c>
      <c r="P105" s="37">
        <f t="shared" ca="1" si="113"/>
        <v>0</v>
      </c>
    </row>
    <row r="106" spans="1:16" ht="13" x14ac:dyDescent="0.15">
      <c r="A106" s="1" t="s">
        <v>214</v>
      </c>
      <c r="B106" s="36">
        <f t="shared" ca="1" si="0"/>
        <v>0</v>
      </c>
      <c r="C106">
        <f t="shared" ca="1" si="1"/>
        <v>0</v>
      </c>
      <c r="D106">
        <f t="shared" ca="1" si="2"/>
        <v>0</v>
      </c>
      <c r="E106">
        <f t="shared" ca="1" si="3"/>
        <v>0</v>
      </c>
      <c r="F106" s="37">
        <f t="shared" ca="1" si="4"/>
        <v>0</v>
      </c>
      <c r="G106" s="36">
        <f t="shared" ca="1" si="5"/>
        <v>0</v>
      </c>
      <c r="H106">
        <f t="shared" ca="1" si="6"/>
        <v>0</v>
      </c>
      <c r="I106">
        <f t="shared" ca="1" si="7"/>
        <v>0</v>
      </c>
      <c r="J106">
        <f t="shared" ca="1" si="8"/>
        <v>0</v>
      </c>
      <c r="K106" s="38">
        <f t="shared" ca="1" si="9"/>
        <v>0</v>
      </c>
      <c r="L106" s="39">
        <f t="shared" ref="L106:P106" ca="1" si="114">B106+G106</f>
        <v>0</v>
      </c>
      <c r="M106" s="19">
        <f t="shared" ca="1" si="114"/>
        <v>0</v>
      </c>
      <c r="N106" s="19">
        <f t="shared" ca="1" si="114"/>
        <v>0</v>
      </c>
      <c r="O106" s="19">
        <f t="shared" ca="1" si="114"/>
        <v>0</v>
      </c>
      <c r="P106" s="37">
        <f t="shared" ca="1" si="114"/>
        <v>0</v>
      </c>
    </row>
    <row r="107" spans="1:16" ht="13" x14ac:dyDescent="0.15">
      <c r="A107" s="1" t="s">
        <v>215</v>
      </c>
      <c r="B107" s="36">
        <f t="shared" ca="1" si="0"/>
        <v>163</v>
      </c>
      <c r="C107">
        <f t="shared" ca="1" si="1"/>
        <v>2518</v>
      </c>
      <c r="D107">
        <f t="shared" ca="1" si="2"/>
        <v>707</v>
      </c>
      <c r="E107">
        <f t="shared" ca="1" si="3"/>
        <v>81</v>
      </c>
      <c r="F107" s="37">
        <f t="shared" ca="1" si="4"/>
        <v>4219.51</v>
      </c>
      <c r="G107" s="36">
        <f t="shared" ca="1" si="5"/>
        <v>0</v>
      </c>
      <c r="H107">
        <f t="shared" ca="1" si="6"/>
        <v>0</v>
      </c>
      <c r="I107">
        <f t="shared" ca="1" si="7"/>
        <v>0</v>
      </c>
      <c r="J107">
        <f t="shared" ca="1" si="8"/>
        <v>0</v>
      </c>
      <c r="K107" s="38">
        <f t="shared" ca="1" si="9"/>
        <v>0</v>
      </c>
      <c r="L107" s="39">
        <f t="shared" ref="L107:P107" ca="1" si="115">B107+G107</f>
        <v>163</v>
      </c>
      <c r="M107" s="19">
        <f t="shared" ca="1" si="115"/>
        <v>2518</v>
      </c>
      <c r="N107" s="19">
        <f t="shared" ca="1" si="115"/>
        <v>707</v>
      </c>
      <c r="O107" s="19">
        <f t="shared" ca="1" si="115"/>
        <v>81</v>
      </c>
      <c r="P107" s="37">
        <f t="shared" ca="1" si="115"/>
        <v>4219.51</v>
      </c>
    </row>
    <row r="108" spans="1:16" ht="13" hidden="1" x14ac:dyDescent="0.15">
      <c r="A108" s="1"/>
      <c r="B108" s="36"/>
      <c r="G108" s="36"/>
      <c r="K108" s="19"/>
      <c r="L108" s="39"/>
      <c r="M108" s="19"/>
      <c r="N108" s="19"/>
      <c r="O108" s="19"/>
      <c r="P108" s="51"/>
    </row>
    <row r="109" spans="1:16" ht="13" x14ac:dyDescent="0.15">
      <c r="A109" s="43" t="s">
        <v>216</v>
      </c>
      <c r="B109" s="44">
        <f t="shared" ref="B109:P109" ca="1" si="116">SUM(B2:B108)</f>
        <v>547</v>
      </c>
      <c r="C109" s="44">
        <f t="shared" ca="1" si="116"/>
        <v>7645</v>
      </c>
      <c r="D109" s="44">
        <f t="shared" ca="1" si="116"/>
        <v>785</v>
      </c>
      <c r="E109" s="44">
        <f t="shared" ca="1" si="116"/>
        <v>183</v>
      </c>
      <c r="F109" s="44">
        <f t="shared" ca="1" si="116"/>
        <v>13195.33</v>
      </c>
      <c r="G109" s="44">
        <f t="shared" ca="1" si="116"/>
        <v>-65</v>
      </c>
      <c r="H109" s="44">
        <f t="shared" ca="1" si="116"/>
        <v>-7123</v>
      </c>
      <c r="I109" s="44">
        <f t="shared" ca="1" si="116"/>
        <v>-89</v>
      </c>
      <c r="J109" s="44">
        <f t="shared" ca="1" si="116"/>
        <v>-25</v>
      </c>
      <c r="K109" s="44">
        <f t="shared" ca="1" si="116"/>
        <v>-7782.15</v>
      </c>
      <c r="L109" s="44">
        <f t="shared" ca="1" si="116"/>
        <v>482</v>
      </c>
      <c r="M109" s="44">
        <f t="shared" ca="1" si="116"/>
        <v>522</v>
      </c>
      <c r="N109" s="44">
        <f t="shared" ca="1" si="116"/>
        <v>696</v>
      </c>
      <c r="O109" s="44">
        <f t="shared" ca="1" si="116"/>
        <v>158</v>
      </c>
      <c r="P109" s="44">
        <f t="shared" ca="1" si="116"/>
        <v>5413.18</v>
      </c>
    </row>
  </sheetData>
  <conditionalFormatting sqref="A1:P109">
    <cfRule type="cellIs" dxfId="7" priority="1" operator="greaterThan">
      <formula>0</formula>
    </cfRule>
  </conditionalFormatting>
  <conditionalFormatting sqref="A1:P109">
    <cfRule type="cellIs" dxfId="6" priority="2" operator="lessThan">
      <formula>0</formula>
    </cfRule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3.5" customWidth="1"/>
    <col min="4" max="4" width="17.6640625" customWidth="1"/>
    <col min="5" max="5" width="14.33203125" customWidth="1"/>
    <col min="6" max="6" width="14" customWidth="1"/>
    <col min="7" max="7" width="31.1640625" customWidth="1"/>
    <col min="8" max="8" width="9.33203125" customWidth="1"/>
    <col min="9" max="11" width="7.6640625" customWidth="1"/>
    <col min="12" max="12" width="31.3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16.8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187</v>
      </c>
      <c r="B2" s="85">
        <v>8.4490740740740741E-3</v>
      </c>
      <c r="C2" s="19" t="s">
        <v>666</v>
      </c>
      <c r="D2" s="19" t="s">
        <v>1006</v>
      </c>
      <c r="E2" s="19" t="s">
        <v>268</v>
      </c>
      <c r="F2" s="19" t="s">
        <v>255</v>
      </c>
      <c r="G2" s="59" t="s">
        <v>274</v>
      </c>
      <c r="H2" s="59" t="s">
        <v>247</v>
      </c>
      <c r="I2" s="59" t="s">
        <v>247</v>
      </c>
      <c r="J2" s="59" t="s">
        <v>247</v>
      </c>
      <c r="K2" s="59" t="s">
        <v>247</v>
      </c>
      <c r="L2" s="61" t="s">
        <v>247</v>
      </c>
      <c r="M2" s="61" t="s">
        <v>247</v>
      </c>
      <c r="N2" s="61" t="s">
        <v>247</v>
      </c>
      <c r="O2" s="61" t="s">
        <v>247</v>
      </c>
      <c r="P2" s="61" t="s">
        <v>247</v>
      </c>
    </row>
    <row r="3" spans="1:17" ht="15.75" customHeight="1" x14ac:dyDescent="0.15">
      <c r="A3" s="19" t="s">
        <v>187</v>
      </c>
      <c r="B3" s="85">
        <v>2.1226851851851851E-2</v>
      </c>
      <c r="C3" s="19" t="s">
        <v>219</v>
      </c>
      <c r="D3" s="19" t="s">
        <v>1051</v>
      </c>
      <c r="E3" s="19" t="s">
        <v>219</v>
      </c>
      <c r="F3" s="19" t="s">
        <v>251</v>
      </c>
      <c r="G3" s="59" t="s">
        <v>395</v>
      </c>
      <c r="H3" s="59" t="s">
        <v>247</v>
      </c>
      <c r="I3" s="59" t="s">
        <v>247</v>
      </c>
      <c r="J3" s="59" t="s">
        <v>247</v>
      </c>
      <c r="K3" s="59" t="s">
        <v>247</v>
      </c>
      <c r="L3" s="61" t="s">
        <v>247</v>
      </c>
      <c r="M3" s="61" t="s">
        <v>247</v>
      </c>
      <c r="N3" s="61">
        <v>75</v>
      </c>
      <c r="O3" s="61" t="s">
        <v>247</v>
      </c>
      <c r="P3" s="61" t="s">
        <v>247</v>
      </c>
    </row>
    <row r="4" spans="1:17" ht="15.75" customHeight="1" x14ac:dyDescent="0.15">
      <c r="A4" s="19" t="s">
        <v>187</v>
      </c>
      <c r="B4" s="85">
        <v>2.1226851851851851E-2</v>
      </c>
      <c r="C4" s="19" t="s">
        <v>220</v>
      </c>
      <c r="D4" s="19" t="s">
        <v>1051</v>
      </c>
      <c r="E4" s="19" t="s">
        <v>220</v>
      </c>
      <c r="F4" s="19" t="s">
        <v>251</v>
      </c>
      <c r="G4" s="59" t="s">
        <v>395</v>
      </c>
      <c r="H4" s="59" t="s">
        <v>247</v>
      </c>
      <c r="I4" s="59" t="s">
        <v>247</v>
      </c>
      <c r="J4" s="59" t="s">
        <v>247</v>
      </c>
      <c r="K4" s="59" t="s">
        <v>247</v>
      </c>
      <c r="L4" s="61" t="s">
        <v>247</v>
      </c>
      <c r="M4" s="61" t="s">
        <v>247</v>
      </c>
      <c r="N4" s="61">
        <v>75</v>
      </c>
      <c r="O4" s="61" t="s">
        <v>247</v>
      </c>
      <c r="P4" s="61" t="s">
        <v>247</v>
      </c>
    </row>
    <row r="5" spans="1:17" ht="15.75" customHeight="1" x14ac:dyDescent="0.15">
      <c r="A5" s="19" t="s">
        <v>187</v>
      </c>
      <c r="B5" s="18">
        <v>2.1226851851851851E-2</v>
      </c>
      <c r="C5" s="19" t="s">
        <v>221</v>
      </c>
      <c r="D5" s="19" t="s">
        <v>1051</v>
      </c>
      <c r="E5" s="19" t="s">
        <v>221</v>
      </c>
      <c r="F5" s="19" t="s">
        <v>251</v>
      </c>
      <c r="G5" s="59" t="s">
        <v>395</v>
      </c>
      <c r="H5" s="59" t="s">
        <v>247</v>
      </c>
      <c r="I5" s="59" t="s">
        <v>247</v>
      </c>
      <c r="J5" s="59" t="s">
        <v>247</v>
      </c>
      <c r="K5" s="59" t="s">
        <v>247</v>
      </c>
      <c r="L5" s="61" t="s">
        <v>247</v>
      </c>
      <c r="M5" s="61" t="s">
        <v>247</v>
      </c>
      <c r="N5" s="61">
        <v>75</v>
      </c>
      <c r="O5" s="61" t="s">
        <v>247</v>
      </c>
      <c r="P5" s="61" t="s">
        <v>247</v>
      </c>
    </row>
    <row r="6" spans="1:17" ht="15.75" customHeight="1" x14ac:dyDescent="0.15">
      <c r="A6" s="19" t="s">
        <v>187</v>
      </c>
      <c r="B6" s="18">
        <v>2.1226851851851851E-2</v>
      </c>
      <c r="C6" s="19" t="s">
        <v>223</v>
      </c>
      <c r="D6" s="19" t="s">
        <v>1051</v>
      </c>
      <c r="E6" s="19" t="s">
        <v>223</v>
      </c>
      <c r="F6" s="19" t="s">
        <v>251</v>
      </c>
      <c r="G6" s="59" t="s">
        <v>395</v>
      </c>
      <c r="H6" s="59" t="s">
        <v>247</v>
      </c>
      <c r="I6" s="59" t="s">
        <v>247</v>
      </c>
      <c r="J6" s="59" t="s">
        <v>247</v>
      </c>
      <c r="K6" s="59" t="s">
        <v>247</v>
      </c>
      <c r="L6" s="61" t="s">
        <v>247</v>
      </c>
      <c r="M6" s="61" t="s">
        <v>247</v>
      </c>
      <c r="N6" s="61">
        <v>75</v>
      </c>
      <c r="O6" s="61" t="s">
        <v>247</v>
      </c>
      <c r="P6" s="61" t="s">
        <v>247</v>
      </c>
    </row>
    <row r="7" spans="1:17" ht="15.75" customHeight="1" x14ac:dyDescent="0.15">
      <c r="A7" s="19" t="s">
        <v>187</v>
      </c>
      <c r="B7" s="18">
        <v>2.1226851851851851E-2</v>
      </c>
      <c r="C7" s="19" t="s">
        <v>225</v>
      </c>
      <c r="D7" s="19" t="s">
        <v>1051</v>
      </c>
      <c r="E7" s="19" t="s">
        <v>225</v>
      </c>
      <c r="F7" s="19" t="s">
        <v>251</v>
      </c>
      <c r="G7" s="59" t="s">
        <v>395</v>
      </c>
      <c r="H7" s="59" t="s">
        <v>247</v>
      </c>
      <c r="I7" s="59" t="s">
        <v>247</v>
      </c>
      <c r="J7" s="59" t="s">
        <v>247</v>
      </c>
      <c r="K7" s="59" t="s">
        <v>247</v>
      </c>
      <c r="L7" s="61" t="s">
        <v>247</v>
      </c>
      <c r="M7" s="61" t="s">
        <v>247</v>
      </c>
      <c r="N7" s="61">
        <v>75</v>
      </c>
      <c r="O7" s="61" t="s">
        <v>247</v>
      </c>
      <c r="P7" s="61" t="s">
        <v>247</v>
      </c>
    </row>
    <row r="8" spans="1:17" ht="15.75" customHeight="1" x14ac:dyDescent="0.15">
      <c r="A8" s="19" t="s">
        <v>187</v>
      </c>
      <c r="B8" s="18">
        <v>2.2835648148148147E-2</v>
      </c>
      <c r="C8" s="19" t="s">
        <v>223</v>
      </c>
      <c r="D8" s="19" t="s">
        <v>247</v>
      </c>
      <c r="E8" s="19" t="s">
        <v>364</v>
      </c>
      <c r="F8" s="19" t="s">
        <v>255</v>
      </c>
      <c r="G8" s="59" t="s">
        <v>247</v>
      </c>
      <c r="H8" s="59" t="s">
        <v>247</v>
      </c>
      <c r="I8" s="59" t="s">
        <v>247</v>
      </c>
      <c r="J8" s="59" t="s">
        <v>247</v>
      </c>
      <c r="K8" s="59" t="s">
        <v>247</v>
      </c>
      <c r="L8" s="61" t="s">
        <v>1643</v>
      </c>
      <c r="M8" s="61" t="s">
        <v>247</v>
      </c>
      <c r="N8" s="61" t="s">
        <v>247</v>
      </c>
      <c r="O8" s="61" t="s">
        <v>247</v>
      </c>
      <c r="P8" s="61" t="s">
        <v>247</v>
      </c>
    </row>
    <row r="9" spans="1:17" ht="15.75" customHeight="1" x14ac:dyDescent="0.15">
      <c r="A9" s="19" t="s">
        <v>187</v>
      </c>
      <c r="B9" s="18">
        <v>2.3622685185185184E-2</v>
      </c>
      <c r="C9" s="19" t="s">
        <v>666</v>
      </c>
      <c r="D9" s="19" t="s">
        <v>247</v>
      </c>
      <c r="E9" s="19" t="s">
        <v>223</v>
      </c>
      <c r="F9" s="19" t="s">
        <v>255</v>
      </c>
      <c r="G9" s="59" t="s">
        <v>1644</v>
      </c>
      <c r="H9" s="59" t="s">
        <v>247</v>
      </c>
      <c r="I9" s="59">
        <v>750</v>
      </c>
      <c r="J9" s="59" t="s">
        <v>247</v>
      </c>
      <c r="K9" s="59" t="s">
        <v>247</v>
      </c>
      <c r="L9" s="61" t="s">
        <v>247</v>
      </c>
      <c r="M9" s="61" t="s">
        <v>247</v>
      </c>
      <c r="N9" s="61" t="s">
        <v>247</v>
      </c>
      <c r="O9" s="61" t="s">
        <v>247</v>
      </c>
      <c r="P9" s="61" t="s">
        <v>247</v>
      </c>
    </row>
    <row r="10" spans="1:17" ht="15.75" customHeight="1" x14ac:dyDescent="0.15">
      <c r="A10" s="19" t="s">
        <v>187</v>
      </c>
      <c r="B10" s="18">
        <v>2.6655092592592591E-2</v>
      </c>
      <c r="C10" s="19" t="s">
        <v>223</v>
      </c>
      <c r="D10" s="19" t="s">
        <v>247</v>
      </c>
      <c r="E10" s="19" t="s">
        <v>268</v>
      </c>
      <c r="F10" s="19" t="s">
        <v>444</v>
      </c>
      <c r="G10" s="59" t="s">
        <v>1645</v>
      </c>
      <c r="H10" s="59" t="s">
        <v>247</v>
      </c>
      <c r="I10" s="59" t="s">
        <v>247</v>
      </c>
      <c r="J10" s="59" t="s">
        <v>247</v>
      </c>
      <c r="K10" s="59" t="s">
        <v>247</v>
      </c>
      <c r="L10" s="61" t="s">
        <v>1645</v>
      </c>
      <c r="M10" s="61" t="s">
        <v>247</v>
      </c>
      <c r="N10" s="61" t="s">
        <v>247</v>
      </c>
      <c r="O10" s="61" t="s">
        <v>247</v>
      </c>
      <c r="P10" s="61" t="s">
        <v>247</v>
      </c>
    </row>
    <row r="11" spans="1:17" ht="15.75" customHeight="1" x14ac:dyDescent="0.15">
      <c r="A11" s="19" t="s">
        <v>187</v>
      </c>
      <c r="B11" s="18">
        <v>3.5624999999999997E-2</v>
      </c>
      <c r="C11" s="19" t="s">
        <v>221</v>
      </c>
      <c r="D11" s="19" t="s">
        <v>247</v>
      </c>
      <c r="E11" s="19" t="s">
        <v>219</v>
      </c>
      <c r="F11" s="19" t="s">
        <v>255</v>
      </c>
      <c r="G11" s="59" t="s">
        <v>1646</v>
      </c>
      <c r="H11" s="59" t="s">
        <v>247</v>
      </c>
      <c r="I11" s="59" t="s">
        <v>247</v>
      </c>
      <c r="J11" s="59" t="s">
        <v>247</v>
      </c>
      <c r="K11" s="59" t="s">
        <v>247</v>
      </c>
      <c r="L11" s="61" t="s">
        <v>1646</v>
      </c>
      <c r="M11" s="61" t="s">
        <v>247</v>
      </c>
      <c r="N11" s="61" t="s">
        <v>247</v>
      </c>
      <c r="O11" s="61" t="s">
        <v>247</v>
      </c>
      <c r="P11" s="61" t="s">
        <v>247</v>
      </c>
    </row>
    <row r="12" spans="1:17" ht="15.75" customHeight="1" x14ac:dyDescent="0.15">
      <c r="A12" s="19" t="s">
        <v>187</v>
      </c>
      <c r="B12" s="18">
        <v>3.5624999999999997E-2</v>
      </c>
      <c r="C12" s="19" t="s">
        <v>221</v>
      </c>
      <c r="D12" s="19" t="s">
        <v>247</v>
      </c>
      <c r="E12" s="19" t="s">
        <v>223</v>
      </c>
      <c r="F12" s="19" t="s">
        <v>255</v>
      </c>
      <c r="G12" s="59" t="s">
        <v>1646</v>
      </c>
      <c r="H12" s="59" t="s">
        <v>247</v>
      </c>
      <c r="I12" s="59" t="s">
        <v>247</v>
      </c>
      <c r="J12" s="59" t="s">
        <v>247</v>
      </c>
      <c r="K12" s="59" t="s">
        <v>247</v>
      </c>
      <c r="L12" s="61" t="s">
        <v>1646</v>
      </c>
      <c r="M12" s="61" t="s">
        <v>247</v>
      </c>
      <c r="N12" s="61" t="s">
        <v>247</v>
      </c>
      <c r="O12" s="61" t="s">
        <v>247</v>
      </c>
      <c r="P12" s="61" t="s">
        <v>247</v>
      </c>
    </row>
    <row r="13" spans="1:17" ht="15.75" customHeight="1" x14ac:dyDescent="0.15">
      <c r="A13" s="19" t="s">
        <v>187</v>
      </c>
      <c r="B13" s="18">
        <v>3.5624999999999997E-2</v>
      </c>
      <c r="C13" s="19" t="s">
        <v>221</v>
      </c>
      <c r="D13" s="19" t="s">
        <v>247</v>
      </c>
      <c r="E13" s="19" t="s">
        <v>229</v>
      </c>
      <c r="F13" s="19" t="s">
        <v>255</v>
      </c>
      <c r="G13" s="59" t="s">
        <v>1646</v>
      </c>
      <c r="H13" s="59" t="s">
        <v>247</v>
      </c>
      <c r="I13" s="59" t="s">
        <v>247</v>
      </c>
      <c r="J13" s="59" t="s">
        <v>247</v>
      </c>
      <c r="K13" s="59" t="s">
        <v>247</v>
      </c>
      <c r="L13" s="61" t="s">
        <v>1646</v>
      </c>
      <c r="M13" s="61" t="s">
        <v>247</v>
      </c>
      <c r="N13" s="61" t="s">
        <v>247</v>
      </c>
      <c r="O13" s="61" t="s">
        <v>247</v>
      </c>
      <c r="P13" s="61" t="s">
        <v>247</v>
      </c>
    </row>
    <row r="14" spans="1:17" ht="15.75" customHeight="1" x14ac:dyDescent="0.15">
      <c r="A14" s="19" t="s">
        <v>187</v>
      </c>
      <c r="B14" s="18">
        <v>3.5624999999999997E-2</v>
      </c>
      <c r="C14" s="19" t="s">
        <v>221</v>
      </c>
      <c r="D14" s="19" t="s">
        <v>247</v>
      </c>
      <c r="E14" s="19" t="s">
        <v>220</v>
      </c>
      <c r="F14" s="19" t="s">
        <v>255</v>
      </c>
      <c r="G14" s="59" t="s">
        <v>1646</v>
      </c>
      <c r="H14" s="59" t="s">
        <v>247</v>
      </c>
      <c r="I14" s="59" t="s">
        <v>247</v>
      </c>
      <c r="J14" s="59" t="s">
        <v>247</v>
      </c>
      <c r="K14" s="59" t="s">
        <v>247</v>
      </c>
      <c r="L14" s="61" t="s">
        <v>1646</v>
      </c>
      <c r="M14" s="61" t="s">
        <v>247</v>
      </c>
      <c r="N14" s="61" t="s">
        <v>247</v>
      </c>
      <c r="O14" s="61" t="s">
        <v>247</v>
      </c>
      <c r="P14" s="61" t="s">
        <v>247</v>
      </c>
    </row>
    <row r="15" spans="1:17" ht="15.75" customHeight="1" x14ac:dyDescent="0.15">
      <c r="A15" s="19" t="s">
        <v>187</v>
      </c>
      <c r="B15" s="18">
        <v>3.5624999999999997E-2</v>
      </c>
      <c r="C15" s="19" t="s">
        <v>221</v>
      </c>
      <c r="D15" s="19" t="s">
        <v>247</v>
      </c>
      <c r="E15" s="19" t="s">
        <v>225</v>
      </c>
      <c r="F15" s="19" t="s">
        <v>255</v>
      </c>
      <c r="G15" s="59" t="s">
        <v>1646</v>
      </c>
      <c r="H15" s="59" t="s">
        <v>247</v>
      </c>
      <c r="I15" s="59" t="s">
        <v>247</v>
      </c>
      <c r="J15" s="59" t="s">
        <v>247</v>
      </c>
      <c r="K15" s="59" t="s">
        <v>247</v>
      </c>
      <c r="L15" s="61" t="s">
        <v>1646</v>
      </c>
      <c r="M15" s="61" t="s">
        <v>247</v>
      </c>
      <c r="N15" s="61" t="s">
        <v>247</v>
      </c>
      <c r="O15" s="61" t="s">
        <v>247</v>
      </c>
      <c r="P15" s="61" t="s">
        <v>247</v>
      </c>
    </row>
    <row r="16" spans="1:17" ht="15.75" customHeight="1" x14ac:dyDescent="0.15">
      <c r="A16" s="19" t="s">
        <v>187</v>
      </c>
      <c r="B16" s="18">
        <v>5.0451388888888886E-2</v>
      </c>
      <c r="C16" s="19" t="s">
        <v>223</v>
      </c>
      <c r="D16" s="19" t="s">
        <v>245</v>
      </c>
      <c r="E16" s="19" t="s">
        <v>268</v>
      </c>
      <c r="F16" s="19" t="s">
        <v>251</v>
      </c>
      <c r="G16" s="59" t="s">
        <v>1647</v>
      </c>
      <c r="H16" s="59" t="s">
        <v>247</v>
      </c>
      <c r="I16" s="59" t="s">
        <v>247</v>
      </c>
      <c r="J16" s="59" t="s">
        <v>247</v>
      </c>
      <c r="K16" s="59" t="s">
        <v>247</v>
      </c>
      <c r="L16" s="61" t="s">
        <v>247</v>
      </c>
      <c r="M16" s="61" t="s">
        <v>247</v>
      </c>
      <c r="N16" s="61">
        <v>3</v>
      </c>
      <c r="O16" s="61" t="s">
        <v>247</v>
      </c>
      <c r="P16" s="61" t="s">
        <v>247</v>
      </c>
    </row>
    <row r="17" spans="1:17" ht="15.75" customHeight="1" x14ac:dyDescent="0.15">
      <c r="A17" s="19" t="s">
        <v>187</v>
      </c>
      <c r="B17" s="18">
        <v>5.3310185185185183E-2</v>
      </c>
      <c r="C17" s="19" t="s">
        <v>220</v>
      </c>
      <c r="D17" s="19" t="s">
        <v>245</v>
      </c>
      <c r="E17" s="19" t="s">
        <v>220</v>
      </c>
      <c r="F17" s="19" t="s">
        <v>251</v>
      </c>
      <c r="G17" s="59" t="s">
        <v>1648</v>
      </c>
      <c r="H17" s="59" t="s">
        <v>247</v>
      </c>
      <c r="I17" s="59" t="s">
        <v>247</v>
      </c>
      <c r="J17" s="59" t="s">
        <v>247</v>
      </c>
      <c r="K17" s="59" t="s">
        <v>247</v>
      </c>
      <c r="L17" s="61" t="s">
        <v>247</v>
      </c>
      <c r="M17" s="61" t="s">
        <v>247</v>
      </c>
      <c r="N17" s="61">
        <v>100</v>
      </c>
      <c r="O17" s="61" t="s">
        <v>247</v>
      </c>
      <c r="P17" s="61" t="s">
        <v>247</v>
      </c>
    </row>
    <row r="18" spans="1:17" ht="15.75" customHeight="1" x14ac:dyDescent="0.15">
      <c r="A18" s="19" t="s">
        <v>187</v>
      </c>
      <c r="B18" s="18">
        <v>5.7581018518518517E-2</v>
      </c>
      <c r="C18" s="19" t="s">
        <v>225</v>
      </c>
      <c r="D18" s="19" t="s">
        <v>436</v>
      </c>
      <c r="E18" s="19" t="s">
        <v>268</v>
      </c>
      <c r="F18" s="19" t="s">
        <v>251</v>
      </c>
      <c r="G18" s="59" t="s">
        <v>1647</v>
      </c>
      <c r="H18" s="59" t="s">
        <v>247</v>
      </c>
      <c r="I18" s="59" t="s">
        <v>247</v>
      </c>
      <c r="J18" s="59" t="s">
        <v>247</v>
      </c>
      <c r="K18" s="59" t="s">
        <v>247</v>
      </c>
      <c r="L18" s="61" t="s">
        <v>247</v>
      </c>
      <c r="M18" s="61" t="s">
        <v>247</v>
      </c>
      <c r="N18" s="61" t="s">
        <v>247</v>
      </c>
      <c r="O18" s="61">
        <v>9</v>
      </c>
      <c r="P18" s="61" t="s">
        <v>247</v>
      </c>
    </row>
    <row r="19" spans="1:17" ht="15.75" customHeight="1" x14ac:dyDescent="0.15">
      <c r="A19" s="19" t="s">
        <v>187</v>
      </c>
      <c r="B19" s="18">
        <v>5.9953703703703703E-2</v>
      </c>
      <c r="C19" s="19" t="s">
        <v>223</v>
      </c>
      <c r="D19" s="19" t="s">
        <v>247</v>
      </c>
      <c r="E19" s="19" t="s">
        <v>1649</v>
      </c>
      <c r="F19" s="19" t="s">
        <v>255</v>
      </c>
      <c r="G19" s="59" t="s">
        <v>247</v>
      </c>
      <c r="H19" s="59" t="s">
        <v>247</v>
      </c>
      <c r="I19" s="59" t="s">
        <v>247</v>
      </c>
      <c r="J19" s="59" t="s">
        <v>247</v>
      </c>
      <c r="K19" s="59" t="s">
        <v>247</v>
      </c>
      <c r="L19" s="61" t="s">
        <v>1650</v>
      </c>
      <c r="M19" s="61" t="s">
        <v>247</v>
      </c>
      <c r="N19" s="61">
        <v>10</v>
      </c>
      <c r="O19" s="61" t="s">
        <v>247</v>
      </c>
      <c r="P19" s="61" t="s">
        <v>247</v>
      </c>
    </row>
    <row r="20" spans="1:17" ht="15.75" customHeight="1" x14ac:dyDescent="0.15">
      <c r="A20" s="19" t="s">
        <v>187</v>
      </c>
      <c r="B20" s="18">
        <v>5.9988425925925924E-2</v>
      </c>
      <c r="C20" s="19" t="s">
        <v>223</v>
      </c>
      <c r="D20" s="19" t="s">
        <v>247</v>
      </c>
      <c r="E20" s="19" t="s">
        <v>1649</v>
      </c>
      <c r="F20" s="19" t="s">
        <v>255</v>
      </c>
      <c r="G20" s="59" t="s">
        <v>247</v>
      </c>
      <c r="H20" s="59" t="s">
        <v>247</v>
      </c>
      <c r="I20" s="59" t="s">
        <v>247</v>
      </c>
      <c r="J20" s="59" t="s">
        <v>247</v>
      </c>
      <c r="K20" s="59" t="s">
        <v>247</v>
      </c>
      <c r="L20" s="61" t="s">
        <v>247</v>
      </c>
      <c r="M20" s="61" t="s">
        <v>247</v>
      </c>
      <c r="N20" s="61" t="s">
        <v>247</v>
      </c>
      <c r="O20" s="61" t="s">
        <v>247</v>
      </c>
      <c r="P20" s="61" t="s">
        <v>247</v>
      </c>
    </row>
    <row r="21" spans="1:17" ht="15.75" customHeight="1" x14ac:dyDescent="0.15">
      <c r="A21" s="19" t="s">
        <v>187</v>
      </c>
      <c r="B21" s="18">
        <v>7.7534722222222227E-2</v>
      </c>
      <c r="C21" s="19" t="s">
        <v>1651</v>
      </c>
      <c r="D21" s="19" t="s">
        <v>247</v>
      </c>
      <c r="E21" s="19" t="s">
        <v>223</v>
      </c>
      <c r="F21" s="19" t="s">
        <v>266</v>
      </c>
      <c r="G21" s="59" t="s">
        <v>247</v>
      </c>
      <c r="H21" s="59" t="s">
        <v>247</v>
      </c>
      <c r="I21" s="59" t="s">
        <v>247</v>
      </c>
      <c r="J21" s="59">
        <v>1</v>
      </c>
      <c r="K21" s="59">
        <v>3</v>
      </c>
      <c r="L21" s="61" t="s">
        <v>247</v>
      </c>
      <c r="M21" s="61" t="s">
        <v>247</v>
      </c>
      <c r="N21" s="61" t="s">
        <v>247</v>
      </c>
      <c r="O21" s="61" t="s">
        <v>247</v>
      </c>
      <c r="P21" s="61" t="s">
        <v>247</v>
      </c>
    </row>
    <row r="22" spans="1:17" ht="15.75" customHeight="1" x14ac:dyDescent="0.15">
      <c r="A22" s="19" t="s">
        <v>187</v>
      </c>
      <c r="B22" s="18">
        <v>0.16643518518518519</v>
      </c>
      <c r="C22" s="19" t="s">
        <v>221</v>
      </c>
      <c r="D22" s="19" t="s">
        <v>247</v>
      </c>
      <c r="E22" s="19" t="s">
        <v>247</v>
      </c>
      <c r="F22" s="19" t="s">
        <v>297</v>
      </c>
      <c r="G22" s="59" t="s">
        <v>247</v>
      </c>
      <c r="H22" s="59" t="s">
        <v>247</v>
      </c>
      <c r="I22" s="59" t="s">
        <v>247</v>
      </c>
      <c r="J22" s="59" t="s">
        <v>247</v>
      </c>
      <c r="K22" s="59" t="s">
        <v>247</v>
      </c>
      <c r="L22" s="61" t="s">
        <v>1518</v>
      </c>
      <c r="M22" s="61" t="s">
        <v>247</v>
      </c>
      <c r="N22" s="61" t="s">
        <v>247</v>
      </c>
      <c r="O22" s="61" t="s">
        <v>247</v>
      </c>
      <c r="P22" s="61" t="s">
        <v>247</v>
      </c>
      <c r="Q22" s="19" t="s">
        <v>1519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26.33203125" customWidth="1"/>
    <col min="4" max="4" width="15.5" customWidth="1"/>
    <col min="5" max="5" width="14.33203125" customWidth="1"/>
    <col min="6" max="6" width="14" customWidth="1"/>
    <col min="7" max="7" width="21.83203125" customWidth="1"/>
    <col min="8" max="8" width="9.33203125" customWidth="1"/>
    <col min="9" max="11" width="7.6640625" customWidth="1"/>
    <col min="12" max="12" width="31.3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16.8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188</v>
      </c>
      <c r="B2" s="18">
        <v>4.4733796296296299E-2</v>
      </c>
      <c r="C2" s="19" t="s">
        <v>1652</v>
      </c>
      <c r="D2" s="19" t="s">
        <v>247</v>
      </c>
      <c r="E2" s="19" t="s">
        <v>229</v>
      </c>
      <c r="F2" s="19" t="s">
        <v>266</v>
      </c>
      <c r="G2" s="59" t="s">
        <v>247</v>
      </c>
      <c r="H2" s="60" t="s">
        <v>247</v>
      </c>
      <c r="I2" s="60">
        <v>35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188</v>
      </c>
      <c r="B3" s="18">
        <v>4.6539351851851853E-2</v>
      </c>
      <c r="C3" s="19" t="s">
        <v>221</v>
      </c>
      <c r="D3" s="19" t="s">
        <v>247</v>
      </c>
      <c r="E3" s="19" t="s">
        <v>223</v>
      </c>
      <c r="F3" s="19" t="s">
        <v>255</v>
      </c>
      <c r="G3" s="59" t="s">
        <v>1653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1653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188</v>
      </c>
      <c r="B4" s="18">
        <v>0.17627314814814815</v>
      </c>
      <c r="C4" s="19" t="s">
        <v>221</v>
      </c>
      <c r="D4" s="19" t="s">
        <v>247</v>
      </c>
      <c r="E4" s="19" t="s">
        <v>247</v>
      </c>
      <c r="F4" s="19" t="s">
        <v>297</v>
      </c>
      <c r="G4" s="59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1518</v>
      </c>
      <c r="M4" s="62" t="s">
        <v>247</v>
      </c>
      <c r="N4" s="62" t="s">
        <v>247</v>
      </c>
      <c r="O4" s="62" t="s">
        <v>247</v>
      </c>
      <c r="P4" s="62" t="s">
        <v>247</v>
      </c>
      <c r="Q4" s="19" t="s">
        <v>1519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1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0" customWidth="1"/>
    <col min="4" max="4" width="15.5" customWidth="1"/>
    <col min="5" max="5" width="14.33203125" customWidth="1"/>
    <col min="6" max="6" width="14" customWidth="1"/>
    <col min="7" max="7" width="27.83203125" customWidth="1"/>
    <col min="8" max="8" width="9.33203125" customWidth="1"/>
    <col min="9" max="11" width="7.6640625" customWidth="1"/>
    <col min="12" max="12" width="31.3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17.3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189</v>
      </c>
      <c r="B2" s="18">
        <v>3.5127314814814813E-2</v>
      </c>
      <c r="C2" s="19" t="s">
        <v>229</v>
      </c>
      <c r="D2" s="19" t="s">
        <v>247</v>
      </c>
      <c r="E2" s="19" t="s">
        <v>221</v>
      </c>
      <c r="F2" s="19" t="s">
        <v>255</v>
      </c>
      <c r="G2" s="59" t="s">
        <v>247</v>
      </c>
      <c r="H2" s="60" t="s">
        <v>247</v>
      </c>
      <c r="I2" s="60">
        <v>75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  <c r="Q2" s="19" t="s">
        <v>1654</v>
      </c>
    </row>
    <row r="3" spans="1:17" ht="15.75" customHeight="1" x14ac:dyDescent="0.15">
      <c r="A3" s="19" t="s">
        <v>189</v>
      </c>
      <c r="B3" s="18">
        <v>3.5127314814814813E-2</v>
      </c>
      <c r="C3" s="19" t="s">
        <v>229</v>
      </c>
      <c r="D3" s="19" t="s">
        <v>247</v>
      </c>
      <c r="E3" s="19" t="s">
        <v>221</v>
      </c>
      <c r="F3" s="19" t="s">
        <v>255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>
        <v>75</v>
      </c>
      <c r="O3" s="62" t="s">
        <v>247</v>
      </c>
      <c r="P3" s="62" t="s">
        <v>247</v>
      </c>
      <c r="Q3" s="19" t="s">
        <v>1654</v>
      </c>
    </row>
    <row r="4" spans="1:17" ht="15.75" customHeight="1" x14ac:dyDescent="0.15">
      <c r="A4" s="19" t="s">
        <v>189</v>
      </c>
      <c r="B4" s="18">
        <v>3.5509259259259261E-2</v>
      </c>
      <c r="C4" s="19" t="s">
        <v>221</v>
      </c>
      <c r="D4" s="19" t="s">
        <v>1392</v>
      </c>
      <c r="E4" s="19" t="s">
        <v>221</v>
      </c>
      <c r="F4" s="19" t="s">
        <v>251</v>
      </c>
      <c r="G4" s="59" t="s">
        <v>1655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>
        <v>40</v>
      </c>
      <c r="O4" s="62" t="s">
        <v>247</v>
      </c>
      <c r="P4" s="62" t="s">
        <v>247</v>
      </c>
      <c r="Q4" s="19" t="s">
        <v>1656</v>
      </c>
    </row>
    <row r="5" spans="1:17" ht="15.75" customHeight="1" x14ac:dyDescent="0.15">
      <c r="A5" s="19" t="s">
        <v>189</v>
      </c>
      <c r="B5" s="18">
        <v>3.5763888888888887E-2</v>
      </c>
      <c r="C5" s="19" t="s">
        <v>221</v>
      </c>
      <c r="D5" s="19" t="s">
        <v>1392</v>
      </c>
      <c r="E5" s="19" t="s">
        <v>221</v>
      </c>
      <c r="F5" s="19" t="s">
        <v>251</v>
      </c>
      <c r="G5" s="59" t="s">
        <v>1537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>
        <v>170</v>
      </c>
      <c r="O5" s="62" t="s">
        <v>247</v>
      </c>
      <c r="P5" s="62" t="s">
        <v>247</v>
      </c>
      <c r="Q5" s="19" t="s">
        <v>1657</v>
      </c>
    </row>
    <row r="6" spans="1:17" ht="15.75" customHeight="1" x14ac:dyDescent="0.15">
      <c r="A6" s="19" t="s">
        <v>189</v>
      </c>
      <c r="B6" s="18">
        <v>3.6122685185185188E-2</v>
      </c>
      <c r="C6" s="19" t="s">
        <v>221</v>
      </c>
      <c r="D6" s="19" t="s">
        <v>247</v>
      </c>
      <c r="E6" s="19" t="s">
        <v>229</v>
      </c>
      <c r="F6" s="19" t="s">
        <v>255</v>
      </c>
      <c r="G6" s="59" t="s">
        <v>1655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1655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189</v>
      </c>
      <c r="B7" s="18">
        <v>4.65625E-2</v>
      </c>
      <c r="C7" s="19" t="s">
        <v>221</v>
      </c>
      <c r="D7" s="19" t="s">
        <v>247</v>
      </c>
      <c r="E7" s="19" t="s">
        <v>247</v>
      </c>
      <c r="F7" s="19" t="s">
        <v>297</v>
      </c>
      <c r="G7" s="59" t="s">
        <v>247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1518</v>
      </c>
      <c r="M7" s="62" t="s">
        <v>247</v>
      </c>
      <c r="N7" s="62" t="s">
        <v>247</v>
      </c>
      <c r="O7" s="62" t="s">
        <v>247</v>
      </c>
      <c r="P7" s="62" t="s">
        <v>247</v>
      </c>
      <c r="Q7" s="19" t="s">
        <v>1519</v>
      </c>
    </row>
    <row r="8" spans="1:17" ht="15.75" customHeight="1" x14ac:dyDescent="0.15">
      <c r="A8" s="19" t="s">
        <v>189</v>
      </c>
      <c r="B8" s="18">
        <v>6.1134259259259256E-2</v>
      </c>
      <c r="C8" s="19" t="s">
        <v>1658</v>
      </c>
      <c r="D8" s="19" t="s">
        <v>247</v>
      </c>
      <c r="E8" s="19" t="s">
        <v>223</v>
      </c>
      <c r="F8" s="19" t="s">
        <v>326</v>
      </c>
      <c r="G8" s="59" t="s">
        <v>1659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189</v>
      </c>
      <c r="B9" s="18">
        <v>6.145833333333333E-2</v>
      </c>
      <c r="C9" s="19" t="s">
        <v>1660</v>
      </c>
      <c r="D9" s="19" t="s">
        <v>247</v>
      </c>
      <c r="E9" s="19" t="s">
        <v>229</v>
      </c>
      <c r="F9" s="19" t="s">
        <v>266</v>
      </c>
      <c r="G9" s="59" t="s">
        <v>1661</v>
      </c>
      <c r="H9" s="60" t="s">
        <v>247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9" t="s">
        <v>189</v>
      </c>
      <c r="B10" s="18">
        <v>6.3784722222222229E-2</v>
      </c>
      <c r="C10" s="19" t="s">
        <v>1658</v>
      </c>
      <c r="D10" s="19" t="s">
        <v>247</v>
      </c>
      <c r="E10" s="19" t="s">
        <v>268</v>
      </c>
      <c r="F10" s="19" t="s">
        <v>255</v>
      </c>
      <c r="G10" s="59" t="s">
        <v>468</v>
      </c>
      <c r="H10" s="60" t="s">
        <v>247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7.6640625" customWidth="1"/>
    <col min="4" max="4" width="15.6640625" customWidth="1"/>
    <col min="5" max="5" width="14.33203125" customWidth="1"/>
    <col min="6" max="6" width="14" customWidth="1"/>
    <col min="7" max="7" width="21.6640625" customWidth="1"/>
    <col min="8" max="8" width="9.33203125" customWidth="1"/>
    <col min="9" max="11" width="7.6640625" customWidth="1"/>
    <col min="12" max="12" width="22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15.8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190</v>
      </c>
      <c r="B2" s="18">
        <v>1.7372685185185185E-2</v>
      </c>
      <c r="C2" s="19" t="s">
        <v>1662</v>
      </c>
      <c r="D2" s="19" t="s">
        <v>1663</v>
      </c>
      <c r="E2" s="19" t="s">
        <v>221</v>
      </c>
      <c r="F2" s="19" t="s">
        <v>255</v>
      </c>
      <c r="G2" s="59" t="s">
        <v>1664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190</v>
      </c>
      <c r="B3" s="18">
        <v>6.0312499999999998E-2</v>
      </c>
      <c r="C3" s="19" t="s">
        <v>219</v>
      </c>
      <c r="D3" s="19" t="s">
        <v>247</v>
      </c>
      <c r="E3" s="19" t="s">
        <v>219</v>
      </c>
      <c r="F3" s="19" t="s">
        <v>297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1665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190</v>
      </c>
      <c r="B4" s="18">
        <v>6.0381944444444446E-2</v>
      </c>
      <c r="C4" s="19" t="s">
        <v>221</v>
      </c>
      <c r="D4" s="19" t="s">
        <v>247</v>
      </c>
      <c r="E4" s="19" t="s">
        <v>221</v>
      </c>
      <c r="F4" s="19" t="s">
        <v>297</v>
      </c>
      <c r="G4" s="59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408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190</v>
      </c>
      <c r="B5" s="18">
        <v>0.12527777777777777</v>
      </c>
      <c r="C5" s="19" t="s">
        <v>247</v>
      </c>
      <c r="D5" s="19" t="s">
        <v>1663</v>
      </c>
      <c r="E5" s="19" t="s">
        <v>220</v>
      </c>
      <c r="F5" s="19" t="s">
        <v>266</v>
      </c>
      <c r="G5" s="59" t="s">
        <v>1666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190</v>
      </c>
      <c r="B6" s="18">
        <v>0.12527777777777777</v>
      </c>
      <c r="C6" s="19" t="s">
        <v>247</v>
      </c>
      <c r="D6" s="19" t="s">
        <v>1663</v>
      </c>
      <c r="E6" s="19" t="s">
        <v>223</v>
      </c>
      <c r="F6" s="19" t="s">
        <v>266</v>
      </c>
      <c r="G6" s="59" t="s">
        <v>1667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9.5" customWidth="1"/>
    <col min="4" max="4" width="15.6640625" customWidth="1"/>
    <col min="5" max="5" width="14.33203125" customWidth="1"/>
    <col min="6" max="6" width="14" customWidth="1"/>
    <col min="7" max="7" width="26.83203125" customWidth="1"/>
    <col min="8" max="8" width="9.33203125" customWidth="1"/>
    <col min="9" max="11" width="7.6640625" customWidth="1"/>
    <col min="12" max="12" width="31.3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15.8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191</v>
      </c>
      <c r="B2" s="85">
        <v>4.5381944444444447E-2</v>
      </c>
      <c r="C2" s="19" t="s">
        <v>247</v>
      </c>
      <c r="D2" s="19" t="s">
        <v>1663</v>
      </c>
      <c r="E2" s="19" t="s">
        <v>220</v>
      </c>
      <c r="F2" s="19" t="s">
        <v>266</v>
      </c>
      <c r="G2" s="59" t="s">
        <v>445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191</v>
      </c>
      <c r="B3" s="85">
        <v>5.3518518518518521E-2</v>
      </c>
      <c r="C3" s="19" t="s">
        <v>247</v>
      </c>
      <c r="D3" s="19" t="s">
        <v>1663</v>
      </c>
      <c r="E3" s="19" t="s">
        <v>223</v>
      </c>
      <c r="F3" s="19" t="s">
        <v>266</v>
      </c>
      <c r="G3" s="59" t="s">
        <v>1668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191</v>
      </c>
      <c r="B4" s="85">
        <v>5.3668981481481484E-2</v>
      </c>
      <c r="C4" s="19" t="s">
        <v>247</v>
      </c>
      <c r="D4" s="19" t="s">
        <v>1663</v>
      </c>
      <c r="E4" s="19" t="s">
        <v>223</v>
      </c>
      <c r="F4" s="19" t="s">
        <v>266</v>
      </c>
      <c r="G4" s="59" t="s">
        <v>1669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191</v>
      </c>
      <c r="B5" s="85">
        <v>6.6388888888888886E-2</v>
      </c>
      <c r="C5" s="19" t="s">
        <v>223</v>
      </c>
      <c r="D5" s="19" t="s">
        <v>247</v>
      </c>
      <c r="E5" s="19" t="s">
        <v>229</v>
      </c>
      <c r="F5" s="19" t="s">
        <v>255</v>
      </c>
      <c r="G5" s="59" t="s">
        <v>1670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191</v>
      </c>
      <c r="B6" s="85">
        <v>0.15155092592592592</v>
      </c>
      <c r="C6" s="19" t="s">
        <v>247</v>
      </c>
      <c r="D6" s="19" t="s">
        <v>1663</v>
      </c>
      <c r="E6" s="19" t="s">
        <v>221</v>
      </c>
      <c r="F6" s="19" t="s">
        <v>266</v>
      </c>
      <c r="G6" s="59" t="s">
        <v>1671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0" customWidth="1"/>
    <col min="4" max="4" width="15.6640625" customWidth="1"/>
    <col min="5" max="5" width="14.33203125" customWidth="1"/>
    <col min="6" max="6" width="14" customWidth="1"/>
    <col min="7" max="7" width="56.5" customWidth="1"/>
    <col min="8" max="8" width="9.33203125" customWidth="1"/>
    <col min="9" max="11" width="7.6640625" customWidth="1"/>
    <col min="12" max="12" width="22.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15.8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192</v>
      </c>
      <c r="B2" s="18">
        <v>2.0381944444444446E-2</v>
      </c>
      <c r="C2" s="19" t="s">
        <v>1164</v>
      </c>
      <c r="D2" s="19" t="s">
        <v>1663</v>
      </c>
      <c r="E2" s="19" t="s">
        <v>229</v>
      </c>
      <c r="F2" s="19" t="s">
        <v>266</v>
      </c>
      <c r="G2" s="59" t="s">
        <v>1672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192</v>
      </c>
      <c r="B3" s="18">
        <v>2.0995370370370369E-2</v>
      </c>
      <c r="C3" s="19" t="s">
        <v>1164</v>
      </c>
      <c r="D3" s="19" t="s">
        <v>1663</v>
      </c>
      <c r="E3" s="19" t="s">
        <v>229</v>
      </c>
      <c r="F3" s="19" t="s">
        <v>266</v>
      </c>
      <c r="G3" s="59" t="s">
        <v>1673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192</v>
      </c>
      <c r="B4" s="18">
        <v>2.7291666666666665E-2</v>
      </c>
      <c r="C4" s="19" t="s">
        <v>220</v>
      </c>
      <c r="D4" s="19" t="s">
        <v>247</v>
      </c>
      <c r="E4" s="19" t="s">
        <v>225</v>
      </c>
      <c r="F4" s="19" t="s">
        <v>255</v>
      </c>
      <c r="G4" s="59" t="s">
        <v>415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415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192</v>
      </c>
      <c r="B5" s="18">
        <v>4.0763888888888891E-2</v>
      </c>
      <c r="C5" s="19" t="s">
        <v>220</v>
      </c>
      <c r="D5" s="19" t="s">
        <v>247</v>
      </c>
      <c r="E5" s="19" t="s">
        <v>247</v>
      </c>
      <c r="F5" s="19" t="s">
        <v>297</v>
      </c>
      <c r="G5" s="59" t="s">
        <v>247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415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192</v>
      </c>
      <c r="B6" s="18">
        <v>4.3993055555555556E-2</v>
      </c>
      <c r="C6" s="19" t="s">
        <v>1164</v>
      </c>
      <c r="D6" s="19" t="s">
        <v>1663</v>
      </c>
      <c r="E6" s="19" t="s">
        <v>221</v>
      </c>
      <c r="F6" s="19" t="s">
        <v>266</v>
      </c>
      <c r="G6" s="59" t="s">
        <v>1674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192</v>
      </c>
      <c r="B7" s="18">
        <v>0.14008101851851851</v>
      </c>
      <c r="C7" s="19" t="s">
        <v>223</v>
      </c>
      <c r="D7" s="19" t="s">
        <v>247</v>
      </c>
      <c r="E7" s="19" t="s">
        <v>247</v>
      </c>
      <c r="F7" s="19" t="s">
        <v>297</v>
      </c>
      <c r="G7" s="59" t="s">
        <v>247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1285</v>
      </c>
      <c r="M7" s="62" t="s">
        <v>247</v>
      </c>
      <c r="N7" s="62" t="s">
        <v>247</v>
      </c>
      <c r="O7" s="62" t="s">
        <v>247</v>
      </c>
      <c r="P7" s="62" t="s">
        <v>247</v>
      </c>
      <c r="Q7" s="19" t="s">
        <v>1675</v>
      </c>
    </row>
    <row r="8" spans="1:17" ht="15.75" customHeight="1" x14ac:dyDescent="0.15">
      <c r="A8" s="187" t="s">
        <v>192</v>
      </c>
      <c r="B8" s="18">
        <v>0.16248842592592594</v>
      </c>
      <c r="C8" s="187" t="s">
        <v>1164</v>
      </c>
      <c r="D8" s="19" t="s">
        <v>1663</v>
      </c>
      <c r="E8" s="187" t="s">
        <v>225</v>
      </c>
      <c r="F8" s="187" t="s">
        <v>266</v>
      </c>
      <c r="G8" s="59" t="s">
        <v>1676</v>
      </c>
      <c r="H8" s="60" t="s">
        <v>247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4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1" customWidth="1"/>
    <col min="4" max="4" width="28" customWidth="1"/>
    <col min="5" max="5" width="14.33203125" customWidth="1"/>
    <col min="6" max="6" width="14" customWidth="1"/>
    <col min="7" max="7" width="30.1640625" customWidth="1"/>
    <col min="8" max="8" width="9.33203125" customWidth="1"/>
    <col min="9" max="11" width="7.6640625" customWidth="1"/>
    <col min="12" max="12" width="31.3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17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193</v>
      </c>
      <c r="B2" s="18">
        <v>2.525462962962963E-2</v>
      </c>
      <c r="C2" s="19" t="s">
        <v>1660</v>
      </c>
      <c r="D2" s="19" t="s">
        <v>247</v>
      </c>
      <c r="E2" s="19" t="s">
        <v>223</v>
      </c>
      <c r="F2" s="19" t="s">
        <v>255</v>
      </c>
      <c r="G2" s="59" t="s">
        <v>1677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193</v>
      </c>
      <c r="B3" s="18">
        <v>3.5069444444444445E-2</v>
      </c>
      <c r="C3" s="19" t="s">
        <v>229</v>
      </c>
      <c r="E3" s="19" t="s">
        <v>1660</v>
      </c>
      <c r="F3" s="19" t="s">
        <v>255</v>
      </c>
      <c r="G3" s="59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1678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193</v>
      </c>
      <c r="B4" s="18">
        <v>4.1608796296296297E-2</v>
      </c>
      <c r="C4" s="19" t="s">
        <v>1660</v>
      </c>
      <c r="D4" s="19" t="s">
        <v>247</v>
      </c>
      <c r="E4" s="19" t="s">
        <v>225</v>
      </c>
      <c r="F4" s="19" t="s">
        <v>255</v>
      </c>
      <c r="G4" s="59" t="s">
        <v>1679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247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193</v>
      </c>
      <c r="B5" s="18">
        <v>6.1111111111111109E-2</v>
      </c>
      <c r="C5" s="19" t="s">
        <v>1660</v>
      </c>
      <c r="D5" s="19" t="s">
        <v>247</v>
      </c>
      <c r="E5" s="19" t="s">
        <v>220</v>
      </c>
      <c r="F5" s="19" t="s">
        <v>255</v>
      </c>
      <c r="G5" s="59" t="s">
        <v>247</v>
      </c>
      <c r="H5" s="60">
        <v>350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193</v>
      </c>
      <c r="B6" s="18">
        <v>6.1111111111111109E-2</v>
      </c>
      <c r="C6" s="19" t="s">
        <v>1660</v>
      </c>
      <c r="D6" s="19" t="s">
        <v>247</v>
      </c>
      <c r="E6" s="19" t="s">
        <v>225</v>
      </c>
      <c r="F6" s="19" t="s">
        <v>255</v>
      </c>
      <c r="G6" s="59" t="s">
        <v>247</v>
      </c>
      <c r="H6" s="60">
        <v>350</v>
      </c>
      <c r="I6" s="60" t="s">
        <v>247</v>
      </c>
      <c r="J6" s="60" t="s">
        <v>247</v>
      </c>
      <c r="K6" s="60" t="s">
        <v>247</v>
      </c>
      <c r="L6" s="61" t="s">
        <v>247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193</v>
      </c>
      <c r="B7" s="18">
        <v>6.1111111111111109E-2</v>
      </c>
      <c r="C7" s="19" t="s">
        <v>1660</v>
      </c>
      <c r="D7" s="19" t="s">
        <v>247</v>
      </c>
      <c r="E7" s="19" t="s">
        <v>221</v>
      </c>
      <c r="F7" s="19" t="s">
        <v>255</v>
      </c>
      <c r="G7" s="59" t="s">
        <v>247</v>
      </c>
      <c r="H7" s="60">
        <v>350</v>
      </c>
      <c r="I7" s="60" t="s">
        <v>247</v>
      </c>
      <c r="J7" s="60" t="s">
        <v>247</v>
      </c>
      <c r="K7" s="60" t="s">
        <v>247</v>
      </c>
      <c r="L7" s="61" t="s">
        <v>247</v>
      </c>
      <c r="M7" s="62" t="s">
        <v>247</v>
      </c>
      <c r="N7" s="62" t="s">
        <v>247</v>
      </c>
      <c r="O7" s="62" t="s">
        <v>247</v>
      </c>
      <c r="P7" s="62" t="s">
        <v>247</v>
      </c>
    </row>
    <row r="8" spans="1:17" ht="15.75" customHeight="1" x14ac:dyDescent="0.15">
      <c r="A8" s="19" t="s">
        <v>193</v>
      </c>
      <c r="B8" s="18">
        <v>6.1111111111111109E-2</v>
      </c>
      <c r="C8" s="19" t="s">
        <v>1660</v>
      </c>
      <c r="D8" s="19" t="s">
        <v>247</v>
      </c>
      <c r="E8" s="19" t="s">
        <v>219</v>
      </c>
      <c r="F8" s="19" t="s">
        <v>255</v>
      </c>
      <c r="G8" s="59" t="s">
        <v>247</v>
      </c>
      <c r="H8" s="60">
        <v>350</v>
      </c>
      <c r="I8" s="60" t="s">
        <v>247</v>
      </c>
      <c r="J8" s="60" t="s">
        <v>247</v>
      </c>
      <c r="K8" s="60" t="s">
        <v>247</v>
      </c>
      <c r="L8" s="61" t="s">
        <v>247</v>
      </c>
      <c r="M8" s="62" t="s">
        <v>247</v>
      </c>
      <c r="N8" s="62" t="s">
        <v>247</v>
      </c>
      <c r="O8" s="62" t="s">
        <v>247</v>
      </c>
      <c r="P8" s="62" t="s">
        <v>247</v>
      </c>
    </row>
    <row r="9" spans="1:17" ht="15.75" customHeight="1" x14ac:dyDescent="0.15">
      <c r="A9" s="19" t="s">
        <v>193</v>
      </c>
      <c r="B9" s="18">
        <v>6.1111111111111109E-2</v>
      </c>
      <c r="C9" s="19" t="s">
        <v>1660</v>
      </c>
      <c r="D9" s="19" t="s">
        <v>247</v>
      </c>
      <c r="E9" s="19" t="s">
        <v>223</v>
      </c>
      <c r="F9" s="19" t="s">
        <v>255</v>
      </c>
      <c r="G9" s="59" t="s">
        <v>247</v>
      </c>
      <c r="H9" s="60">
        <v>350</v>
      </c>
      <c r="I9" s="60" t="s">
        <v>247</v>
      </c>
      <c r="J9" s="60" t="s">
        <v>247</v>
      </c>
      <c r="K9" s="60" t="s">
        <v>247</v>
      </c>
      <c r="L9" s="61" t="s">
        <v>247</v>
      </c>
      <c r="M9" s="62" t="s">
        <v>247</v>
      </c>
      <c r="N9" s="62" t="s">
        <v>247</v>
      </c>
      <c r="O9" s="62" t="s">
        <v>247</v>
      </c>
      <c r="P9" s="62" t="s">
        <v>247</v>
      </c>
    </row>
    <row r="10" spans="1:17" ht="15.75" customHeight="1" x14ac:dyDescent="0.15">
      <c r="A10" s="19" t="s">
        <v>193</v>
      </c>
      <c r="B10" s="18">
        <v>6.1111111111111109E-2</v>
      </c>
      <c r="C10" s="19" t="s">
        <v>1660</v>
      </c>
      <c r="D10" s="19" t="s">
        <v>247</v>
      </c>
      <c r="E10" s="19" t="s">
        <v>229</v>
      </c>
      <c r="F10" s="19" t="s">
        <v>255</v>
      </c>
      <c r="G10" s="59" t="s">
        <v>247</v>
      </c>
      <c r="H10" s="60">
        <v>350</v>
      </c>
      <c r="I10" s="60" t="s">
        <v>247</v>
      </c>
      <c r="J10" s="60" t="s">
        <v>247</v>
      </c>
      <c r="K10" s="60" t="s">
        <v>247</v>
      </c>
      <c r="L10" s="61" t="s">
        <v>247</v>
      </c>
      <c r="M10" s="62" t="s">
        <v>247</v>
      </c>
      <c r="N10" s="62" t="s">
        <v>247</v>
      </c>
      <c r="O10" s="62" t="s">
        <v>247</v>
      </c>
      <c r="P10" s="62" t="s">
        <v>247</v>
      </c>
    </row>
    <row r="11" spans="1:17" ht="15.75" customHeight="1" x14ac:dyDescent="0.15">
      <c r="A11" s="19" t="s">
        <v>193</v>
      </c>
      <c r="B11" s="18">
        <v>5.0405092592592592E-2</v>
      </c>
      <c r="C11" s="19" t="s">
        <v>1158</v>
      </c>
      <c r="D11" s="19" t="s">
        <v>247</v>
      </c>
      <c r="E11" s="19" t="s">
        <v>220</v>
      </c>
      <c r="F11" s="19" t="s">
        <v>246</v>
      </c>
      <c r="G11" s="59" t="s">
        <v>247</v>
      </c>
      <c r="H11" s="60" t="s">
        <v>247</v>
      </c>
      <c r="I11" s="60">
        <v>218</v>
      </c>
      <c r="J11" s="60" t="s">
        <v>247</v>
      </c>
      <c r="K11" s="60" t="s">
        <v>247</v>
      </c>
      <c r="L11" s="61" t="s">
        <v>247</v>
      </c>
      <c r="M11" s="62" t="s">
        <v>247</v>
      </c>
      <c r="N11" s="62" t="s">
        <v>247</v>
      </c>
      <c r="O11" s="62" t="s">
        <v>247</v>
      </c>
      <c r="P11" s="62" t="s">
        <v>247</v>
      </c>
    </row>
    <row r="12" spans="1:17" ht="15.75" customHeight="1" x14ac:dyDescent="0.15">
      <c r="A12" s="19" t="s">
        <v>193</v>
      </c>
      <c r="B12" s="18">
        <v>5.0405092592592592E-2</v>
      </c>
      <c r="C12" s="19" t="s">
        <v>1158</v>
      </c>
      <c r="D12" s="19" t="s">
        <v>247</v>
      </c>
      <c r="E12" s="19" t="s">
        <v>225</v>
      </c>
      <c r="F12" s="19" t="s">
        <v>246</v>
      </c>
      <c r="G12" s="59" t="s">
        <v>247</v>
      </c>
      <c r="H12" s="60" t="s">
        <v>247</v>
      </c>
      <c r="I12" s="60">
        <v>218</v>
      </c>
      <c r="J12" s="60" t="s">
        <v>247</v>
      </c>
      <c r="K12" s="60" t="s">
        <v>247</v>
      </c>
      <c r="L12" s="61" t="s">
        <v>247</v>
      </c>
      <c r="M12" s="62" t="s">
        <v>247</v>
      </c>
      <c r="N12" s="62" t="s">
        <v>247</v>
      </c>
      <c r="O12" s="62" t="s">
        <v>247</v>
      </c>
      <c r="P12" s="62" t="s">
        <v>247</v>
      </c>
    </row>
    <row r="13" spans="1:17" ht="15.75" customHeight="1" x14ac:dyDescent="0.15">
      <c r="A13" s="19" t="s">
        <v>193</v>
      </c>
      <c r="B13" s="18">
        <v>5.0405092592592592E-2</v>
      </c>
      <c r="C13" s="19" t="s">
        <v>1158</v>
      </c>
      <c r="D13" s="19" t="s">
        <v>247</v>
      </c>
      <c r="E13" s="19" t="s">
        <v>221</v>
      </c>
      <c r="F13" s="19" t="s">
        <v>246</v>
      </c>
      <c r="G13" s="59" t="s">
        <v>247</v>
      </c>
      <c r="H13" s="60" t="s">
        <v>247</v>
      </c>
      <c r="I13" s="60">
        <v>218</v>
      </c>
      <c r="J13" s="60" t="s">
        <v>247</v>
      </c>
      <c r="K13" s="60" t="s">
        <v>247</v>
      </c>
      <c r="L13" s="61" t="s">
        <v>247</v>
      </c>
      <c r="M13" s="62" t="s">
        <v>247</v>
      </c>
      <c r="N13" s="62" t="s">
        <v>247</v>
      </c>
      <c r="O13" s="62" t="s">
        <v>247</v>
      </c>
      <c r="P13" s="62" t="s">
        <v>247</v>
      </c>
    </row>
    <row r="14" spans="1:17" ht="15.75" customHeight="1" x14ac:dyDescent="0.15">
      <c r="A14" s="19" t="s">
        <v>193</v>
      </c>
      <c r="B14" s="18">
        <v>5.0405092592592592E-2</v>
      </c>
      <c r="C14" s="19" t="s">
        <v>1158</v>
      </c>
      <c r="D14" s="19" t="s">
        <v>247</v>
      </c>
      <c r="E14" s="19" t="s">
        <v>219</v>
      </c>
      <c r="F14" s="19" t="s">
        <v>246</v>
      </c>
      <c r="G14" s="59" t="s">
        <v>247</v>
      </c>
      <c r="H14" s="60" t="s">
        <v>247</v>
      </c>
      <c r="I14" s="60">
        <v>218</v>
      </c>
      <c r="J14" s="60" t="s">
        <v>247</v>
      </c>
      <c r="K14" s="60" t="s">
        <v>247</v>
      </c>
      <c r="L14" s="61" t="s">
        <v>247</v>
      </c>
      <c r="M14" s="62" t="s">
        <v>247</v>
      </c>
      <c r="N14" s="62" t="s">
        <v>247</v>
      </c>
      <c r="O14" s="62" t="s">
        <v>247</v>
      </c>
      <c r="P14" s="62" t="s">
        <v>247</v>
      </c>
    </row>
    <row r="15" spans="1:17" ht="15.75" customHeight="1" x14ac:dyDescent="0.15">
      <c r="A15" s="19" t="s">
        <v>193</v>
      </c>
      <c r="B15" s="18">
        <v>5.0405092592592592E-2</v>
      </c>
      <c r="C15" s="19" t="s">
        <v>1158</v>
      </c>
      <c r="D15" s="19" t="s">
        <v>247</v>
      </c>
      <c r="E15" s="19" t="s">
        <v>223</v>
      </c>
      <c r="F15" s="19" t="s">
        <v>246</v>
      </c>
      <c r="G15" s="59" t="s">
        <v>247</v>
      </c>
      <c r="H15" s="60" t="s">
        <v>247</v>
      </c>
      <c r="I15" s="60">
        <v>218</v>
      </c>
      <c r="J15" s="60" t="s">
        <v>247</v>
      </c>
      <c r="K15" s="60" t="s">
        <v>247</v>
      </c>
      <c r="L15" s="61" t="s">
        <v>247</v>
      </c>
      <c r="M15" s="62" t="s">
        <v>247</v>
      </c>
      <c r="N15" s="62" t="s">
        <v>247</v>
      </c>
      <c r="O15" s="62" t="s">
        <v>247</v>
      </c>
      <c r="P15" s="62" t="s">
        <v>247</v>
      </c>
    </row>
    <row r="16" spans="1:17" ht="15.75" customHeight="1" x14ac:dyDescent="0.15">
      <c r="A16" s="19" t="s">
        <v>193</v>
      </c>
      <c r="B16" s="18">
        <v>5.0405092592592592E-2</v>
      </c>
      <c r="C16" s="19" t="s">
        <v>1158</v>
      </c>
      <c r="D16" s="19" t="s">
        <v>247</v>
      </c>
      <c r="E16" s="19" t="s">
        <v>229</v>
      </c>
      <c r="F16" s="19" t="s">
        <v>246</v>
      </c>
      <c r="G16" s="59" t="s">
        <v>247</v>
      </c>
      <c r="H16" s="60" t="s">
        <v>247</v>
      </c>
      <c r="I16" s="60">
        <v>218</v>
      </c>
      <c r="J16" s="60" t="s">
        <v>247</v>
      </c>
      <c r="K16" s="60" t="s">
        <v>247</v>
      </c>
      <c r="L16" s="61" t="s">
        <v>247</v>
      </c>
      <c r="M16" s="62" t="s">
        <v>247</v>
      </c>
      <c r="N16" s="62" t="s">
        <v>247</v>
      </c>
      <c r="O16" s="62" t="s">
        <v>247</v>
      </c>
      <c r="P16" s="62" t="s">
        <v>247</v>
      </c>
    </row>
    <row r="17" spans="1:17" ht="15.75" customHeight="1" x14ac:dyDescent="0.15">
      <c r="A17" s="19" t="s">
        <v>193</v>
      </c>
      <c r="B17" s="18">
        <v>5.3229166666666668E-2</v>
      </c>
      <c r="C17" s="19" t="s">
        <v>229</v>
      </c>
      <c r="D17" s="19" t="s">
        <v>1051</v>
      </c>
      <c r="E17" s="19" t="s">
        <v>229</v>
      </c>
      <c r="F17" s="19" t="s">
        <v>251</v>
      </c>
      <c r="G17" s="59" t="s">
        <v>1680</v>
      </c>
      <c r="H17" s="60" t="s">
        <v>247</v>
      </c>
      <c r="I17" s="60" t="s">
        <v>247</v>
      </c>
      <c r="J17" s="60" t="s">
        <v>247</v>
      </c>
      <c r="K17" s="60" t="s">
        <v>247</v>
      </c>
      <c r="L17" s="61" t="s">
        <v>247</v>
      </c>
      <c r="M17" s="62" t="s">
        <v>247</v>
      </c>
      <c r="N17" s="62">
        <v>2200</v>
      </c>
      <c r="O17" s="62" t="s">
        <v>247</v>
      </c>
      <c r="P17" s="62" t="s">
        <v>247</v>
      </c>
    </row>
    <row r="18" spans="1:17" ht="15.75" customHeight="1" x14ac:dyDescent="0.15">
      <c r="A18" s="19" t="s">
        <v>193</v>
      </c>
      <c r="B18" s="18">
        <v>5.3229166666666668E-2</v>
      </c>
      <c r="C18" s="19" t="s">
        <v>229</v>
      </c>
      <c r="D18" s="19" t="s">
        <v>1681</v>
      </c>
      <c r="E18" s="19" t="s">
        <v>229</v>
      </c>
      <c r="F18" s="19" t="s">
        <v>251</v>
      </c>
      <c r="G18" s="59" t="s">
        <v>1682</v>
      </c>
      <c r="H18" s="60" t="s">
        <v>247</v>
      </c>
      <c r="I18" s="60" t="s">
        <v>247</v>
      </c>
      <c r="J18" s="60" t="s">
        <v>247</v>
      </c>
      <c r="K18" s="60" t="s">
        <v>247</v>
      </c>
      <c r="L18" s="61" t="s">
        <v>1680</v>
      </c>
      <c r="M18" s="62" t="s">
        <v>247</v>
      </c>
      <c r="N18" s="62" t="s">
        <v>247</v>
      </c>
      <c r="O18" s="62" t="s">
        <v>247</v>
      </c>
      <c r="P18" s="62" t="s">
        <v>247</v>
      </c>
    </row>
    <row r="19" spans="1:17" ht="15.75" customHeight="1" x14ac:dyDescent="0.15">
      <c r="A19" s="19" t="s">
        <v>193</v>
      </c>
      <c r="B19" s="18">
        <v>6.1979166666666669E-2</v>
      </c>
      <c r="C19" s="19" t="s">
        <v>223</v>
      </c>
      <c r="D19" s="19" t="s">
        <v>1051</v>
      </c>
      <c r="E19" s="19" t="s">
        <v>223</v>
      </c>
      <c r="F19" s="19" t="s">
        <v>251</v>
      </c>
      <c r="G19" s="59" t="s">
        <v>1683</v>
      </c>
      <c r="H19" s="60" t="s">
        <v>247</v>
      </c>
      <c r="I19" s="60" t="s">
        <v>247</v>
      </c>
      <c r="J19" s="60" t="s">
        <v>247</v>
      </c>
      <c r="K19" s="60" t="s">
        <v>247</v>
      </c>
      <c r="L19" s="61" t="s">
        <v>247</v>
      </c>
      <c r="M19" s="62" t="s">
        <v>247</v>
      </c>
      <c r="N19" s="62">
        <v>2500</v>
      </c>
      <c r="O19" s="62" t="s">
        <v>247</v>
      </c>
      <c r="P19" s="62" t="s">
        <v>247</v>
      </c>
    </row>
    <row r="20" spans="1:17" ht="15.75" customHeight="1" x14ac:dyDescent="0.15">
      <c r="A20" s="19" t="s">
        <v>193</v>
      </c>
      <c r="B20" s="18">
        <v>6.1979166666666669E-2</v>
      </c>
      <c r="C20" s="19" t="s">
        <v>223</v>
      </c>
      <c r="D20" s="19" t="s">
        <v>1681</v>
      </c>
      <c r="E20" s="19" t="s">
        <v>223</v>
      </c>
      <c r="F20" s="19" t="s">
        <v>251</v>
      </c>
      <c r="G20" s="59" t="s">
        <v>1684</v>
      </c>
      <c r="H20" s="60" t="s">
        <v>247</v>
      </c>
      <c r="I20" s="60" t="s">
        <v>247</v>
      </c>
      <c r="J20" s="60" t="s">
        <v>247</v>
      </c>
      <c r="K20" s="60" t="s">
        <v>247</v>
      </c>
      <c r="L20" s="61" t="s">
        <v>1683</v>
      </c>
      <c r="M20" s="62" t="s">
        <v>247</v>
      </c>
      <c r="N20" s="62" t="s">
        <v>247</v>
      </c>
      <c r="O20" s="62" t="s">
        <v>247</v>
      </c>
      <c r="P20" s="62" t="s">
        <v>247</v>
      </c>
    </row>
    <row r="21" spans="1:17" ht="15.75" customHeight="1" x14ac:dyDescent="0.15">
      <c r="A21" s="19" t="s">
        <v>193</v>
      </c>
      <c r="B21" s="18">
        <v>5.7986111111111113E-2</v>
      </c>
      <c r="C21" s="19" t="s">
        <v>220</v>
      </c>
      <c r="D21" s="19" t="s">
        <v>1051</v>
      </c>
      <c r="E21" s="19" t="s">
        <v>220</v>
      </c>
      <c r="F21" s="19" t="s">
        <v>251</v>
      </c>
      <c r="G21" s="59" t="s">
        <v>1685</v>
      </c>
      <c r="H21" s="60" t="s">
        <v>247</v>
      </c>
      <c r="I21" s="60" t="s">
        <v>247</v>
      </c>
      <c r="J21" s="60" t="s">
        <v>247</v>
      </c>
      <c r="K21" s="60" t="s">
        <v>247</v>
      </c>
      <c r="L21" s="61" t="s">
        <v>247</v>
      </c>
      <c r="M21" s="62" t="s">
        <v>247</v>
      </c>
      <c r="N21" s="62">
        <v>2200</v>
      </c>
      <c r="O21" s="62" t="s">
        <v>247</v>
      </c>
      <c r="P21" s="62" t="s">
        <v>247</v>
      </c>
    </row>
    <row r="22" spans="1:17" ht="15.75" customHeight="1" x14ac:dyDescent="0.15">
      <c r="A22" s="19" t="s">
        <v>193</v>
      </c>
      <c r="B22" s="18">
        <v>5.7986111111111113E-2</v>
      </c>
      <c r="C22" s="19" t="s">
        <v>220</v>
      </c>
      <c r="D22" s="19" t="s">
        <v>1681</v>
      </c>
      <c r="E22" s="19" t="s">
        <v>220</v>
      </c>
      <c r="F22" s="19" t="s">
        <v>251</v>
      </c>
      <c r="G22" s="59" t="s">
        <v>1686</v>
      </c>
      <c r="H22" s="60" t="s">
        <v>247</v>
      </c>
      <c r="I22" s="60" t="s">
        <v>247</v>
      </c>
      <c r="J22" s="60" t="s">
        <v>247</v>
      </c>
      <c r="K22" s="60" t="s">
        <v>247</v>
      </c>
      <c r="L22" s="61" t="s">
        <v>1685</v>
      </c>
      <c r="M22" s="62" t="s">
        <v>247</v>
      </c>
      <c r="N22" s="62" t="s">
        <v>247</v>
      </c>
      <c r="O22" s="62" t="s">
        <v>247</v>
      </c>
      <c r="P22" s="62" t="s">
        <v>247</v>
      </c>
    </row>
    <row r="23" spans="1:17" ht="15.75" customHeight="1" x14ac:dyDescent="0.15">
      <c r="A23" s="19" t="s">
        <v>193</v>
      </c>
      <c r="B23" s="18">
        <v>6.1192129629629631E-2</v>
      </c>
      <c r="C23" s="19" t="s">
        <v>219</v>
      </c>
      <c r="D23" s="19" t="s">
        <v>1051</v>
      </c>
      <c r="E23" s="19" t="s">
        <v>219</v>
      </c>
      <c r="F23" s="19" t="s">
        <v>251</v>
      </c>
      <c r="G23" s="59" t="s">
        <v>1687</v>
      </c>
      <c r="H23" s="60" t="s">
        <v>247</v>
      </c>
      <c r="I23" s="60" t="s">
        <v>247</v>
      </c>
      <c r="J23" s="60" t="s">
        <v>247</v>
      </c>
      <c r="K23" s="60" t="s">
        <v>247</v>
      </c>
      <c r="L23" s="61" t="s">
        <v>247</v>
      </c>
      <c r="M23" s="62" t="s">
        <v>247</v>
      </c>
      <c r="N23" s="62" t="s">
        <v>247</v>
      </c>
      <c r="O23" s="62" t="s">
        <v>247</v>
      </c>
      <c r="P23" s="62" t="s">
        <v>247</v>
      </c>
      <c r="Q23" s="19" t="s">
        <v>959</v>
      </c>
    </row>
    <row r="24" spans="1:17" ht="15.75" customHeight="1" x14ac:dyDescent="0.15">
      <c r="A24" s="19" t="s">
        <v>193</v>
      </c>
      <c r="B24" s="18">
        <v>6.1192129629629631E-2</v>
      </c>
      <c r="C24" s="19" t="s">
        <v>225</v>
      </c>
      <c r="D24" s="19" t="s">
        <v>1051</v>
      </c>
      <c r="E24" s="19" t="s">
        <v>225</v>
      </c>
      <c r="F24" s="19" t="s">
        <v>251</v>
      </c>
      <c r="G24" s="59" t="s">
        <v>1687</v>
      </c>
      <c r="H24" s="60" t="s">
        <v>247</v>
      </c>
      <c r="I24" s="60" t="s">
        <v>247</v>
      </c>
      <c r="J24" s="60" t="s">
        <v>247</v>
      </c>
      <c r="K24" s="60" t="s">
        <v>247</v>
      </c>
      <c r="L24" s="61" t="s">
        <v>247</v>
      </c>
      <c r="M24" s="62" t="s">
        <v>247</v>
      </c>
      <c r="N24" s="62" t="s">
        <v>247</v>
      </c>
      <c r="O24" s="62" t="s">
        <v>247</v>
      </c>
      <c r="P24" s="62" t="s">
        <v>247</v>
      </c>
      <c r="Q24" s="19" t="s">
        <v>959</v>
      </c>
    </row>
    <row r="25" spans="1:17" ht="15.75" customHeight="1" x14ac:dyDescent="0.15">
      <c r="A25" s="19" t="s">
        <v>193</v>
      </c>
      <c r="B25" s="18">
        <v>6.1192129629629631E-2</v>
      </c>
      <c r="C25" s="19" t="s">
        <v>221</v>
      </c>
      <c r="D25" s="19" t="s">
        <v>1051</v>
      </c>
      <c r="E25" s="19" t="s">
        <v>221</v>
      </c>
      <c r="F25" s="19" t="s">
        <v>251</v>
      </c>
      <c r="G25" s="59" t="s">
        <v>1687</v>
      </c>
      <c r="H25" s="60" t="s">
        <v>247</v>
      </c>
      <c r="I25" s="60" t="s">
        <v>247</v>
      </c>
      <c r="J25" s="60" t="s">
        <v>247</v>
      </c>
      <c r="K25" s="60" t="s">
        <v>247</v>
      </c>
      <c r="L25" s="61" t="s">
        <v>247</v>
      </c>
      <c r="M25" s="62" t="s">
        <v>247</v>
      </c>
      <c r="N25" s="62" t="s">
        <v>247</v>
      </c>
      <c r="O25" s="62" t="s">
        <v>247</v>
      </c>
      <c r="P25" s="62" t="s">
        <v>247</v>
      </c>
      <c r="Q25" s="19" t="s">
        <v>959</v>
      </c>
    </row>
    <row r="26" spans="1:17" ht="15.75" customHeight="1" x14ac:dyDescent="0.15">
      <c r="A26" s="19" t="s">
        <v>193</v>
      </c>
      <c r="B26" s="18">
        <v>7.3379629629629628E-2</v>
      </c>
      <c r="C26" s="19" t="s">
        <v>221</v>
      </c>
      <c r="D26" s="19" t="s">
        <v>247</v>
      </c>
      <c r="E26" s="19" t="s">
        <v>247</v>
      </c>
      <c r="F26" s="19" t="s">
        <v>297</v>
      </c>
      <c r="G26" s="59" t="s">
        <v>247</v>
      </c>
      <c r="H26" s="60" t="s">
        <v>247</v>
      </c>
      <c r="I26" s="60" t="s">
        <v>247</v>
      </c>
      <c r="J26" s="60" t="s">
        <v>247</v>
      </c>
      <c r="K26" s="60" t="s">
        <v>247</v>
      </c>
      <c r="L26" s="61" t="s">
        <v>1518</v>
      </c>
      <c r="M26" s="62" t="s">
        <v>247</v>
      </c>
      <c r="N26" s="62" t="s">
        <v>247</v>
      </c>
      <c r="O26" s="62" t="s">
        <v>247</v>
      </c>
      <c r="P26" s="62" t="s">
        <v>247</v>
      </c>
      <c r="Q26" s="19" t="s">
        <v>1519</v>
      </c>
    </row>
    <row r="27" spans="1:17" ht="15.75" customHeight="1" x14ac:dyDescent="0.15">
      <c r="A27" s="19" t="s">
        <v>193</v>
      </c>
      <c r="B27" s="18">
        <v>9.869212962962963E-2</v>
      </c>
      <c r="C27" s="19" t="s">
        <v>247</v>
      </c>
      <c r="D27" s="19" t="s">
        <v>1688</v>
      </c>
      <c r="E27" s="19" t="s">
        <v>220</v>
      </c>
      <c r="F27" s="19" t="s">
        <v>246</v>
      </c>
      <c r="G27" s="59" t="s">
        <v>1689</v>
      </c>
      <c r="H27" s="60" t="s">
        <v>247</v>
      </c>
      <c r="I27" s="60" t="s">
        <v>247</v>
      </c>
      <c r="J27" s="60" t="s">
        <v>247</v>
      </c>
      <c r="K27" s="60" t="s">
        <v>247</v>
      </c>
      <c r="L27" s="61" t="s">
        <v>247</v>
      </c>
      <c r="M27" s="62" t="s">
        <v>247</v>
      </c>
      <c r="N27" s="62" t="s">
        <v>247</v>
      </c>
      <c r="O27" s="62" t="s">
        <v>247</v>
      </c>
      <c r="P27" s="62" t="s">
        <v>247</v>
      </c>
    </row>
    <row r="28" spans="1:17" ht="15.75" customHeight="1" x14ac:dyDescent="0.15">
      <c r="A28" s="19" t="s">
        <v>193</v>
      </c>
      <c r="B28" s="18">
        <v>0.14858796296296295</v>
      </c>
      <c r="C28" s="19" t="s">
        <v>1690</v>
      </c>
      <c r="D28" s="19"/>
      <c r="E28" s="19" t="s">
        <v>219</v>
      </c>
      <c r="F28" s="19" t="s">
        <v>255</v>
      </c>
      <c r="G28" s="59" t="s">
        <v>1691</v>
      </c>
      <c r="H28" s="60" t="s">
        <v>247</v>
      </c>
      <c r="I28" s="60" t="s">
        <v>247</v>
      </c>
      <c r="J28" s="60" t="s">
        <v>247</v>
      </c>
      <c r="K28" s="60" t="s">
        <v>247</v>
      </c>
      <c r="L28" s="61" t="s">
        <v>247</v>
      </c>
      <c r="M28" s="62" t="s">
        <v>247</v>
      </c>
      <c r="N28" s="62" t="s">
        <v>247</v>
      </c>
      <c r="O28" s="62" t="s">
        <v>247</v>
      </c>
      <c r="P28" s="62" t="s">
        <v>247</v>
      </c>
    </row>
    <row r="29" spans="1:17" ht="15.75" customHeight="1" x14ac:dyDescent="0.15">
      <c r="A29" s="19" t="s">
        <v>193</v>
      </c>
      <c r="B29" s="18">
        <v>0.16040509259259259</v>
      </c>
      <c r="C29" s="19" t="s">
        <v>220</v>
      </c>
      <c r="D29" s="19" t="s">
        <v>247</v>
      </c>
      <c r="E29" s="19" t="s">
        <v>268</v>
      </c>
      <c r="F29" s="19" t="s">
        <v>1692</v>
      </c>
      <c r="G29" s="59" t="s">
        <v>247</v>
      </c>
      <c r="H29" s="60" t="s">
        <v>247</v>
      </c>
      <c r="I29" s="60" t="s">
        <v>247</v>
      </c>
      <c r="J29" s="60" t="s">
        <v>247</v>
      </c>
      <c r="K29" s="60" t="s">
        <v>247</v>
      </c>
      <c r="L29" s="61" t="s">
        <v>247</v>
      </c>
      <c r="M29" s="62" t="s">
        <v>247</v>
      </c>
      <c r="N29" s="62">
        <v>100</v>
      </c>
      <c r="O29" s="62" t="s">
        <v>247</v>
      </c>
      <c r="P29" s="62" t="s">
        <v>247</v>
      </c>
    </row>
    <row r="30" spans="1:17" ht="15.75" customHeight="1" x14ac:dyDescent="0.15">
      <c r="A30" s="19" t="s">
        <v>193</v>
      </c>
      <c r="B30" s="18">
        <v>0.16040509259259259</v>
      </c>
      <c r="C30" s="19" t="s">
        <v>225</v>
      </c>
      <c r="D30" s="19" t="s">
        <v>247</v>
      </c>
      <c r="E30" s="19" t="s">
        <v>268</v>
      </c>
      <c r="F30" s="19" t="s">
        <v>1692</v>
      </c>
      <c r="G30" s="59" t="s">
        <v>247</v>
      </c>
      <c r="H30" s="60" t="s">
        <v>247</v>
      </c>
      <c r="I30" s="60" t="s">
        <v>247</v>
      </c>
      <c r="J30" s="60" t="s">
        <v>247</v>
      </c>
      <c r="K30" s="60" t="s">
        <v>247</v>
      </c>
      <c r="L30" s="61" t="s">
        <v>247</v>
      </c>
      <c r="M30" s="62" t="s">
        <v>247</v>
      </c>
      <c r="N30" s="62">
        <v>100</v>
      </c>
      <c r="O30" s="62" t="s">
        <v>247</v>
      </c>
      <c r="P30" s="62" t="s">
        <v>247</v>
      </c>
    </row>
    <row r="31" spans="1:17" ht="15.75" customHeight="1" x14ac:dyDescent="0.15">
      <c r="A31" s="19" t="s">
        <v>193</v>
      </c>
      <c r="B31" s="18">
        <v>0.16040509259259259</v>
      </c>
      <c r="C31" s="19" t="s">
        <v>221</v>
      </c>
      <c r="D31" s="19" t="s">
        <v>247</v>
      </c>
      <c r="E31" s="19" t="s">
        <v>268</v>
      </c>
      <c r="F31" s="19" t="s">
        <v>1692</v>
      </c>
      <c r="G31" s="59" t="s">
        <v>247</v>
      </c>
      <c r="H31" s="60" t="s">
        <v>247</v>
      </c>
      <c r="I31" s="60" t="s">
        <v>247</v>
      </c>
      <c r="J31" s="60" t="s">
        <v>247</v>
      </c>
      <c r="K31" s="60" t="s">
        <v>247</v>
      </c>
      <c r="L31" s="61" t="s">
        <v>247</v>
      </c>
      <c r="M31" s="62" t="s">
        <v>247</v>
      </c>
      <c r="N31" s="62">
        <v>100</v>
      </c>
      <c r="O31" s="62" t="s">
        <v>247</v>
      </c>
      <c r="P31" s="62" t="s">
        <v>247</v>
      </c>
    </row>
    <row r="32" spans="1:17" ht="15.75" customHeight="1" x14ac:dyDescent="0.15">
      <c r="A32" s="19" t="s">
        <v>193</v>
      </c>
      <c r="B32" s="18">
        <v>0.16040509259259259</v>
      </c>
      <c r="C32" s="19" t="s">
        <v>219</v>
      </c>
      <c r="D32" s="19" t="s">
        <v>247</v>
      </c>
      <c r="E32" s="19" t="s">
        <v>268</v>
      </c>
      <c r="F32" s="19" t="s">
        <v>1692</v>
      </c>
      <c r="G32" s="59" t="s">
        <v>247</v>
      </c>
      <c r="H32" s="60" t="s">
        <v>247</v>
      </c>
      <c r="I32" s="60" t="s">
        <v>247</v>
      </c>
      <c r="J32" s="60" t="s">
        <v>247</v>
      </c>
      <c r="K32" s="60" t="s">
        <v>247</v>
      </c>
      <c r="L32" s="61" t="s">
        <v>247</v>
      </c>
      <c r="M32" s="62" t="s">
        <v>247</v>
      </c>
      <c r="N32" s="62">
        <v>100</v>
      </c>
      <c r="O32" s="62" t="s">
        <v>247</v>
      </c>
      <c r="P32" s="62" t="s">
        <v>247</v>
      </c>
    </row>
    <row r="33" spans="1:16" ht="15.75" customHeight="1" x14ac:dyDescent="0.15">
      <c r="A33" s="19" t="s">
        <v>193</v>
      </c>
      <c r="B33" s="18">
        <v>0.16040509259259259</v>
      </c>
      <c r="C33" s="19" t="s">
        <v>223</v>
      </c>
      <c r="D33" s="19" t="s">
        <v>247</v>
      </c>
      <c r="E33" s="19" t="s">
        <v>268</v>
      </c>
      <c r="F33" s="19" t="s">
        <v>1692</v>
      </c>
      <c r="G33" s="59" t="s">
        <v>247</v>
      </c>
      <c r="H33" s="60" t="s">
        <v>247</v>
      </c>
      <c r="I33" s="60" t="s">
        <v>247</v>
      </c>
      <c r="J33" s="60" t="s">
        <v>247</v>
      </c>
      <c r="K33" s="60" t="s">
        <v>247</v>
      </c>
      <c r="L33" s="61" t="s">
        <v>247</v>
      </c>
      <c r="M33" s="62" t="s">
        <v>247</v>
      </c>
      <c r="N33" s="62">
        <v>100</v>
      </c>
      <c r="O33" s="62" t="s">
        <v>247</v>
      </c>
      <c r="P33" s="62" t="s">
        <v>247</v>
      </c>
    </row>
    <row r="34" spans="1:16" ht="15.75" customHeight="1" x14ac:dyDescent="0.15">
      <c r="A34" s="19" t="s">
        <v>193</v>
      </c>
      <c r="B34" s="18">
        <v>0.16040509259259259</v>
      </c>
      <c r="C34" s="19" t="s">
        <v>229</v>
      </c>
      <c r="D34" s="19" t="s">
        <v>247</v>
      </c>
      <c r="E34" s="19" t="s">
        <v>268</v>
      </c>
      <c r="F34" s="19" t="s">
        <v>1692</v>
      </c>
      <c r="G34" s="59" t="s">
        <v>247</v>
      </c>
      <c r="H34" s="60" t="s">
        <v>247</v>
      </c>
      <c r="I34" s="60" t="s">
        <v>247</v>
      </c>
      <c r="J34" s="60" t="s">
        <v>247</v>
      </c>
      <c r="K34" s="60" t="s">
        <v>247</v>
      </c>
      <c r="L34" s="61" t="s">
        <v>247</v>
      </c>
      <c r="M34" s="62" t="s">
        <v>247</v>
      </c>
      <c r="N34" s="62">
        <v>100</v>
      </c>
      <c r="O34" s="62" t="s">
        <v>247</v>
      </c>
      <c r="P34" s="62" t="s">
        <v>247</v>
      </c>
    </row>
    <row r="35" spans="1:16" ht="15.75" customHeight="1" x14ac:dyDescent="0.15">
      <c r="A35" s="19" t="s">
        <v>193</v>
      </c>
      <c r="B35" s="18">
        <v>0.16040509259259259</v>
      </c>
      <c r="C35" s="19" t="s">
        <v>268</v>
      </c>
      <c r="D35" s="19" t="s">
        <v>465</v>
      </c>
      <c r="E35" s="19" t="s">
        <v>268</v>
      </c>
      <c r="F35" s="19" t="s">
        <v>251</v>
      </c>
      <c r="G35" s="59" t="s">
        <v>1693</v>
      </c>
      <c r="H35" s="60" t="s">
        <v>247</v>
      </c>
      <c r="I35" s="60" t="s">
        <v>247</v>
      </c>
      <c r="J35" s="60" t="s">
        <v>247</v>
      </c>
      <c r="K35" s="60" t="s">
        <v>247</v>
      </c>
      <c r="L35" s="61" t="s">
        <v>247</v>
      </c>
      <c r="M35" s="62" t="s">
        <v>247</v>
      </c>
      <c r="N35" s="62">
        <v>600</v>
      </c>
      <c r="O35" s="62" t="s">
        <v>247</v>
      </c>
      <c r="P35" s="62" t="s">
        <v>247</v>
      </c>
    </row>
    <row r="36" spans="1:16" ht="15.75" customHeight="1" x14ac:dyDescent="0.15">
      <c r="A36" s="19" t="s">
        <v>193</v>
      </c>
      <c r="B36" s="18">
        <v>0.16040509259259259</v>
      </c>
      <c r="C36" s="19" t="s">
        <v>220</v>
      </c>
      <c r="D36" s="19" t="s">
        <v>247</v>
      </c>
      <c r="E36" s="19" t="s">
        <v>268</v>
      </c>
      <c r="F36" s="19" t="s">
        <v>1692</v>
      </c>
      <c r="G36" s="59" t="s">
        <v>247</v>
      </c>
      <c r="H36" s="60" t="s">
        <v>247</v>
      </c>
      <c r="I36" s="60" t="s">
        <v>247</v>
      </c>
      <c r="J36" s="60" t="s">
        <v>247</v>
      </c>
      <c r="K36" s="60" t="s">
        <v>247</v>
      </c>
      <c r="L36" s="61" t="s">
        <v>247</v>
      </c>
      <c r="M36" s="62" t="s">
        <v>247</v>
      </c>
      <c r="N36" s="62">
        <v>350</v>
      </c>
      <c r="O36" s="62" t="s">
        <v>247</v>
      </c>
      <c r="P36" s="62" t="s">
        <v>247</v>
      </c>
    </row>
    <row r="37" spans="1:16" ht="15.75" customHeight="1" x14ac:dyDescent="0.15">
      <c r="A37" s="19" t="s">
        <v>193</v>
      </c>
      <c r="B37" s="18">
        <v>0.16040509259259259</v>
      </c>
      <c r="C37" s="19" t="s">
        <v>225</v>
      </c>
      <c r="D37" s="19" t="s">
        <v>247</v>
      </c>
      <c r="E37" s="19" t="s">
        <v>268</v>
      </c>
      <c r="F37" s="19" t="s">
        <v>1692</v>
      </c>
      <c r="G37" s="59" t="s">
        <v>247</v>
      </c>
      <c r="H37" s="60" t="s">
        <v>247</v>
      </c>
      <c r="I37" s="60" t="s">
        <v>247</v>
      </c>
      <c r="J37" s="60" t="s">
        <v>247</v>
      </c>
      <c r="K37" s="60" t="s">
        <v>247</v>
      </c>
      <c r="L37" s="61" t="s">
        <v>247</v>
      </c>
      <c r="M37" s="62" t="s">
        <v>247</v>
      </c>
      <c r="N37" s="62">
        <v>350</v>
      </c>
      <c r="O37" s="62" t="s">
        <v>247</v>
      </c>
      <c r="P37" s="62" t="s">
        <v>247</v>
      </c>
    </row>
    <row r="38" spans="1:16" ht="15.75" customHeight="1" x14ac:dyDescent="0.15">
      <c r="A38" s="19" t="s">
        <v>193</v>
      </c>
      <c r="B38" s="18">
        <v>0.16040509259259259</v>
      </c>
      <c r="C38" s="19" t="s">
        <v>221</v>
      </c>
      <c r="D38" s="19" t="s">
        <v>247</v>
      </c>
      <c r="E38" s="19" t="s">
        <v>268</v>
      </c>
      <c r="F38" s="19" t="s">
        <v>1692</v>
      </c>
      <c r="G38" s="59" t="s">
        <v>247</v>
      </c>
      <c r="H38" s="60" t="s">
        <v>247</v>
      </c>
      <c r="I38" s="60" t="s">
        <v>247</v>
      </c>
      <c r="J38" s="60" t="s">
        <v>247</v>
      </c>
      <c r="K38" s="60" t="s">
        <v>247</v>
      </c>
      <c r="L38" s="61" t="s">
        <v>247</v>
      </c>
      <c r="M38" s="62" t="s">
        <v>247</v>
      </c>
      <c r="N38" s="62">
        <v>350</v>
      </c>
      <c r="O38" s="62" t="s">
        <v>247</v>
      </c>
      <c r="P38" s="62" t="s">
        <v>247</v>
      </c>
    </row>
    <row r="39" spans="1:16" ht="15.75" customHeight="1" x14ac:dyDescent="0.15">
      <c r="A39" s="19" t="s">
        <v>193</v>
      </c>
      <c r="B39" s="18">
        <v>0.16040509259259259</v>
      </c>
      <c r="C39" s="19" t="s">
        <v>219</v>
      </c>
      <c r="D39" s="19" t="s">
        <v>247</v>
      </c>
      <c r="E39" s="19" t="s">
        <v>268</v>
      </c>
      <c r="F39" s="19" t="s">
        <v>1692</v>
      </c>
      <c r="G39" s="59" t="s">
        <v>247</v>
      </c>
      <c r="H39" s="60" t="s">
        <v>247</v>
      </c>
      <c r="I39" s="60" t="s">
        <v>247</v>
      </c>
      <c r="J39" s="60" t="s">
        <v>247</v>
      </c>
      <c r="K39" s="60" t="s">
        <v>247</v>
      </c>
      <c r="L39" s="61" t="s">
        <v>247</v>
      </c>
      <c r="M39" s="62" t="s">
        <v>247</v>
      </c>
      <c r="N39" s="62">
        <v>350</v>
      </c>
      <c r="O39" s="62" t="s">
        <v>247</v>
      </c>
      <c r="P39" s="62" t="s">
        <v>247</v>
      </c>
    </row>
    <row r="40" spans="1:16" ht="15.75" customHeight="1" x14ac:dyDescent="0.15">
      <c r="A40" s="19" t="s">
        <v>193</v>
      </c>
      <c r="B40" s="18">
        <v>0.16040509259259259</v>
      </c>
      <c r="C40" s="19" t="s">
        <v>223</v>
      </c>
      <c r="D40" s="19" t="s">
        <v>247</v>
      </c>
      <c r="E40" s="19" t="s">
        <v>268</v>
      </c>
      <c r="F40" s="19" t="s">
        <v>1692</v>
      </c>
      <c r="G40" s="59" t="s">
        <v>247</v>
      </c>
      <c r="H40" s="60" t="s">
        <v>247</v>
      </c>
      <c r="I40" s="60" t="s">
        <v>247</v>
      </c>
      <c r="J40" s="60" t="s">
        <v>247</v>
      </c>
      <c r="K40" s="60" t="s">
        <v>247</v>
      </c>
      <c r="L40" s="61" t="s">
        <v>247</v>
      </c>
      <c r="M40" s="62" t="s">
        <v>247</v>
      </c>
      <c r="N40" s="62">
        <v>350</v>
      </c>
      <c r="O40" s="62" t="s">
        <v>247</v>
      </c>
      <c r="P40" s="62" t="s">
        <v>247</v>
      </c>
    </row>
    <row r="41" spans="1:16" ht="15.75" customHeight="1" x14ac:dyDescent="0.15">
      <c r="A41" s="19" t="s">
        <v>193</v>
      </c>
      <c r="B41" s="18">
        <v>0.16040509259259259</v>
      </c>
      <c r="C41" s="19" t="s">
        <v>229</v>
      </c>
      <c r="D41" s="19" t="s">
        <v>247</v>
      </c>
      <c r="E41" s="19" t="s">
        <v>268</v>
      </c>
      <c r="F41" s="19" t="s">
        <v>1692</v>
      </c>
      <c r="G41" s="59" t="s">
        <v>247</v>
      </c>
      <c r="H41" s="60" t="s">
        <v>247</v>
      </c>
      <c r="I41" s="60" t="s">
        <v>247</v>
      </c>
      <c r="J41" s="60" t="s">
        <v>247</v>
      </c>
      <c r="K41" s="60" t="s">
        <v>247</v>
      </c>
      <c r="L41" s="61" t="s">
        <v>247</v>
      </c>
      <c r="M41" s="62" t="s">
        <v>247</v>
      </c>
      <c r="N41" s="62">
        <v>350</v>
      </c>
      <c r="O41" s="62" t="s">
        <v>247</v>
      </c>
      <c r="P41" s="62" t="s">
        <v>247</v>
      </c>
    </row>
    <row r="42" spans="1:16" ht="15.75" customHeight="1" x14ac:dyDescent="0.15">
      <c r="A42" s="19" t="s">
        <v>193</v>
      </c>
      <c r="B42" s="18">
        <v>0.16040509259259259</v>
      </c>
      <c r="C42" s="19" t="s">
        <v>268</v>
      </c>
      <c r="D42" s="19" t="s">
        <v>465</v>
      </c>
      <c r="E42" s="19" t="s">
        <v>268</v>
      </c>
      <c r="F42" s="19" t="s">
        <v>251</v>
      </c>
      <c r="G42" s="59" t="s">
        <v>1665</v>
      </c>
      <c r="H42" s="60" t="s">
        <v>247</v>
      </c>
      <c r="I42" s="60" t="s">
        <v>247</v>
      </c>
      <c r="J42" s="60" t="s">
        <v>247</v>
      </c>
      <c r="K42" s="60" t="s">
        <v>247</v>
      </c>
      <c r="L42" s="61" t="s">
        <v>247</v>
      </c>
      <c r="M42" s="62" t="s">
        <v>247</v>
      </c>
      <c r="N42" s="62">
        <v>2500</v>
      </c>
      <c r="O42" s="62" t="s">
        <v>247</v>
      </c>
      <c r="P42" s="62" t="s">
        <v>247</v>
      </c>
    </row>
    <row r="43" spans="1:16" ht="15.75" customHeight="1" x14ac:dyDescent="0.15">
      <c r="A43" s="19" t="s">
        <v>193</v>
      </c>
      <c r="B43" s="18">
        <v>0.16267361111111112</v>
      </c>
      <c r="C43" s="19" t="s">
        <v>220</v>
      </c>
      <c r="D43" s="19" t="s">
        <v>247</v>
      </c>
      <c r="E43" s="19" t="s">
        <v>268</v>
      </c>
      <c r="F43" s="19" t="s">
        <v>1692</v>
      </c>
      <c r="G43" s="59" t="s">
        <v>247</v>
      </c>
      <c r="H43" s="60" t="s">
        <v>247</v>
      </c>
      <c r="I43" s="60" t="s">
        <v>247</v>
      </c>
      <c r="J43" s="60" t="s">
        <v>247</v>
      </c>
      <c r="K43" s="60" t="s">
        <v>247</v>
      </c>
      <c r="L43" s="61" t="s">
        <v>247</v>
      </c>
      <c r="M43" s="62" t="s">
        <v>247</v>
      </c>
      <c r="N43" s="62">
        <v>125</v>
      </c>
      <c r="O43" s="62" t="s">
        <v>247</v>
      </c>
      <c r="P43" s="62" t="s">
        <v>247</v>
      </c>
    </row>
    <row r="44" spans="1:16" ht="15.75" customHeight="1" x14ac:dyDescent="0.15">
      <c r="A44" s="19" t="s">
        <v>193</v>
      </c>
      <c r="B44" s="18">
        <v>0.16267361111111112</v>
      </c>
      <c r="C44" s="19" t="s">
        <v>225</v>
      </c>
      <c r="D44" s="19" t="s">
        <v>247</v>
      </c>
      <c r="E44" s="19" t="s">
        <v>268</v>
      </c>
      <c r="F44" s="19" t="s">
        <v>1692</v>
      </c>
      <c r="G44" s="59" t="s">
        <v>247</v>
      </c>
      <c r="H44" s="60" t="s">
        <v>247</v>
      </c>
      <c r="I44" s="60" t="s">
        <v>247</v>
      </c>
      <c r="J44" s="60" t="s">
        <v>247</v>
      </c>
      <c r="K44" s="60" t="s">
        <v>247</v>
      </c>
      <c r="L44" s="61" t="s">
        <v>247</v>
      </c>
      <c r="M44" s="62" t="s">
        <v>247</v>
      </c>
      <c r="N44" s="62">
        <v>125</v>
      </c>
      <c r="O44" s="62" t="s">
        <v>247</v>
      </c>
      <c r="P44" s="62" t="s">
        <v>247</v>
      </c>
    </row>
    <row r="45" spans="1:16" ht="15.75" customHeight="1" x14ac:dyDescent="0.15">
      <c r="A45" s="19" t="s">
        <v>193</v>
      </c>
      <c r="B45" s="18">
        <v>0.16267361111111112</v>
      </c>
      <c r="C45" s="19" t="s">
        <v>221</v>
      </c>
      <c r="D45" s="19" t="s">
        <v>247</v>
      </c>
      <c r="E45" s="19" t="s">
        <v>268</v>
      </c>
      <c r="F45" s="19" t="s">
        <v>1692</v>
      </c>
      <c r="G45" s="59" t="s">
        <v>247</v>
      </c>
      <c r="H45" s="60" t="s">
        <v>247</v>
      </c>
      <c r="I45" s="60" t="s">
        <v>247</v>
      </c>
      <c r="J45" s="60" t="s">
        <v>247</v>
      </c>
      <c r="K45" s="60" t="s">
        <v>247</v>
      </c>
      <c r="L45" s="61" t="s">
        <v>247</v>
      </c>
      <c r="M45" s="62" t="s">
        <v>247</v>
      </c>
      <c r="N45" s="62">
        <v>125</v>
      </c>
      <c r="O45" s="62" t="s">
        <v>247</v>
      </c>
      <c r="P45" s="62" t="s">
        <v>247</v>
      </c>
    </row>
    <row r="46" spans="1:16" ht="15.75" customHeight="1" x14ac:dyDescent="0.15">
      <c r="A46" s="19" t="s">
        <v>193</v>
      </c>
      <c r="B46" s="18">
        <v>0.16267361111111112</v>
      </c>
      <c r="C46" s="19" t="s">
        <v>219</v>
      </c>
      <c r="D46" s="19" t="s">
        <v>247</v>
      </c>
      <c r="E46" s="19" t="s">
        <v>268</v>
      </c>
      <c r="F46" s="19" t="s">
        <v>1692</v>
      </c>
      <c r="G46" s="59" t="s">
        <v>247</v>
      </c>
      <c r="H46" s="60" t="s">
        <v>247</v>
      </c>
      <c r="I46" s="60" t="s">
        <v>247</v>
      </c>
      <c r="J46" s="60" t="s">
        <v>247</v>
      </c>
      <c r="K46" s="60" t="s">
        <v>247</v>
      </c>
      <c r="L46" s="61" t="s">
        <v>247</v>
      </c>
      <c r="M46" s="62" t="s">
        <v>247</v>
      </c>
      <c r="N46" s="62">
        <v>125</v>
      </c>
      <c r="O46" s="62" t="s">
        <v>247</v>
      </c>
      <c r="P46" s="62" t="s">
        <v>247</v>
      </c>
    </row>
    <row r="47" spans="1:16" ht="15.75" customHeight="1" x14ac:dyDescent="0.15">
      <c r="A47" s="19" t="s">
        <v>193</v>
      </c>
      <c r="B47" s="18">
        <v>0.16267361111111112</v>
      </c>
      <c r="C47" s="19" t="s">
        <v>223</v>
      </c>
      <c r="D47" s="19" t="s">
        <v>247</v>
      </c>
      <c r="E47" s="19" t="s">
        <v>268</v>
      </c>
      <c r="F47" s="19" t="s">
        <v>1692</v>
      </c>
      <c r="G47" s="59" t="s">
        <v>247</v>
      </c>
      <c r="H47" s="60" t="s">
        <v>247</v>
      </c>
      <c r="I47" s="60" t="s">
        <v>247</v>
      </c>
      <c r="J47" s="60" t="s">
        <v>247</v>
      </c>
      <c r="K47" s="60" t="s">
        <v>247</v>
      </c>
      <c r="L47" s="61" t="s">
        <v>247</v>
      </c>
      <c r="M47" s="62" t="s">
        <v>247</v>
      </c>
      <c r="N47" s="62">
        <v>125</v>
      </c>
      <c r="O47" s="62" t="s">
        <v>247</v>
      </c>
      <c r="P47" s="62" t="s">
        <v>247</v>
      </c>
    </row>
    <row r="48" spans="1:16" ht="13" x14ac:dyDescent="0.15">
      <c r="A48" s="19" t="s">
        <v>193</v>
      </c>
      <c r="B48" s="18">
        <v>0.16267361111111112</v>
      </c>
      <c r="C48" s="19" t="s">
        <v>229</v>
      </c>
      <c r="D48" s="19" t="s">
        <v>247</v>
      </c>
      <c r="E48" s="19" t="s">
        <v>268</v>
      </c>
      <c r="F48" s="19" t="s">
        <v>1692</v>
      </c>
      <c r="G48" s="59" t="s">
        <v>247</v>
      </c>
      <c r="H48" s="60" t="s">
        <v>247</v>
      </c>
      <c r="I48" s="60" t="s">
        <v>247</v>
      </c>
      <c r="J48" s="60" t="s">
        <v>247</v>
      </c>
      <c r="K48" s="60" t="s">
        <v>247</v>
      </c>
      <c r="L48" s="61" t="s">
        <v>247</v>
      </c>
      <c r="M48" s="62" t="s">
        <v>247</v>
      </c>
      <c r="N48" s="62">
        <v>125</v>
      </c>
      <c r="O48" s="62" t="s">
        <v>247</v>
      </c>
      <c r="P48" s="62" t="s">
        <v>247</v>
      </c>
    </row>
    <row r="49" spans="1:16" ht="13" x14ac:dyDescent="0.15">
      <c r="A49" s="19" t="s">
        <v>193</v>
      </c>
      <c r="B49" s="18">
        <v>0.16267361111111112</v>
      </c>
      <c r="C49" s="19" t="s">
        <v>268</v>
      </c>
      <c r="D49" s="19" t="s">
        <v>465</v>
      </c>
      <c r="E49" s="19" t="s">
        <v>268</v>
      </c>
      <c r="F49" s="19" t="s">
        <v>251</v>
      </c>
      <c r="G49" s="59" t="s">
        <v>1694</v>
      </c>
      <c r="H49" s="60" t="s">
        <v>247</v>
      </c>
      <c r="I49" s="60" t="s">
        <v>247</v>
      </c>
      <c r="J49" s="60" t="s">
        <v>247</v>
      </c>
      <c r="K49" s="60" t="s">
        <v>247</v>
      </c>
      <c r="L49" s="61" t="s">
        <v>247</v>
      </c>
      <c r="M49" s="62" t="s">
        <v>247</v>
      </c>
      <c r="N49" s="62">
        <v>750</v>
      </c>
      <c r="O49" s="62" t="s">
        <v>247</v>
      </c>
      <c r="P49" s="62" t="s">
        <v>247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1" customWidth="1"/>
    <col min="4" max="4" width="28" customWidth="1"/>
    <col min="5" max="5" width="14.33203125" customWidth="1"/>
    <col min="6" max="6" width="14" customWidth="1"/>
    <col min="7" max="7" width="17.1640625" customWidth="1"/>
    <col min="8" max="8" width="9.33203125" customWidth="1"/>
    <col min="9" max="11" width="7.6640625" customWidth="1"/>
    <col min="12" max="12" width="31.3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15.8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194</v>
      </c>
      <c r="B2" s="18">
        <v>1.3645833333333333E-2</v>
      </c>
      <c r="C2" s="19" t="s">
        <v>1695</v>
      </c>
      <c r="D2" s="19" t="s">
        <v>247</v>
      </c>
      <c r="E2" s="19" t="s">
        <v>223</v>
      </c>
      <c r="F2" s="19" t="s">
        <v>255</v>
      </c>
      <c r="G2" s="59" t="s">
        <v>1696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247</v>
      </c>
      <c r="M2" s="62" t="s">
        <v>247</v>
      </c>
      <c r="N2" s="62" t="s">
        <v>247</v>
      </c>
      <c r="O2" s="62" t="s">
        <v>247</v>
      </c>
      <c r="P2" s="62" t="s">
        <v>247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7.6640625" customWidth="1"/>
    <col min="4" max="4" width="16.83203125" customWidth="1"/>
    <col min="5" max="5" width="17.33203125" customWidth="1"/>
    <col min="6" max="7" width="14" customWidth="1"/>
    <col min="8" max="8" width="9.33203125" customWidth="1"/>
    <col min="9" max="11" width="7.6640625" customWidth="1"/>
    <col min="12" max="12" width="26.8320312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82.16406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195</v>
      </c>
      <c r="B2" s="85">
        <v>0.11877314814814814</v>
      </c>
      <c r="C2" s="19" t="s">
        <v>219</v>
      </c>
      <c r="D2" s="19" t="s">
        <v>247</v>
      </c>
      <c r="E2" s="19" t="s">
        <v>219</v>
      </c>
      <c r="F2" s="19" t="s">
        <v>297</v>
      </c>
      <c r="G2" s="71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424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195</v>
      </c>
      <c r="B3" s="85">
        <v>0.11876157407407407</v>
      </c>
      <c r="C3" s="19" t="s">
        <v>229</v>
      </c>
      <c r="D3" s="19" t="s">
        <v>247</v>
      </c>
      <c r="E3" s="19" t="s">
        <v>229</v>
      </c>
      <c r="F3" s="19" t="s">
        <v>297</v>
      </c>
      <c r="G3" s="71" t="s">
        <v>247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408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195</v>
      </c>
      <c r="B4" s="85">
        <v>0.11878472222222222</v>
      </c>
      <c r="C4" s="19" t="s">
        <v>220</v>
      </c>
      <c r="D4" s="19" t="s">
        <v>247</v>
      </c>
      <c r="E4" s="19" t="s">
        <v>220</v>
      </c>
      <c r="F4" s="19" t="s">
        <v>297</v>
      </c>
      <c r="G4" s="71" t="s">
        <v>247</v>
      </c>
      <c r="H4" s="60" t="s">
        <v>247</v>
      </c>
      <c r="I4" s="60" t="s">
        <v>247</v>
      </c>
      <c r="J4" s="60" t="s">
        <v>247</v>
      </c>
      <c r="K4" s="60" t="s">
        <v>247</v>
      </c>
      <c r="L4" s="61" t="s">
        <v>424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195</v>
      </c>
      <c r="B5" s="85">
        <v>0.11881944444444445</v>
      </c>
      <c r="C5" s="19" t="s">
        <v>221</v>
      </c>
      <c r="D5" s="19" t="s">
        <v>247</v>
      </c>
      <c r="E5" s="19" t="s">
        <v>221</v>
      </c>
      <c r="F5" s="19" t="s">
        <v>297</v>
      </c>
      <c r="G5" s="71" t="s">
        <v>247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1665</v>
      </c>
      <c r="M5" s="62" t="s">
        <v>247</v>
      </c>
      <c r="N5" s="62" t="s">
        <v>247</v>
      </c>
      <c r="O5" s="62" t="s">
        <v>247</v>
      </c>
      <c r="P5" s="62" t="s">
        <v>247</v>
      </c>
    </row>
    <row r="6" spans="1:17" ht="15.75" customHeight="1" x14ac:dyDescent="0.15">
      <c r="A6" s="19" t="s">
        <v>195</v>
      </c>
      <c r="B6" s="85">
        <v>0.12076388888888889</v>
      </c>
      <c r="C6" s="19" t="s">
        <v>226</v>
      </c>
      <c r="D6" s="19" t="s">
        <v>247</v>
      </c>
      <c r="E6" s="19" t="s">
        <v>226</v>
      </c>
      <c r="F6" s="19" t="s">
        <v>297</v>
      </c>
      <c r="G6" s="71" t="s">
        <v>247</v>
      </c>
      <c r="H6" s="60" t="s">
        <v>247</v>
      </c>
      <c r="I6" s="60" t="s">
        <v>247</v>
      </c>
      <c r="J6" s="60" t="s">
        <v>247</v>
      </c>
      <c r="K6" s="60" t="s">
        <v>247</v>
      </c>
      <c r="L6" s="61" t="s">
        <v>424</v>
      </c>
      <c r="M6" s="62" t="s">
        <v>247</v>
      </c>
      <c r="N6" s="62" t="s">
        <v>247</v>
      </c>
      <c r="O6" s="62" t="s">
        <v>247</v>
      </c>
      <c r="P6" s="62" t="s">
        <v>247</v>
      </c>
    </row>
    <row r="7" spans="1:17" ht="15.75" customHeight="1" x14ac:dyDescent="0.15">
      <c r="A7" s="19" t="s">
        <v>195</v>
      </c>
      <c r="B7" s="85">
        <v>0.19296296296296298</v>
      </c>
      <c r="C7" s="19" t="s">
        <v>225</v>
      </c>
      <c r="D7" s="19" t="s">
        <v>247</v>
      </c>
      <c r="E7" s="19" t="s">
        <v>247</v>
      </c>
      <c r="F7" s="19" t="s">
        <v>297</v>
      </c>
      <c r="G7" s="71" t="s">
        <v>247</v>
      </c>
      <c r="H7" s="60" t="s">
        <v>247</v>
      </c>
      <c r="I7" s="60" t="s">
        <v>247</v>
      </c>
      <c r="J7" s="60" t="s">
        <v>247</v>
      </c>
      <c r="K7" s="60" t="s">
        <v>247</v>
      </c>
      <c r="L7" s="61" t="s">
        <v>1697</v>
      </c>
      <c r="M7" s="62" t="s">
        <v>247</v>
      </c>
      <c r="N7" s="62" t="s">
        <v>247</v>
      </c>
      <c r="O7" s="62" t="s">
        <v>247</v>
      </c>
      <c r="P7" s="62" t="s">
        <v>247</v>
      </c>
      <c r="Q7" s="19" t="s">
        <v>1698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Q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8.33203125" customWidth="1"/>
    <col min="2" max="2" width="7.33203125" customWidth="1"/>
    <col min="3" max="3" width="17.6640625" customWidth="1"/>
    <col min="4" max="4" width="16.83203125" customWidth="1"/>
    <col min="5" max="5" width="17.33203125" customWidth="1"/>
    <col min="6" max="6" width="14" customWidth="1"/>
    <col min="7" max="7" width="51.1640625" customWidth="1"/>
    <col min="8" max="8" width="9.33203125" customWidth="1"/>
    <col min="9" max="11" width="7.6640625" customWidth="1"/>
    <col min="12" max="12" width="50.5" customWidth="1"/>
    <col min="13" max="13" width="9.33203125" customWidth="1"/>
    <col min="14" max="14" width="5.5" customWidth="1"/>
    <col min="15" max="15" width="6.5" customWidth="1"/>
    <col min="16" max="16" width="7.6640625" customWidth="1"/>
    <col min="17" max="17" width="6.33203125" customWidth="1"/>
  </cols>
  <sheetData>
    <row r="1" spans="1:17" ht="15.75" customHeight="1" x14ac:dyDescent="0.15">
      <c r="A1" s="1" t="s">
        <v>39</v>
      </c>
      <c r="B1" s="1" t="s">
        <v>231</v>
      </c>
      <c r="C1" s="1" t="s">
        <v>232</v>
      </c>
      <c r="D1" s="1" t="s">
        <v>233</v>
      </c>
      <c r="E1" s="1" t="s">
        <v>234</v>
      </c>
      <c r="F1" s="1" t="s">
        <v>235</v>
      </c>
      <c r="G1" s="56" t="s">
        <v>236</v>
      </c>
      <c r="H1" s="56" t="s">
        <v>95</v>
      </c>
      <c r="I1" s="56" t="s">
        <v>96</v>
      </c>
      <c r="J1" s="56" t="s">
        <v>97</v>
      </c>
      <c r="K1" s="56" t="s">
        <v>98</v>
      </c>
      <c r="L1" s="57" t="s">
        <v>238</v>
      </c>
      <c r="M1" s="57" t="s">
        <v>239</v>
      </c>
      <c r="N1" s="57" t="s">
        <v>240</v>
      </c>
      <c r="O1" s="57" t="s">
        <v>241</v>
      </c>
      <c r="P1" s="57" t="s">
        <v>242</v>
      </c>
      <c r="Q1" s="1" t="s">
        <v>243</v>
      </c>
    </row>
    <row r="2" spans="1:17" ht="15.75" customHeight="1" x14ac:dyDescent="0.15">
      <c r="A2" s="19" t="s">
        <v>196</v>
      </c>
      <c r="B2" s="18">
        <v>6.5543981481481481E-2</v>
      </c>
      <c r="C2" s="19" t="s">
        <v>229</v>
      </c>
      <c r="D2" s="19" t="s">
        <v>247</v>
      </c>
      <c r="E2" s="19" t="s">
        <v>466</v>
      </c>
      <c r="F2" s="19" t="s">
        <v>297</v>
      </c>
      <c r="G2" s="59" t="s">
        <v>247</v>
      </c>
      <c r="H2" s="60" t="s">
        <v>247</v>
      </c>
      <c r="I2" s="60" t="s">
        <v>247</v>
      </c>
      <c r="J2" s="60" t="s">
        <v>247</v>
      </c>
      <c r="K2" s="60" t="s">
        <v>247</v>
      </c>
      <c r="L2" s="61" t="s">
        <v>408</v>
      </c>
      <c r="M2" s="62" t="s">
        <v>247</v>
      </c>
      <c r="N2" s="62" t="s">
        <v>247</v>
      </c>
      <c r="O2" s="62" t="s">
        <v>247</v>
      </c>
      <c r="P2" s="62" t="s">
        <v>247</v>
      </c>
    </row>
    <row r="3" spans="1:17" ht="15.75" customHeight="1" x14ac:dyDescent="0.15">
      <c r="A3" s="19" t="s">
        <v>196</v>
      </c>
      <c r="B3" s="18">
        <v>7.4618055555555562E-2</v>
      </c>
      <c r="C3" s="19" t="s">
        <v>1699</v>
      </c>
      <c r="D3" s="19" t="s">
        <v>247</v>
      </c>
      <c r="E3" s="19" t="s">
        <v>226</v>
      </c>
      <c r="F3" s="19" t="s">
        <v>266</v>
      </c>
      <c r="G3" s="59" t="s">
        <v>1700</v>
      </c>
      <c r="H3" s="60" t="s">
        <v>247</v>
      </c>
      <c r="I3" s="60" t="s">
        <v>247</v>
      </c>
      <c r="J3" s="60" t="s">
        <v>247</v>
      </c>
      <c r="K3" s="60" t="s">
        <v>247</v>
      </c>
      <c r="L3" s="61" t="s">
        <v>247</v>
      </c>
      <c r="M3" s="62" t="s">
        <v>247</v>
      </c>
      <c r="N3" s="62" t="s">
        <v>247</v>
      </c>
      <c r="O3" s="62" t="s">
        <v>247</v>
      </c>
      <c r="P3" s="62" t="s">
        <v>247</v>
      </c>
    </row>
    <row r="4" spans="1:17" ht="15.75" customHeight="1" x14ac:dyDescent="0.15">
      <c r="A4" s="19" t="s">
        <v>196</v>
      </c>
      <c r="B4" s="18">
        <v>0.11244212962962963</v>
      </c>
      <c r="C4" s="19" t="s">
        <v>268</v>
      </c>
      <c r="D4" s="19" t="s">
        <v>247</v>
      </c>
      <c r="E4" s="19" t="s">
        <v>1701</v>
      </c>
      <c r="F4" s="19" t="s">
        <v>1064</v>
      </c>
      <c r="G4" s="71" t="s">
        <v>1702</v>
      </c>
      <c r="H4" s="60" t="s">
        <v>247</v>
      </c>
      <c r="I4" s="60" t="s">
        <v>247</v>
      </c>
      <c r="J4" s="60" t="s">
        <v>247</v>
      </c>
      <c r="K4" s="60" t="s">
        <v>247</v>
      </c>
      <c r="L4" s="73" t="s">
        <v>1702</v>
      </c>
      <c r="M4" s="62" t="s">
        <v>247</v>
      </c>
      <c r="N4" s="62" t="s">
        <v>247</v>
      </c>
      <c r="O4" s="62" t="s">
        <v>247</v>
      </c>
      <c r="P4" s="62" t="s">
        <v>247</v>
      </c>
    </row>
    <row r="5" spans="1:17" ht="15.75" customHeight="1" x14ac:dyDescent="0.15">
      <c r="A5" s="19" t="s">
        <v>196</v>
      </c>
      <c r="B5" s="18">
        <v>0.13802083333333334</v>
      </c>
      <c r="C5" s="19" t="s">
        <v>1701</v>
      </c>
      <c r="D5" s="19" t="s">
        <v>247</v>
      </c>
      <c r="E5" s="19" t="s">
        <v>268</v>
      </c>
      <c r="F5" s="19" t="s">
        <v>827</v>
      </c>
      <c r="G5" s="71" t="s">
        <v>1702</v>
      </c>
      <c r="H5" s="60" t="s">
        <v>247</v>
      </c>
      <c r="I5" s="60" t="s">
        <v>247</v>
      </c>
      <c r="J5" s="60" t="s">
        <v>247</v>
      </c>
      <c r="K5" s="60" t="s">
        <v>247</v>
      </c>
      <c r="L5" s="61" t="s">
        <v>247</v>
      </c>
      <c r="M5" s="62" t="s">
        <v>247</v>
      </c>
      <c r="N5" s="62" t="s">
        <v>247</v>
      </c>
      <c r="O5" s="62" t="s">
        <v>247</v>
      </c>
      <c r="P5" s="62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Volunteers</vt:lpstr>
      <vt:lpstr>Time Shifts</vt:lpstr>
      <vt:lpstr>Money Totals</vt:lpstr>
      <vt:lpstr>Totals By Character</vt:lpstr>
      <vt:lpstr>Fjord Money Totals</vt:lpstr>
      <vt:lpstr>Beau Money Totals</vt:lpstr>
      <vt:lpstr>Caleb Money Totals</vt:lpstr>
      <vt:lpstr>NottVeth Money Totals</vt:lpstr>
      <vt:lpstr>Jester Money Totals</vt:lpstr>
      <vt:lpstr>Molly Money Totals</vt:lpstr>
      <vt:lpstr>Caduceus Money Totals</vt:lpstr>
      <vt:lpstr>Yasha Money Totals</vt:lpstr>
      <vt:lpstr>C2E001</vt:lpstr>
      <vt:lpstr>C2E002</vt:lpstr>
      <vt:lpstr>C2E003</vt:lpstr>
      <vt:lpstr>C2E004</vt:lpstr>
      <vt:lpstr>C2E005</vt:lpstr>
      <vt:lpstr>C2E006</vt:lpstr>
      <vt:lpstr>C2E007</vt:lpstr>
      <vt:lpstr>C2E008</vt:lpstr>
      <vt:lpstr>C2E009</vt:lpstr>
      <vt:lpstr>C2E010</vt:lpstr>
      <vt:lpstr>C2E011</vt:lpstr>
      <vt:lpstr>C2E012</vt:lpstr>
      <vt:lpstr>C2E013</vt:lpstr>
      <vt:lpstr>C2E014</vt:lpstr>
      <vt:lpstr>C2E015</vt:lpstr>
      <vt:lpstr>C2E016</vt:lpstr>
      <vt:lpstr>C2E017</vt:lpstr>
      <vt:lpstr>C2E018</vt:lpstr>
      <vt:lpstr>C2E019</vt:lpstr>
      <vt:lpstr>C2E020</vt:lpstr>
      <vt:lpstr>C2E021</vt:lpstr>
      <vt:lpstr>C2E022</vt:lpstr>
      <vt:lpstr>C2E023</vt:lpstr>
      <vt:lpstr>C2E024</vt:lpstr>
      <vt:lpstr>C2E025</vt:lpstr>
      <vt:lpstr>C2E026</vt:lpstr>
      <vt:lpstr>C2E027</vt:lpstr>
      <vt:lpstr>C2E028</vt:lpstr>
      <vt:lpstr>C2E029</vt:lpstr>
      <vt:lpstr>C2E030</vt:lpstr>
      <vt:lpstr>C2E031</vt:lpstr>
      <vt:lpstr>C2E032</vt:lpstr>
      <vt:lpstr>C2E033</vt:lpstr>
      <vt:lpstr>C2E034</vt:lpstr>
      <vt:lpstr>C2E035</vt:lpstr>
      <vt:lpstr>C2E036</vt:lpstr>
      <vt:lpstr>C2E037</vt:lpstr>
      <vt:lpstr>C2E038</vt:lpstr>
      <vt:lpstr>C2E039</vt:lpstr>
      <vt:lpstr>C2E040</vt:lpstr>
      <vt:lpstr>C2E041</vt:lpstr>
      <vt:lpstr>C2E042</vt:lpstr>
      <vt:lpstr>C2E043</vt:lpstr>
      <vt:lpstr>C2E044</vt:lpstr>
      <vt:lpstr>C2E045</vt:lpstr>
      <vt:lpstr>C2E046</vt:lpstr>
      <vt:lpstr>C2E047</vt:lpstr>
      <vt:lpstr>C2E048</vt:lpstr>
      <vt:lpstr>C2E049</vt:lpstr>
      <vt:lpstr>C2E050</vt:lpstr>
      <vt:lpstr>C2E051</vt:lpstr>
      <vt:lpstr>C2E052</vt:lpstr>
      <vt:lpstr>C2E053</vt:lpstr>
      <vt:lpstr>C2E054</vt:lpstr>
      <vt:lpstr>C2E055</vt:lpstr>
      <vt:lpstr>C2E056</vt:lpstr>
      <vt:lpstr>C2E057</vt:lpstr>
      <vt:lpstr>C2E058</vt:lpstr>
      <vt:lpstr>C2E059</vt:lpstr>
      <vt:lpstr>C2E060</vt:lpstr>
      <vt:lpstr>C2E061</vt:lpstr>
      <vt:lpstr>C2E062</vt:lpstr>
      <vt:lpstr>C2E063</vt:lpstr>
      <vt:lpstr>C2E064</vt:lpstr>
      <vt:lpstr>C2E065</vt:lpstr>
      <vt:lpstr>C2E066</vt:lpstr>
      <vt:lpstr>C2E067</vt:lpstr>
      <vt:lpstr>C2E068</vt:lpstr>
      <vt:lpstr>C2E069</vt:lpstr>
      <vt:lpstr>C2E070</vt:lpstr>
      <vt:lpstr>C2E071</vt:lpstr>
      <vt:lpstr>C2E072</vt:lpstr>
      <vt:lpstr>C2E073</vt:lpstr>
      <vt:lpstr>C2E074</vt:lpstr>
      <vt:lpstr>C2E075</vt:lpstr>
      <vt:lpstr>C2E076</vt:lpstr>
      <vt:lpstr>C2E077</vt:lpstr>
      <vt:lpstr>C2E078</vt:lpstr>
      <vt:lpstr>C2E079</vt:lpstr>
      <vt:lpstr>C2E080</vt:lpstr>
      <vt:lpstr>C2E081</vt:lpstr>
      <vt:lpstr>C2E082</vt:lpstr>
      <vt:lpstr>C2E083</vt:lpstr>
      <vt:lpstr>C2E084</vt:lpstr>
      <vt:lpstr>C2E085</vt:lpstr>
      <vt:lpstr>C2E086</vt:lpstr>
      <vt:lpstr>C2E087</vt:lpstr>
      <vt:lpstr>C2E088</vt:lpstr>
      <vt:lpstr>C2E089</vt:lpstr>
      <vt:lpstr>C2E090</vt:lpstr>
      <vt:lpstr>C2E091</vt:lpstr>
      <vt:lpstr>C2E092</vt:lpstr>
      <vt:lpstr>C2E093</vt:lpstr>
      <vt:lpstr>C2E094</vt:lpstr>
      <vt:lpstr>C2E095</vt:lpstr>
      <vt:lpstr>C2E096</vt:lpstr>
      <vt:lpstr>C2E097</vt:lpstr>
      <vt:lpstr>C2E098</vt:lpstr>
      <vt:lpstr>C2E099</vt:lpstr>
      <vt:lpstr>C2E100</vt:lpstr>
      <vt:lpstr>C2E101</vt:lpstr>
      <vt:lpstr>C2E102</vt:lpstr>
      <vt:lpstr>C2E103</vt:lpstr>
      <vt:lpstr>C2E104</vt:lpstr>
      <vt:lpstr>C2E105</vt:lpstr>
      <vt:lpstr>C2E106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2020-08-18T07:23:35Z</dcterms:modified>
</cp:coreProperties>
</file>