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lunteers" sheetId="1" r:id="rId3"/>
    <sheet state="hidden" name="Time Shifts" sheetId="2" r:id="rId4"/>
    <sheet state="visible" name="Money Totals" sheetId="3" r:id="rId5"/>
    <sheet state="visible" name="Totals By Character" sheetId="4" r:id="rId6"/>
    <sheet state="visible" name="Fjord Money Totals" sheetId="5" r:id="rId7"/>
    <sheet state="visible" name="Beau Money Totals" sheetId="6" r:id="rId8"/>
    <sheet state="visible" name="Caleb Money Totals" sheetId="7" r:id="rId9"/>
    <sheet state="visible" name="NottVeth Money Totals" sheetId="8" r:id="rId10"/>
    <sheet state="visible" name="Jester Money Totals" sheetId="9" r:id="rId11"/>
    <sheet state="visible" name="Molly Money Totals" sheetId="10" r:id="rId12"/>
    <sheet state="visible" name="Caduceus Money Totals" sheetId="11" r:id="rId13"/>
    <sheet state="visible" name="Yasha Money Totals" sheetId="12" r:id="rId14"/>
    <sheet state="visible" name="C2E001" sheetId="13" r:id="rId15"/>
    <sheet state="visible" name="C2E002" sheetId="14" r:id="rId16"/>
    <sheet state="visible" name="C2E003" sheetId="15" r:id="rId17"/>
    <sheet state="visible" name="C2E004" sheetId="16" r:id="rId18"/>
    <sheet state="visible" name="C2E005" sheetId="17" r:id="rId19"/>
    <sheet state="visible" name="C2E006" sheetId="18" r:id="rId20"/>
    <sheet state="visible" name="C2E007" sheetId="19" r:id="rId21"/>
    <sheet state="visible" name="C2E008" sheetId="20" r:id="rId22"/>
    <sheet state="visible" name="C2E009" sheetId="21" r:id="rId23"/>
    <sheet state="visible" name="C2E010" sheetId="22" r:id="rId24"/>
    <sheet state="visible" name="C2E011" sheetId="23" r:id="rId25"/>
    <sheet state="visible" name="C2E012" sheetId="24" r:id="rId26"/>
    <sheet state="visible" name="C2E013" sheetId="25" r:id="rId27"/>
    <sheet state="visible" name="C2E014" sheetId="26" r:id="rId28"/>
    <sheet state="visible" name="C2E015" sheetId="27" r:id="rId29"/>
    <sheet state="visible" name="C2E016" sheetId="28" r:id="rId30"/>
    <sheet state="visible" name="C2E017" sheetId="29" r:id="rId31"/>
    <sheet state="visible" name="C2E018" sheetId="30" r:id="rId32"/>
    <sheet state="visible" name="C2E019" sheetId="31" r:id="rId33"/>
    <sheet state="visible" name="C2E020" sheetId="32" r:id="rId34"/>
    <sheet state="visible" name="C2E021" sheetId="33" r:id="rId35"/>
    <sheet state="visible" name="C2E022" sheetId="34" r:id="rId36"/>
    <sheet state="visible" name="C2E023" sheetId="35" r:id="rId37"/>
    <sheet state="visible" name="C2E024" sheetId="36" r:id="rId38"/>
    <sheet state="visible" name="C2E025" sheetId="37" r:id="rId39"/>
    <sheet state="visible" name="C2E026" sheetId="38" r:id="rId40"/>
    <sheet state="visible" name="C2E027" sheetId="39" r:id="rId41"/>
    <sheet state="visible" name="C2E028" sheetId="40" r:id="rId42"/>
    <sheet state="visible" name="C2E029" sheetId="41" r:id="rId43"/>
    <sheet state="visible" name="C2E030" sheetId="42" r:id="rId44"/>
    <sheet state="visible" name="C2E031" sheetId="43" r:id="rId45"/>
    <sheet state="visible" name="C2E032" sheetId="44" r:id="rId46"/>
    <sheet state="visible" name="C2E033" sheetId="45" r:id="rId47"/>
    <sheet state="visible" name="C2E034" sheetId="46" r:id="rId48"/>
    <sheet state="visible" name="C2E035" sheetId="47" r:id="rId49"/>
    <sheet state="visible" name="C2E036" sheetId="48" r:id="rId50"/>
    <sheet state="visible" name="C2E037" sheetId="49" r:id="rId51"/>
    <sheet state="visible" name="C2E038" sheetId="50" r:id="rId52"/>
    <sheet state="visible" name="C2E039" sheetId="51" r:id="rId53"/>
    <sheet state="visible" name="C2E040" sheetId="52" r:id="rId54"/>
    <sheet state="visible" name="C2E041" sheetId="53" r:id="rId55"/>
    <sheet state="visible" name="C2E042" sheetId="54" r:id="rId56"/>
    <sheet state="visible" name="C2E043" sheetId="55" r:id="rId57"/>
    <sheet state="visible" name="C2E044" sheetId="56" r:id="rId58"/>
    <sheet state="visible" name="C2E045" sheetId="57" r:id="rId59"/>
    <sheet state="visible" name="C2E046" sheetId="58" r:id="rId60"/>
    <sheet state="visible" name="C2E047" sheetId="59" r:id="rId61"/>
    <sheet state="visible" name="C2E048" sheetId="60" r:id="rId62"/>
    <sheet state="visible" name="C2E049" sheetId="61" r:id="rId63"/>
    <sheet state="visible" name="C2E050" sheetId="62" r:id="rId64"/>
    <sheet state="visible" name="C2E051" sheetId="63" r:id="rId65"/>
    <sheet state="visible" name="C2E052" sheetId="64" r:id="rId66"/>
    <sheet state="visible" name="C2E053" sheetId="65" r:id="rId67"/>
    <sheet state="visible" name="C2E054" sheetId="66" r:id="rId68"/>
    <sheet state="visible" name="C2E055" sheetId="67" r:id="rId69"/>
    <sheet state="visible" name="C2E056" sheetId="68" r:id="rId70"/>
    <sheet state="visible" name="C2E057" sheetId="69" r:id="rId71"/>
    <sheet state="visible" name="C2E058" sheetId="70" r:id="rId72"/>
    <sheet state="visible" name="C2E059" sheetId="71" r:id="rId73"/>
    <sheet state="visible" name="C2E060" sheetId="72" r:id="rId74"/>
    <sheet state="visible" name="C2E061" sheetId="73" r:id="rId75"/>
    <sheet state="visible" name="C2E062" sheetId="74" r:id="rId76"/>
    <sheet state="visible" name="C2E063" sheetId="75" r:id="rId77"/>
    <sheet state="visible" name="C2E064" sheetId="76" r:id="rId78"/>
    <sheet state="visible" name="C2E065" sheetId="77" r:id="rId79"/>
    <sheet state="visible" name="C2E066" sheetId="78" r:id="rId80"/>
    <sheet state="visible" name="C2E067" sheetId="79" r:id="rId81"/>
    <sheet state="visible" name="C2E068" sheetId="80" r:id="rId82"/>
    <sheet state="visible" name="C2E069" sheetId="81" r:id="rId83"/>
    <sheet state="visible" name="C2E070" sheetId="82" r:id="rId84"/>
    <sheet state="visible" name="C2E071" sheetId="83" r:id="rId85"/>
    <sheet state="visible" name="C2E072" sheetId="84" r:id="rId86"/>
    <sheet state="visible" name="C2E073" sheetId="85" r:id="rId87"/>
    <sheet state="visible" name="C2E074" sheetId="86" r:id="rId88"/>
    <sheet state="visible" name="C2E075" sheetId="87" r:id="rId89"/>
    <sheet state="visible" name="C2E076" sheetId="88" r:id="rId90"/>
    <sheet state="visible" name="C2E077" sheetId="89" r:id="rId91"/>
    <sheet state="visible" name="C2E078" sheetId="90" r:id="rId92"/>
    <sheet state="visible" name="C2E079" sheetId="91" r:id="rId93"/>
    <sheet state="visible" name="C2E080" sheetId="92" r:id="rId94"/>
    <sheet state="visible" name="C2E081" sheetId="93" r:id="rId95"/>
    <sheet state="visible" name="C2E082" sheetId="94" r:id="rId96"/>
    <sheet state="visible" name="C2E083" sheetId="95" r:id="rId97"/>
    <sheet state="visible" name="C2E084" sheetId="96" r:id="rId98"/>
    <sheet state="visible" name="C2E085" sheetId="97" r:id="rId99"/>
    <sheet state="visible" name="C2E086" sheetId="98" r:id="rId100"/>
    <sheet state="visible" name="C2E087" sheetId="99" r:id="rId101"/>
    <sheet state="visible" name="C2E088" sheetId="100" r:id="rId102"/>
    <sheet state="visible" name="C2E089" sheetId="101" r:id="rId103"/>
    <sheet state="visible" name="C2E090" sheetId="102" r:id="rId104"/>
    <sheet state="visible" name="C2E091" sheetId="103" r:id="rId105"/>
    <sheet state="visible" name="C2E092" sheetId="104" r:id="rId106"/>
    <sheet state="visible" name="C2E093" sheetId="105" r:id="rId107"/>
    <sheet state="visible" name="C2E094" sheetId="106" r:id="rId108"/>
    <sheet state="visible" name="C2E095" sheetId="107" r:id="rId109"/>
    <sheet state="visible" name="C2E096" sheetId="108" r:id="rId110"/>
    <sheet state="visible" name="C2E097" sheetId="109" r:id="rId111"/>
    <sheet state="visible" name="C2E098" sheetId="110" r:id="rId112"/>
    <sheet state="visible" name="C2E099" sheetId="111" r:id="rId113"/>
    <sheet state="visible" name="C2E100" sheetId="112" r:id="rId114"/>
    <sheet state="visible" name="C2E101" sheetId="113" r:id="rId115"/>
    <sheet state="visible" name="C2E102" sheetId="114" r:id="rId116"/>
    <sheet state="visible" name="C2E103" sheetId="115" r:id="rId117"/>
    <sheet state="visible" name="C2E104" sheetId="116" r:id="rId118"/>
    <sheet state="visible" name="C2E105" sheetId="117" r:id="rId119"/>
    <sheet state="visible" name="C2E106" sheetId="118" r:id="rId120"/>
    <sheet state="visible" name="C2E107" sheetId="119" r:id="rId121"/>
    <sheet state="visible" name="C2E108" sheetId="120" r:id="rId122"/>
    <sheet state="visible" name="C2E109" sheetId="121" r:id="rId123"/>
    <sheet state="visible" name="C2E110" sheetId="122" r:id="rId124"/>
    <sheet state="visible" name="C2E111" sheetId="123" r:id="rId125"/>
    <sheet state="visible" name="C2E112" sheetId="124" r:id="rId126"/>
    <sheet state="visible" name="C2E113" sheetId="125" r:id="rId12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6">
      <text>
        <t xml:space="preserve">Prior to the release of the Explorer's Guide to Wildemount, the spell did not consume the pearl. It now does.
https://www.sageadvice.eu/2020/03/21/is-fortunes-favor-spell-supposed-to-consume-the-pearl/</t>
      </text>
    </comment>
  </commentList>
</comments>
</file>

<file path=xl/sharedStrings.xml><?xml version="1.0" encoding="utf-8"?>
<sst xmlns="http://schemas.openxmlformats.org/spreadsheetml/2006/main" count="28139" uniqueCount="2043">
  <si>
    <t>Thanks to our generous volunteers who put this chart together:</t>
  </si>
  <si>
    <t>Allison C.</t>
  </si>
  <si>
    <t>Alex G.</t>
  </si>
  <si>
    <t>Aliya J.</t>
  </si>
  <si>
    <t>Alyssa G.</t>
  </si>
  <si>
    <t>Beth</t>
  </si>
  <si>
    <t>Beth P.</t>
  </si>
  <si>
    <t>Bigby</t>
  </si>
  <si>
    <t>Brendan G</t>
  </si>
  <si>
    <t>Dan Kahel</t>
  </si>
  <si>
    <t>Elianna B.</t>
  </si>
  <si>
    <t>Emily Maxwell</t>
  </si>
  <si>
    <t>Garion</t>
  </si>
  <si>
    <t>Glitch in the System</t>
  </si>
  <si>
    <t>Hollynn</t>
  </si>
  <si>
    <t>Jakyerski</t>
  </si>
  <si>
    <t>Jessi Olivera</t>
  </si>
  <si>
    <t>Julandran</t>
  </si>
  <si>
    <t>K. Morgan</t>
  </si>
  <si>
    <t>kaleidocopia</t>
  </si>
  <si>
    <t>Katherine Hickman</t>
  </si>
  <si>
    <t>Kris Hass</t>
  </si>
  <si>
    <t>Kyle G.</t>
  </si>
  <si>
    <t>Kylie T.</t>
  </si>
  <si>
    <t>Liz Kurtz</t>
  </si>
  <si>
    <t>Locknestra</t>
  </si>
  <si>
    <t>LostGuard</t>
  </si>
  <si>
    <t>Mariana C</t>
  </si>
  <si>
    <t>Mel Osborne</t>
  </si>
  <si>
    <t>Miriam</t>
  </si>
  <si>
    <t>Mysti</t>
  </si>
  <si>
    <t>QuigStar (Twitch)</t>
  </si>
  <si>
    <t>RileyIsAMess</t>
  </si>
  <si>
    <t>SerCheezus</t>
  </si>
  <si>
    <t>Siobhan K.</t>
  </si>
  <si>
    <t>Steele</t>
  </si>
  <si>
    <t>Vicky</t>
  </si>
  <si>
    <t>Wade Grant</t>
  </si>
  <si>
    <t>WildmanEJ</t>
  </si>
  <si>
    <t>Episode</t>
  </si>
  <si>
    <t>Hours</t>
  </si>
  <si>
    <t>Minutes</t>
  </si>
  <si>
    <t>Seconds</t>
  </si>
  <si>
    <t>Midbreak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</si>
  <si>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</si>
  <si>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</si>
  <si>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</si>
  <si>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</si>
  <si>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</si>
  <si>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</si>
  <si>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</si>
  <si>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</si>
  <si>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</si>
  <si>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</si>
  <si>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</si>
  <si>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</si>
  <si>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</si>
  <si>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</si>
  <si>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</si>
  <si>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</si>
  <si>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</si>
  <si>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</si>
  <si>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</si>
  <si>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</si>
  <si>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</si>
  <si>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</si>
  <si>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</si>
  <si>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</si>
  <si>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</si>
  <si>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</si>
  <si>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</si>
  <si>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</si>
  <si>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</si>
  <si>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</si>
  <si>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</si>
  <si>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</si>
  <si>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</si>
  <si>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</si>
  <si>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</si>
  <si>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</si>
  <si>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</si>
  <si>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</si>
  <si>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</si>
  <si>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</si>
  <si>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</si>
  <si>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</si>
  <si>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</si>
  <si>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</si>
  <si>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</si>
  <si>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</si>
  <si>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</si>
  <si>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</si>
  <si>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</si>
  <si>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</si>
  <si>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</si>
  <si>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Gained Platinum</t>
  </si>
  <si>
    <t>Gained Gold</t>
  </si>
  <si>
    <t>Gained Silver</t>
  </si>
  <si>
    <t>Gained Copper</t>
  </si>
  <si>
    <t>Total Gained (In Gold)</t>
  </si>
  <si>
    <t>Paid Platinum</t>
  </si>
  <si>
    <t>Paid Gold</t>
  </si>
  <si>
    <t>Paid Silver</t>
  </si>
  <si>
    <t>Paid Copper</t>
  </si>
  <si>
    <t>Total Paid 
(In Gold)</t>
  </si>
  <si>
    <t>Net Platinum</t>
  </si>
  <si>
    <t>Net Gold</t>
  </si>
  <si>
    <t>Net Silver</t>
  </si>
  <si>
    <t>Net Copper</t>
  </si>
  <si>
    <t>Total Net 
(In Gold)</t>
  </si>
  <si>
    <t>C2E001</t>
  </si>
  <si>
    <t>C2E002</t>
  </si>
  <si>
    <t>C2E003</t>
  </si>
  <si>
    <t>C2E004</t>
  </si>
  <si>
    <t>C2E005</t>
  </si>
  <si>
    <t>C2E006</t>
  </si>
  <si>
    <t>C2E007</t>
  </si>
  <si>
    <t>C2E008</t>
  </si>
  <si>
    <t>C2E009</t>
  </si>
  <si>
    <t>C2E010</t>
  </si>
  <si>
    <t>C2E011</t>
  </si>
  <si>
    <t>C2E012</t>
  </si>
  <si>
    <t>C2E013</t>
  </si>
  <si>
    <t>C2E014</t>
  </si>
  <si>
    <t>C2E015</t>
  </si>
  <si>
    <t>C2E016</t>
  </si>
  <si>
    <t>C2E017</t>
  </si>
  <si>
    <t>C2E018</t>
  </si>
  <si>
    <t>C2E019</t>
  </si>
  <si>
    <t>C2E020</t>
  </si>
  <si>
    <t>C2E021</t>
  </si>
  <si>
    <t>C2E022</t>
  </si>
  <si>
    <t>C2E023</t>
  </si>
  <si>
    <t>C2E024</t>
  </si>
  <si>
    <t>C2E025</t>
  </si>
  <si>
    <t>C2E026</t>
  </si>
  <si>
    <t>C2E027</t>
  </si>
  <si>
    <t>C2E028</t>
  </si>
  <si>
    <t>C2E029</t>
  </si>
  <si>
    <t>C2E030</t>
  </si>
  <si>
    <t>C2E031</t>
  </si>
  <si>
    <t>C2E032</t>
  </si>
  <si>
    <t>C2E033</t>
  </si>
  <si>
    <t>C2E034</t>
  </si>
  <si>
    <t>C2E035</t>
  </si>
  <si>
    <t>C2E036</t>
  </si>
  <si>
    <t>C2E037</t>
  </si>
  <si>
    <t>C2E038</t>
  </si>
  <si>
    <t>C2E039</t>
  </si>
  <si>
    <t>C2E040</t>
  </si>
  <si>
    <t>C2E041</t>
  </si>
  <si>
    <t>C2E042</t>
  </si>
  <si>
    <t>C2E043</t>
  </si>
  <si>
    <t>C2E044</t>
  </si>
  <si>
    <t>C2E045</t>
  </si>
  <si>
    <t>C2E046</t>
  </si>
  <si>
    <t>C2E047</t>
  </si>
  <si>
    <t>C2E048</t>
  </si>
  <si>
    <t>C2E049</t>
  </si>
  <si>
    <t>C2E050</t>
  </si>
  <si>
    <t>C2E051</t>
  </si>
  <si>
    <t>C2E052</t>
  </si>
  <si>
    <t>C2E053</t>
  </si>
  <si>
    <t>C2E054</t>
  </si>
  <si>
    <t>C2E055</t>
  </si>
  <si>
    <t>C2E056</t>
  </si>
  <si>
    <t>C2E057</t>
  </si>
  <si>
    <t>C2E058</t>
  </si>
  <si>
    <t>C2E059</t>
  </si>
  <si>
    <t>C2E060</t>
  </si>
  <si>
    <t>C2E061</t>
  </si>
  <si>
    <t>C2E062</t>
  </si>
  <si>
    <t>C2E063</t>
  </si>
  <si>
    <t>C2E064</t>
  </si>
  <si>
    <t>C2E065</t>
  </si>
  <si>
    <t>C2E066</t>
  </si>
  <si>
    <t>C2E067</t>
  </si>
  <si>
    <t>C2E068</t>
  </si>
  <si>
    <t>C2E069</t>
  </si>
  <si>
    <t>C2E070</t>
  </si>
  <si>
    <t>C2E071</t>
  </si>
  <si>
    <t>C2E072</t>
  </si>
  <si>
    <t>C2E073</t>
  </si>
  <si>
    <t>C2E074</t>
  </si>
  <si>
    <t>C2E075</t>
  </si>
  <si>
    <t>C2E076</t>
  </si>
  <si>
    <t>C2E077</t>
  </si>
  <si>
    <t>C2E078</t>
  </si>
  <si>
    <t>C2E079</t>
  </si>
  <si>
    <t>C2E080</t>
  </si>
  <si>
    <t>C2E081</t>
  </si>
  <si>
    <t>C2E082</t>
  </si>
  <si>
    <t>C2E083</t>
  </si>
  <si>
    <t>C2E084</t>
  </si>
  <si>
    <t>C2E085</t>
  </si>
  <si>
    <t>C2E086</t>
  </si>
  <si>
    <t>C2E087</t>
  </si>
  <si>
    <t>C2E088</t>
  </si>
  <si>
    <t>C2E089</t>
  </si>
  <si>
    <t>C2E090</t>
  </si>
  <si>
    <t>C2E091</t>
  </si>
  <si>
    <t>C2E092</t>
  </si>
  <si>
    <t>C2E093</t>
  </si>
  <si>
    <t>C2E094</t>
  </si>
  <si>
    <t>C2E095</t>
  </si>
  <si>
    <t>C2E096</t>
  </si>
  <si>
    <t>C2E097</t>
  </si>
  <si>
    <t>C2E098</t>
  </si>
  <si>
    <t>C2E099</t>
  </si>
  <si>
    <t>C2E100</t>
  </si>
  <si>
    <t>C2E101</t>
  </si>
  <si>
    <t>C2E102</t>
  </si>
  <si>
    <t>C2E103</t>
  </si>
  <si>
    <t>C2E104</t>
  </si>
  <si>
    <t>C2E105</t>
  </si>
  <si>
    <t>C2E106</t>
  </si>
  <si>
    <t>C2E107</t>
  </si>
  <si>
    <t>C2E108</t>
  </si>
  <si>
    <t>C2E109</t>
  </si>
  <si>
    <t>C2E110</t>
  </si>
  <si>
    <t>C2E111</t>
  </si>
  <si>
    <t>C2E112</t>
  </si>
  <si>
    <t>C2E113</t>
  </si>
  <si>
    <t>TOTALS</t>
  </si>
  <si>
    <t>Character</t>
  </si>
  <si>
    <t>Total Gained 
(In Gold)</t>
  </si>
  <si>
    <t>Fjord</t>
  </si>
  <si>
    <t>Beau</t>
  </si>
  <si>
    <t>Caleb</t>
  </si>
  <si>
    <t>Nott/Veth</t>
  </si>
  <si>
    <t>Jester</t>
  </si>
  <si>
    <t>Molly</t>
  </si>
  <si>
    <t>Caduceus</t>
  </si>
  <si>
    <t>Yasha</t>
  </si>
  <si>
    <t>All Money</t>
  </si>
  <si>
    <t>M9 (As Group)</t>
  </si>
  <si>
    <t>Nott</t>
  </si>
  <si>
    <t>Veth</t>
  </si>
  <si>
    <t>Time</t>
  </si>
  <si>
    <t>Who Paid</t>
  </si>
  <si>
    <t>Where Obtained</t>
  </si>
  <si>
    <t>Who Received</t>
  </si>
  <si>
    <t>How Obtained</t>
  </si>
  <si>
    <t>Gained Item(s)</t>
  </si>
  <si>
    <t>Gained 
Silver</t>
  </si>
  <si>
    <t>Paid Item(s)</t>
  </si>
  <si>
    <t>Paid 
Platinum</t>
  </si>
  <si>
    <t>Paid 
Gold</t>
  </si>
  <si>
    <t>Paid 
Silver</t>
  </si>
  <si>
    <t>Paid 
Copper</t>
  </si>
  <si>
    <t>Notes</t>
  </si>
  <si>
    <t>Rinaldo</t>
  </si>
  <si>
    <t>Nestled Nook Inn</t>
  </si>
  <si>
    <t>Earned</t>
  </si>
  <si>
    <t>-</t>
  </si>
  <si>
    <t>For saving his daughter</t>
  </si>
  <si>
    <t xml:space="preserve">Molly </t>
  </si>
  <si>
    <t>Fortune Telling</t>
  </si>
  <si>
    <t>Purchased</t>
  </si>
  <si>
    <t>Money Pot</t>
  </si>
  <si>
    <t>Sold</t>
  </si>
  <si>
    <t>For Money Pot</t>
  </si>
  <si>
    <t>Gifted</t>
  </si>
  <si>
    <t>Given back to Caleb</t>
  </si>
  <si>
    <t>Farmer</t>
  </si>
  <si>
    <t>Fortune Telling, Unknown silver paid</t>
  </si>
  <si>
    <t>Moondrop Traveling Carnival of Curiosities</t>
  </si>
  <si>
    <t>Bo</t>
  </si>
  <si>
    <t>Carnival admission for Beau</t>
  </si>
  <si>
    <t>Carnival</t>
  </si>
  <si>
    <t>Carnival admission for Jester</t>
  </si>
  <si>
    <t>Carnival admission for Nott and Caleb</t>
  </si>
  <si>
    <t>Carnival admission for Fjord</t>
  </si>
  <si>
    <t>Looted</t>
  </si>
  <si>
    <t>Searching through old man's guts</t>
  </si>
  <si>
    <t>Mighty Nein</t>
  </si>
  <si>
    <t>Round of drinks</t>
  </si>
  <si>
    <t>Fjord - firewiskey, Nott - firewhisky x2, Jester - milk</t>
  </si>
  <si>
    <t>Matt: "Keeping tally of the table."</t>
  </si>
  <si>
    <t>Red copper pot</t>
  </si>
  <si>
    <t>Changes one copper into a silver, once a day. Jesters magic word: skinky doodie.</t>
  </si>
  <si>
    <t>Breakfast</t>
  </si>
  <si>
    <t>Unknown cost</t>
  </si>
  <si>
    <t>Given</t>
  </si>
  <si>
    <t>Piece of bacon</t>
  </si>
  <si>
    <t>Old Mud Hole</t>
  </si>
  <si>
    <t>Whisky</t>
  </si>
  <si>
    <t>1 drink each except Nott got 2</t>
  </si>
  <si>
    <t>Mollymauk</t>
  </si>
  <si>
    <t>(Unknown cost, but dividing group pruchase should be about 1 silver.)</t>
  </si>
  <si>
    <t>Snuck the undrank whisky to Nott who placed it in her leg flask.</t>
  </si>
  <si>
    <t>Burnished Bibelots and Nott</t>
  </si>
  <si>
    <t>Burnished Bibelots</t>
  </si>
  <si>
    <t>Stolen</t>
  </si>
  <si>
    <t>Platinum flask</t>
  </si>
  <si>
    <t>Flask</t>
  </si>
  <si>
    <t>Nott left her flask with booze in place of the platinum flask.</t>
  </si>
  <si>
    <t>Brass baby bottle</t>
  </si>
  <si>
    <t>Circus Tent</t>
  </si>
  <si>
    <t>Slice of woman's flesh</t>
  </si>
  <si>
    <t>0:35:35</t>
  </si>
  <si>
    <t>Healer's kit</t>
  </si>
  <si>
    <t>10 Uses Remaining</t>
  </si>
  <si>
    <t>0:36:09</t>
  </si>
  <si>
    <t>Expended</t>
  </si>
  <si>
    <t>Healer's kit supplies</t>
  </si>
  <si>
    <t>9 Uses Remaining</t>
  </si>
  <si>
    <t>0:39:04</t>
  </si>
  <si>
    <t>Crownsguard Zombies</t>
  </si>
  <si>
    <t>0:43:37</t>
  </si>
  <si>
    <t>Horses, Cart</t>
  </si>
  <si>
    <t>3 Horses</t>
  </si>
  <si>
    <t>1:11:24</t>
  </si>
  <si>
    <t>Released</t>
  </si>
  <si>
    <t>1:13:11</t>
  </si>
  <si>
    <t>Foraged</t>
  </si>
  <si>
    <t>Charcoal</t>
  </si>
  <si>
    <t>1:19:21</t>
  </si>
  <si>
    <t>1:20:48</t>
  </si>
  <si>
    <t>Fiends of Folklore, Arcane tome</t>
  </si>
  <si>
    <t>1:38:08</t>
  </si>
  <si>
    <t>Trostenwald</t>
  </si>
  <si>
    <t>1:38:29</t>
  </si>
  <si>
    <t>Natural Remedies</t>
  </si>
  <si>
    <t>Incense, herbs, and charcoal (10 gold worth)</t>
  </si>
  <si>
    <t>1:39:15</t>
  </si>
  <si>
    <t>Find Familiar (Sparrow)</t>
  </si>
  <si>
    <t>1:47:10</t>
  </si>
  <si>
    <t>Chemistry kit supplies</t>
  </si>
  <si>
    <t>Failed Acid Experiment</t>
  </si>
  <si>
    <t>1:58:10</t>
  </si>
  <si>
    <t>Fine liquor</t>
  </si>
  <si>
    <t>2:08:18</t>
  </si>
  <si>
    <t>Loaned</t>
  </si>
  <si>
    <t>No mention on if Beau returned Fjord's change</t>
  </si>
  <si>
    <t>2:08:54</t>
  </si>
  <si>
    <t>Cheap wine</t>
  </si>
  <si>
    <t>Two-Gold Bold</t>
  </si>
  <si>
    <t>2:11:04</t>
  </si>
  <si>
    <t>Noah</t>
  </si>
  <si>
    <t>For passage to Crookstone</t>
  </si>
  <si>
    <t>Island in Ustaloch Lake</t>
  </si>
  <si>
    <t>Ferryman</t>
  </si>
  <si>
    <t>Bribe for passage to island</t>
  </si>
  <si>
    <t>Gustav</t>
  </si>
  <si>
    <t>Nestled Nook</t>
  </si>
  <si>
    <t>Supplies from circus</t>
  </si>
  <si>
    <t>Offered anything from the circus supplies</t>
  </si>
  <si>
    <t>Ring</t>
  </si>
  <si>
    <t>"I hope it can help you pay of some of your debt."</t>
  </si>
  <si>
    <t>Toya</t>
  </si>
  <si>
    <t xml:space="preserve">Jade Bangle </t>
  </si>
  <si>
    <t>Bacon</t>
  </si>
  <si>
    <t>Book</t>
  </si>
  <si>
    <t>Book that was purchased from Burnished Bibelots prior (3g)</t>
  </si>
  <si>
    <t>Flask Nott left here previously.</t>
  </si>
  <si>
    <t xml:space="preserve">Warm Dew Bathhouse </t>
  </si>
  <si>
    <t>Adjoining baths for 2 hours</t>
  </si>
  <si>
    <t>Caleb paid for himself and Nott</t>
  </si>
  <si>
    <t>Cucumbers, Flask of water, Brass doorknob, Vase, Flowers, New bandages (made from a towel)</t>
  </si>
  <si>
    <t>Lochward General</t>
  </si>
  <si>
    <t>Harper Mince</t>
  </si>
  <si>
    <t>Map: Dwendalian Empire</t>
  </si>
  <si>
    <t>Skein</t>
  </si>
  <si>
    <t>"I'll try anything once."</t>
  </si>
  <si>
    <t>"I'm not going to let my friend experience it alone."</t>
  </si>
  <si>
    <t>Potion of Regular Healing, Skein</t>
  </si>
  <si>
    <t>Gift</t>
  </si>
  <si>
    <t>Flowers</t>
  </si>
  <si>
    <t>Stolen flowers from Warm Dew Bathhouse</t>
  </si>
  <si>
    <t>Courier Service</t>
  </si>
  <si>
    <t>Marion</t>
  </si>
  <si>
    <t>Letter</t>
  </si>
  <si>
    <t>Letter sent to Marion Lavorre in Nicodranas</t>
  </si>
  <si>
    <t>Small parcels (3)</t>
  </si>
  <si>
    <t>Mail Fraud: The Baumbauch's</t>
  </si>
  <si>
    <t>Alfield</t>
  </si>
  <si>
    <t>Gnoll ears (12)</t>
  </si>
  <si>
    <t>Contract by the Watchmaster to save the village of Alfield. 30 gp for each Gnoll ear they get (maybe a tail or two in the bunch)</t>
  </si>
  <si>
    <t>Watchmaster Bryce Feelid</t>
  </si>
  <si>
    <t>Paid in exchange for the Gnoll Ears and helping the Village</t>
  </si>
  <si>
    <t>Distributed</t>
  </si>
  <si>
    <t>Collected</t>
  </si>
  <si>
    <t>Enough to bring the cost of Find Familar down by 3 gp</t>
  </si>
  <si>
    <t>Feed &amp; Mead Tavern</t>
  </si>
  <si>
    <t>Shots of liquor</t>
  </si>
  <si>
    <t>Molly pays more that necessary to keep the drinks coming</t>
  </si>
  <si>
    <t>Crute (innkeeper)</t>
  </si>
  <si>
    <t>In front of Broad Barn</t>
  </si>
  <si>
    <t>5 Sticks of incense</t>
  </si>
  <si>
    <t xml:space="preserve">Worth 5sp </t>
  </si>
  <si>
    <t>Broad Barn</t>
  </si>
  <si>
    <t>Pickles in a jar (2)</t>
  </si>
  <si>
    <t>Exchanged</t>
  </si>
  <si>
    <t>Pickle</t>
  </si>
  <si>
    <t>Molly helps Jester buy 2 pickles by giving her 2cp in exchange for 1 of the pickles</t>
  </si>
  <si>
    <t>1 pickle</t>
  </si>
  <si>
    <t>Big bags of incense (2; 17-20 gold worth)</t>
  </si>
  <si>
    <t>Materials for 1 vial of acid</t>
  </si>
  <si>
    <t>Stale tarts (2)</t>
  </si>
  <si>
    <t>Reggie</t>
  </si>
  <si>
    <t>Rented</t>
  </si>
  <si>
    <t>Horse</t>
  </si>
  <si>
    <t>Horse (same one)</t>
  </si>
  <si>
    <t>Molly pays a silver on top of Caleb's copper for the horse</t>
  </si>
  <si>
    <t>Gnolls</t>
  </si>
  <si>
    <t>Mines</t>
  </si>
  <si>
    <t>Gnoll ears (2 sets)</t>
  </si>
  <si>
    <t>Rusted hooded lantern, Sledge hammer, Crowbar, Small lighweight boom boom stick</t>
  </si>
  <si>
    <t>Hooded lantern</t>
  </si>
  <si>
    <t>Taken/Given</t>
  </si>
  <si>
    <t>Boom boom stick</t>
  </si>
  <si>
    <t>Hundreds of ball bearings</t>
  </si>
  <si>
    <t>Gnoll ears (5 sets), Hyena ears (4 sets)</t>
  </si>
  <si>
    <t>Potion of Greater Healing, Healer's kits (2), Disenfectant herbs and funguses (medicinal supplies)</t>
  </si>
  <si>
    <t>Potion of Greater Healing</t>
  </si>
  <si>
    <t>Healer's kits (2)</t>
  </si>
  <si>
    <t>2 Healer's Kits</t>
  </si>
  <si>
    <t>Gnoll</t>
  </si>
  <si>
    <t>Gnoll ears (2)</t>
  </si>
  <si>
    <t>Hyena</t>
  </si>
  <si>
    <t>Hyena ears (2)</t>
  </si>
  <si>
    <t>Ball bearing</t>
  </si>
  <si>
    <t>Gnoll Pack Lord</t>
  </si>
  <si>
    <t>Glaive (unidentified)</t>
  </si>
  <si>
    <t>Originally 3 silver, later corrected to 2 (2:41:40)</t>
  </si>
  <si>
    <t>Shakäste</t>
  </si>
  <si>
    <t>Shakäste's pouch</t>
  </si>
  <si>
    <t>Theft noticed, unremarked on by Shakaste</t>
  </si>
  <si>
    <t>Pack-Priest</t>
  </si>
  <si>
    <t>Handful of ball bearings</t>
  </si>
  <si>
    <t>Potion of Regular Healing</t>
  </si>
  <si>
    <t>Darkvision goggles</t>
  </si>
  <si>
    <t>Glove of Blasting</t>
  </si>
  <si>
    <t>Manticore</t>
  </si>
  <si>
    <t>Ring (silver with blue gem)</t>
  </si>
  <si>
    <t>Well-carved stick</t>
  </si>
  <si>
    <t>Manticore manacles</t>
  </si>
  <si>
    <t>No visible lock, runes pressed into opening of each clasp</t>
  </si>
  <si>
    <t>Manticore head</t>
  </si>
  <si>
    <t>Alfield, outside</t>
  </si>
  <si>
    <t>Pearl ring (worth at least 100 gold)</t>
  </si>
  <si>
    <t>Citizens of Alfield</t>
  </si>
  <si>
    <t>Feed &amp; Mead</t>
  </si>
  <si>
    <t>Free drinks</t>
  </si>
  <si>
    <t>Snuck into the pockets of anyone who bought drinks for the Mighty Nein</t>
  </si>
  <si>
    <t>Crute</t>
  </si>
  <si>
    <t>Rooms (2)</t>
  </si>
  <si>
    <t>Find Familiar</t>
  </si>
  <si>
    <t>Shakaste's pouch</t>
  </si>
  <si>
    <t>Birdseed, Jerky/rations</t>
  </si>
  <si>
    <t>Crafted</t>
  </si>
  <si>
    <t>Acid (1 vial)</t>
  </si>
  <si>
    <t>Bryce Feelid</t>
  </si>
  <si>
    <t>Salttrench Jail</t>
  </si>
  <si>
    <t>Traded</t>
  </si>
  <si>
    <t>Gnoll ears (14 sets), Hyena ears (5 sets), Returned bodies (7), Survivors (12)</t>
  </si>
  <si>
    <t>Hyena ears were passed off as gnoll ears</t>
  </si>
  <si>
    <t>Bryce Feelid/Alfield</t>
  </si>
  <si>
    <t>On The Wind Stables</t>
  </si>
  <si>
    <t>New cart</t>
  </si>
  <si>
    <t>Starosta Durmas</t>
  </si>
  <si>
    <t>Blackmail</t>
  </si>
  <si>
    <t>Letter of recommendation to the Soltryce Academy</t>
  </si>
  <si>
    <t>Jester convinces the Starosta using the phrase "The Ruby of the Sea says hello."</t>
  </si>
  <si>
    <t>Syphilis Bandits</t>
  </si>
  <si>
    <t>Side of the road</t>
  </si>
  <si>
    <t>Horses (4), Heavy crossbows (2), Light crossbows (3), Hand crossbows (2), Bolts (43), Shortswords (6), Daggers (2)</t>
  </si>
  <si>
    <t>Gates of Zadash</t>
  </si>
  <si>
    <t>Ulysses Stanneras</t>
  </si>
  <si>
    <t>Information on a smut shop</t>
  </si>
  <si>
    <t>Information on a bath house</t>
  </si>
  <si>
    <t>Invulnerable Vagrant</t>
  </si>
  <si>
    <t>Pumat Sol</t>
  </si>
  <si>
    <t>Paper and ink (high-quality)</t>
  </si>
  <si>
    <t>Potions of Regular Healing (2)</t>
  </si>
  <si>
    <t>Paid/traded</t>
  </si>
  <si>
    <t>Handy Haversack (Pink)</t>
  </si>
  <si>
    <t>Glaive, Ribbon</t>
  </si>
  <si>
    <t>Pentamarket</t>
  </si>
  <si>
    <t>Unknown vendor</t>
  </si>
  <si>
    <t>Mulled wine, Tarts (13)</t>
  </si>
  <si>
    <t>Leaky Tap</t>
  </si>
  <si>
    <t>Card Players</t>
  </si>
  <si>
    <t>Got caught cheating</t>
  </si>
  <si>
    <t>Room and tab</t>
  </si>
  <si>
    <t>Spark Hammer Smithing</t>
  </si>
  <si>
    <t>Handaxe</t>
  </si>
  <si>
    <t>Shortswords (6), Light crossbows (2), Heavy crossbows (2), Daggers (2), Hand crossbows (2), Manticore manacles (1 set)</t>
  </si>
  <si>
    <t>Zadash Woman</t>
  </si>
  <si>
    <t>Buttons (2)</t>
  </si>
  <si>
    <t>Steam's Respite</t>
  </si>
  <si>
    <t>Bath</t>
  </si>
  <si>
    <t>Laundry</t>
  </si>
  <si>
    <t>Herald of the Hall Voloshin</t>
  </si>
  <si>
    <t>King's Hall</t>
  </si>
  <si>
    <t>Writ to fight sewer creature</t>
  </si>
  <si>
    <t>Gained 
Platinum</t>
  </si>
  <si>
    <t>Gained 
Gold</t>
  </si>
  <si>
    <t>Half-Elven Band</t>
  </si>
  <si>
    <t>A nice atmosphere</t>
  </si>
  <si>
    <t>Zadash</t>
  </si>
  <si>
    <t>Cloak</t>
  </si>
  <si>
    <t>Wool cap, Earmuffs</t>
  </si>
  <si>
    <t>Ring of Water Walking</t>
  </si>
  <si>
    <t>Dead Crownsguard</t>
  </si>
  <si>
    <t>Sewers</t>
  </si>
  <si>
    <t>Coin purses (2)</t>
  </si>
  <si>
    <t>Unknown amount at the time of looting</t>
  </si>
  <si>
    <t>Crownsguard helmets (2)</t>
  </si>
  <si>
    <t>Confirmed amount from the coin purses</t>
  </si>
  <si>
    <t>Crownsguard studded leather armor (2 sets), Longswords (2)</t>
  </si>
  <si>
    <t>Later identified as Mariner's Armor</t>
  </si>
  <si>
    <t>Dead Sailor</t>
  </si>
  <si>
    <t>Sea-themed studded leather armor</t>
  </si>
  <si>
    <t>Corpses</t>
  </si>
  <si>
    <t>Buttons (5)</t>
  </si>
  <si>
    <t>Spider</t>
  </si>
  <si>
    <t>Spider corpse</t>
  </si>
  <si>
    <t>Crownsguard</t>
  </si>
  <si>
    <t>Crownsguard studded leather armor (2 sets), Crownsguard helmets (2)</t>
  </si>
  <si>
    <t>Voloshin</t>
  </si>
  <si>
    <t>Writ</t>
  </si>
  <si>
    <t>Writ that allows them to be in sewers</t>
  </si>
  <si>
    <t>Mariner's armor</t>
  </si>
  <si>
    <t>Reversible cloak</t>
  </si>
  <si>
    <t>The Invulnerable Vagrant</t>
  </si>
  <si>
    <t>Enchantment for armor</t>
  </si>
  <si>
    <t>Periapt of Wound Closure</t>
  </si>
  <si>
    <t>The Meal Hearth</t>
  </si>
  <si>
    <t>Bear claws (10), Loaf of bread</t>
  </si>
  <si>
    <t>Chastity's Nook</t>
  </si>
  <si>
    <t>Shallow Breaths (book)</t>
  </si>
  <si>
    <t>Tusk Love (book)</t>
  </si>
  <si>
    <t>The Courting of the Crick (book)</t>
  </si>
  <si>
    <t>Originally intended for Caleb</t>
  </si>
  <si>
    <t>The Leaky Tap</t>
  </si>
  <si>
    <t>Bottle of beer</t>
  </si>
  <si>
    <t>Tri-Spire</t>
  </si>
  <si>
    <t>Beau, Jester</t>
  </si>
  <si>
    <t>Grappling hook</t>
  </si>
  <si>
    <t>Hempen rope (50 feet)</t>
  </si>
  <si>
    <t>Various breakfast foods</t>
  </si>
  <si>
    <t>For disguise</t>
  </si>
  <si>
    <t>Guided Hand Infirmary</t>
  </si>
  <si>
    <t>Papers</t>
  </si>
  <si>
    <t>Stolen for handwriting samples</t>
  </si>
  <si>
    <t>Costumes/Disguises for festival</t>
  </si>
  <si>
    <t>Sausages (2 strings)</t>
  </si>
  <si>
    <t>Lord Sutan</t>
  </si>
  <si>
    <t>Clay roof shingles (23)</t>
  </si>
  <si>
    <t>Uncovering the roof trap door to break in--unknown number later returned</t>
  </si>
  <si>
    <t>Frayed remains of rug mimic</t>
  </si>
  <si>
    <t>Trying to cover their tracks</t>
  </si>
  <si>
    <t>Magical stone</t>
  </si>
  <si>
    <t>High Richter Prucine</t>
  </si>
  <si>
    <t>Spell scrolls</t>
  </si>
  <si>
    <t>Thuron</t>
  </si>
  <si>
    <t>Armor, Boots, Sword, Sheath, Daggers (3)</t>
  </si>
  <si>
    <t>Taliesin states that there are 2 extra platinum after the distribution of this--one goes to Nott but the other disappears into the ether.</t>
  </si>
  <si>
    <t>Beacon</t>
  </si>
  <si>
    <t>Returned</t>
  </si>
  <si>
    <t>Armor, Beacon</t>
  </si>
  <si>
    <t>Ulog/Dolan/Horris</t>
  </si>
  <si>
    <t>Meant to be for the whole group, but Travis specifically mentions that he has it, not the rest of the group. (Actual number given at 4:04:20)</t>
  </si>
  <si>
    <t>Claudia</t>
  </si>
  <si>
    <t>Iron safe</t>
  </si>
  <si>
    <t>Caleb receives his from Nott at 2:56:47</t>
  </si>
  <si>
    <t>Gifted/Distributed</t>
  </si>
  <si>
    <t>One of two extra platinum, given to make up for a difficult conversation between Nott and the rest of the Mighty Nein.</t>
  </si>
  <si>
    <t>Scroll case</t>
  </si>
  <si>
    <t>Healing potion</t>
  </si>
  <si>
    <t>Flask of Endless Alcohol commission</t>
  </si>
  <si>
    <t>Lead-lined box</t>
  </si>
  <si>
    <t>Shocking Grasp spell scroll</t>
  </si>
  <si>
    <t>Shield spell scroll</t>
  </si>
  <si>
    <t>Daggers (3)</t>
  </si>
  <si>
    <t>Xhorhasian boots</t>
  </si>
  <si>
    <t>The Gentleman</t>
  </si>
  <si>
    <t>Gambled</t>
  </si>
  <si>
    <t>600 gold in the pot, 300 from both</t>
  </si>
  <si>
    <t>The Evening Nip</t>
  </si>
  <si>
    <t>Flask refilled</t>
  </si>
  <si>
    <t>Given for the purpose of purchasing shurikens/darts.</t>
  </si>
  <si>
    <t>Vials of holy water (2)</t>
  </si>
  <si>
    <t>Cloak of Protection</t>
  </si>
  <si>
    <t>Ink for transcribing</t>
  </si>
  <si>
    <t>Caleb/Yasha</t>
  </si>
  <si>
    <t>Throwing Stars (20)</t>
  </si>
  <si>
    <t>Thrown</t>
  </si>
  <si>
    <t>Throwing star</t>
  </si>
  <si>
    <t>Throwing Stars (19)</t>
  </si>
  <si>
    <t>Throwing stars (19)</t>
  </si>
  <si>
    <t>Vial of holy water</t>
  </si>
  <si>
    <t>Underground river</t>
  </si>
  <si>
    <t>Nott threw a coin at Fjord but missed; it landed in the water</t>
  </si>
  <si>
    <t>Ball bearings (Handful)</t>
  </si>
  <si>
    <t>Siff's Chambers</t>
  </si>
  <si>
    <t>Ball bearings (3)</t>
  </si>
  <si>
    <t>Ball bearings</t>
  </si>
  <si>
    <t>Bolt</t>
  </si>
  <si>
    <t>Bronze rod</t>
  </si>
  <si>
    <t>Yasha and Molly</t>
  </si>
  <si>
    <t>Metal bowls (3)</t>
  </si>
  <si>
    <t>Into floor carving</t>
  </si>
  <si>
    <t>Dead bodies</t>
  </si>
  <si>
    <t>Silver and gold jewlery</t>
  </si>
  <si>
    <t>Potion of Necrotic Resistance</t>
  </si>
  <si>
    <t>Glowing light stone</t>
  </si>
  <si>
    <t>Magician's Judge</t>
  </si>
  <si>
    <t>Siff's journal</t>
  </si>
  <si>
    <t>2 Urns</t>
  </si>
  <si>
    <t>Box of jewelry</t>
  </si>
  <si>
    <t xml:space="preserve">Mantle </t>
  </si>
  <si>
    <t>Candle sticks</t>
  </si>
  <si>
    <t>Manacles</t>
  </si>
  <si>
    <t>Urns (2)</t>
  </si>
  <si>
    <t>Rings (7)</t>
  </si>
  <si>
    <t>Research notebook</t>
  </si>
  <si>
    <t>Regifted the rings</t>
  </si>
  <si>
    <t>Dolan</t>
  </si>
  <si>
    <t>Papers regarding Olog's wife</t>
  </si>
  <si>
    <t>Drink</t>
  </si>
  <si>
    <t>Cost unknown</t>
  </si>
  <si>
    <t>Parcel Services</t>
  </si>
  <si>
    <t>Yeza</t>
  </si>
  <si>
    <t>Buttons, Rings, Doorknob, Brass baby bottle, Ball bearings, Bracelets (2)</t>
  </si>
  <si>
    <t>Parcel contents</t>
  </si>
  <si>
    <t xml:space="preserve">The Invulnerable Vagrant </t>
  </si>
  <si>
    <t>Sword</t>
  </si>
  <si>
    <t>Flask of Endless Alcohol</t>
  </si>
  <si>
    <t>Pre-purchased</t>
  </si>
  <si>
    <t>Trebuchet Game</t>
  </si>
  <si>
    <t>Games of Trebuchet (2, six throws)</t>
  </si>
  <si>
    <t>For Fjord and Molly</t>
  </si>
  <si>
    <t>King's Vault Game</t>
  </si>
  <si>
    <t>Receives winnings at 0:40:45</t>
  </si>
  <si>
    <t>Given to play King's Vault</t>
  </si>
  <si>
    <t xml:space="preserve">Nott </t>
  </si>
  <si>
    <t>Game of King's Vault</t>
  </si>
  <si>
    <t>Meadery stand</t>
  </si>
  <si>
    <t>Cup of mead</t>
  </si>
  <si>
    <t>Titan's Grasp Game</t>
  </si>
  <si>
    <t>Shot at Titan's Grasp</t>
  </si>
  <si>
    <t>Titan's Grasp Guards</t>
  </si>
  <si>
    <t>6 gold in prize pot and one from Nott</t>
  </si>
  <si>
    <t>Prize Pot</t>
  </si>
  <si>
    <t>Bet against Jester in Titan's Grasp</t>
  </si>
  <si>
    <t>Apple vendor</t>
  </si>
  <si>
    <t>Caramel apples (6), Candy apple</t>
  </si>
  <si>
    <t>Tapestry stall</t>
  </si>
  <si>
    <t>Platinum Dragon Tapestry</t>
  </si>
  <si>
    <t>Eagle Shot Game</t>
  </si>
  <si>
    <t>Shots at Eagle Shot game (3)</t>
  </si>
  <si>
    <t>Shots at Eagle Shot game (6)</t>
  </si>
  <si>
    <t>Eagle Shot Guard</t>
  </si>
  <si>
    <t>Wooden swords (2), Rats in cages (2), Hand-stitched doll of King Dwendal</t>
  </si>
  <si>
    <t>Wooden swords (2)</t>
  </si>
  <si>
    <t>Rat</t>
  </si>
  <si>
    <t>Shrine of the Allhammer</t>
  </si>
  <si>
    <t>Offering Bowl</t>
  </si>
  <si>
    <t>Traveler pamphlets</t>
  </si>
  <si>
    <t>Arm Wrestling</t>
  </si>
  <si>
    <t>Righteous Brand Propaganda/Recruitment info</t>
  </si>
  <si>
    <t>Darrow</t>
  </si>
  <si>
    <t>Stubborn Stock coin</t>
  </si>
  <si>
    <t>Victory Pit</t>
  </si>
  <si>
    <t>Entry to the Victory Pit</t>
  </si>
  <si>
    <t>Part of Caleb's Victory Pit entry fee</t>
  </si>
  <si>
    <t>For a tied victory in the Victory Pit</t>
  </si>
  <si>
    <t xml:space="preserve">Beau </t>
  </si>
  <si>
    <t>The Pillow Trove</t>
  </si>
  <si>
    <t>Room</t>
  </si>
  <si>
    <t>Marion Lavorre</t>
  </si>
  <si>
    <t>Letter, Lavender perfume, 
Vials of ink (5)</t>
  </si>
  <si>
    <t>Desk Worker</t>
  </si>
  <si>
    <t>Tipped</t>
  </si>
  <si>
    <t>Companions (2), Fruit platter</t>
  </si>
  <si>
    <t>Evening meals</t>
  </si>
  <si>
    <t>Painted picture</t>
  </si>
  <si>
    <t>Paper</t>
  </si>
  <si>
    <t>Pearl of Power</t>
  </si>
  <si>
    <t>Enchanted crossbow bolts (2)</t>
  </si>
  <si>
    <t>Shield</t>
  </si>
  <si>
    <t>Originally +1 shield, later retconned</t>
  </si>
  <si>
    <t>The Grace of the Wild</t>
  </si>
  <si>
    <t>Acid supplies</t>
  </si>
  <si>
    <t>Unknown amount paid</t>
  </si>
  <si>
    <t>Nott, Molly</t>
  </si>
  <si>
    <t>Advance</t>
  </si>
  <si>
    <t>Potions of Greater Healing (2)</t>
  </si>
  <si>
    <t>Potion of Cure Disease</t>
  </si>
  <si>
    <t>Paper and ink (basic)</t>
  </si>
  <si>
    <t>Incense</t>
  </si>
  <si>
    <t>Orc Hut</t>
  </si>
  <si>
    <t>Molly and Yasha</t>
  </si>
  <si>
    <t>Hide armor, Meat (2 pounds)</t>
  </si>
  <si>
    <t>Bromkiln Byway</t>
  </si>
  <si>
    <t>Picked</t>
  </si>
  <si>
    <t>Handful of posies</t>
  </si>
  <si>
    <t>Ogre</t>
  </si>
  <si>
    <t>Campsite</t>
  </si>
  <si>
    <t>Vials of toxin (5)</t>
  </si>
  <si>
    <t>Crownsguard Soldier</t>
  </si>
  <si>
    <t>Pouch of dried oats and corn</t>
  </si>
  <si>
    <t>The closest crownsguard that approached the nein. Unnamed</t>
  </si>
  <si>
    <t>Righteous Brand</t>
  </si>
  <si>
    <t>Wagon repair</t>
  </si>
  <si>
    <t>Lightning-Struck Tree, on the way to Labenda Swamp</t>
  </si>
  <si>
    <t>Twigs</t>
  </si>
  <si>
    <t>Acid</t>
  </si>
  <si>
    <t>Labenda Swamp</t>
  </si>
  <si>
    <t>Kiri</t>
  </si>
  <si>
    <t>Dagger</t>
  </si>
  <si>
    <t>Gator</t>
  </si>
  <si>
    <t>Gator hide</t>
  </si>
  <si>
    <t>Berleben</t>
  </si>
  <si>
    <t>Old Woman</t>
  </si>
  <si>
    <t>Pocket bacon</t>
  </si>
  <si>
    <t>For directions to the Keystone Pub</t>
  </si>
  <si>
    <t>Keystone Pub</t>
  </si>
  <si>
    <t>Dent Bonswallow</t>
  </si>
  <si>
    <t>Labenda throat grog</t>
  </si>
  <si>
    <t>A round of drinks for the party</t>
  </si>
  <si>
    <t>Rooms (4)</t>
  </si>
  <si>
    <t>For hiring Febron</t>
  </si>
  <si>
    <t>Febron Keyes</t>
  </si>
  <si>
    <t>Guide to The Gentleman's warehouse and a song</t>
  </si>
  <si>
    <t>Sum was halved amongst the party</t>
  </si>
  <si>
    <t>Cart escort</t>
  </si>
  <si>
    <t>Jester specified it as: couple of silver</t>
  </si>
  <si>
    <t>Payment unknown</t>
  </si>
  <si>
    <t>Ball bearings (handful)</t>
  </si>
  <si>
    <t>Dried animal foot</t>
  </si>
  <si>
    <t>Note keeping track of locations</t>
  </si>
  <si>
    <t>Note was torn and writing damaged, says the word "Shady"</t>
  </si>
  <si>
    <t>Teal scarf</t>
  </si>
  <si>
    <t>Fish skin</t>
  </si>
  <si>
    <t>Jewelry (250 gold worth)</t>
  </si>
  <si>
    <t>Manacles (4 sets)</t>
  </si>
  <si>
    <t>Bloody</t>
  </si>
  <si>
    <t>Vials of thick oily purple liquid (2)</t>
  </si>
  <si>
    <t>Not magical</t>
  </si>
  <si>
    <t>Well-crafted marble bowl inlaid with gold</t>
  </si>
  <si>
    <t>Destroyed by Yasha with Magician's judge</t>
  </si>
  <si>
    <t>Calianna</t>
  </si>
  <si>
    <t>Invisibility spell scroll</t>
  </si>
  <si>
    <t>Ounterloch Cavern</t>
  </si>
  <si>
    <t>Broken pieces of shiny pottery</t>
  </si>
  <si>
    <t xml:space="preserve">Trident </t>
  </si>
  <si>
    <t>Sturdy leather cord (60 feet)</t>
  </si>
  <si>
    <t>Arch Heart symbol</t>
  </si>
  <si>
    <t>Storm Lord symbols [4: Medallion, Cermaic wall hangings (2), 
Part of a latch to a chest]</t>
  </si>
  <si>
    <t>Summer's Dance</t>
  </si>
  <si>
    <t>Looted/Absorbed</t>
  </si>
  <si>
    <t>Uk'otoa orb</t>
  </si>
  <si>
    <t>Broken sword hilt</t>
  </si>
  <si>
    <t>Stick of dynamite</t>
  </si>
  <si>
    <t>Carnivorous Vines</t>
  </si>
  <si>
    <t>Fed</t>
  </si>
  <si>
    <t>Jerky wrapped around a ball bearing</t>
  </si>
  <si>
    <t>Testing to see if they were dangerous. Answer was yes</t>
  </si>
  <si>
    <t>Moldy pastries</t>
  </si>
  <si>
    <t>Oil flask</t>
  </si>
  <si>
    <t>Torch</t>
  </si>
  <si>
    <t>Venom Troll Home</t>
  </si>
  <si>
    <t>Troll heart</t>
  </si>
  <si>
    <t>Troll pouch, with some pickled meat (human)</t>
  </si>
  <si>
    <t>Booze-skin</t>
  </si>
  <si>
    <t>3 to each other member (specifically noted that extra was kept for herself)</t>
  </si>
  <si>
    <t>Horris</t>
  </si>
  <si>
    <t>The Drowned Nest</t>
  </si>
  <si>
    <t>Rooms for the night</t>
  </si>
  <si>
    <t>Uma</t>
  </si>
  <si>
    <t>Information (What was she reading?)</t>
  </si>
  <si>
    <t>Smythe Durbin</t>
  </si>
  <si>
    <t>The Fungal Fount</t>
  </si>
  <si>
    <t>Potion of Greater Healing, Unknown potion (Protection of some kind)</t>
  </si>
  <si>
    <t>Sleeping herbs (10 doses), Lavender oil</t>
  </si>
  <si>
    <t>Found</t>
  </si>
  <si>
    <t>Smooth stone, with a faint ring</t>
  </si>
  <si>
    <t>Future Transmuter's Stone</t>
  </si>
  <si>
    <t>Spell scroll</t>
  </si>
  <si>
    <t>Obtained from Caliana</t>
  </si>
  <si>
    <t>Crossroads, Green Tent</t>
  </si>
  <si>
    <t>Bone bracelet</t>
  </si>
  <si>
    <t>Crossroads</t>
  </si>
  <si>
    <t>Warm clothing</t>
  </si>
  <si>
    <t>Crossroads, White Tent</t>
  </si>
  <si>
    <t>Tents (5)</t>
  </si>
  <si>
    <t>Repair kit</t>
  </si>
  <si>
    <t>Raw canvas (25 square feet)</t>
  </si>
  <si>
    <t>For Kiri</t>
  </si>
  <si>
    <t>Bandit Leader</t>
  </si>
  <si>
    <t>Leather armor (from orc's hut)</t>
  </si>
  <si>
    <t>Because he felt bad</t>
  </si>
  <si>
    <t>Bandit</t>
  </si>
  <si>
    <t>Green mask and his pants</t>
  </si>
  <si>
    <t>Bandit pants</t>
  </si>
  <si>
    <t>Cover for wagon, Blankets (2)</t>
  </si>
  <si>
    <t>Looted from Bandit wagon that was staged for the ambush</t>
  </si>
  <si>
    <t>White flower bud</t>
  </si>
  <si>
    <t>Hupperdook Street Vendor</t>
  </si>
  <si>
    <t>Pack of poppers and sparklers (10 per pack)</t>
  </si>
  <si>
    <t>Flower necklace</t>
  </si>
  <si>
    <t>Popper</t>
  </si>
  <si>
    <t>Blushing Tankard Tavern</t>
  </si>
  <si>
    <t>Fitz or Ashton</t>
  </si>
  <si>
    <t>Dancer</t>
  </si>
  <si>
    <t>Down payment for companion</t>
  </si>
  <si>
    <t>Never went back to secure a companion</t>
  </si>
  <si>
    <t>Tara</t>
  </si>
  <si>
    <t>Flowers (13)</t>
  </si>
  <si>
    <t>Flowers (2)</t>
  </si>
  <si>
    <t>Flower</t>
  </si>
  <si>
    <t>To compete in the Hour of Honor</t>
  </si>
  <si>
    <t>Layla Schuster</t>
  </si>
  <si>
    <t>Ol' Blemmy and Crew</t>
  </si>
  <si>
    <t>Drink tokens (5)</t>
  </si>
  <si>
    <t>For winning the Hour of Honor</t>
  </si>
  <si>
    <t>Tinkertop Inventions</t>
  </si>
  <si>
    <t>Music box</t>
  </si>
  <si>
    <t>Taken</t>
  </si>
  <si>
    <t>Steelbringer's Forge</t>
  </si>
  <si>
    <t>Dwarf</t>
  </si>
  <si>
    <t>Fitz and Ashton's services</t>
  </si>
  <si>
    <t>For help finding the Mighty Nein's stolen gold</t>
  </si>
  <si>
    <t>Gail Schuster</t>
  </si>
  <si>
    <t>Meat pies (6)</t>
  </si>
  <si>
    <t>Cleff Tinkertop</t>
  </si>
  <si>
    <t>Meat pie</t>
  </si>
  <si>
    <t>Assembly Yard</t>
  </si>
  <si>
    <t>Bucket of tar</t>
  </si>
  <si>
    <t>Bag, Ball bearings (1000)</t>
  </si>
  <si>
    <t>Retrieved</t>
  </si>
  <si>
    <t>Bag, Ball bearings (814)</t>
  </si>
  <si>
    <t>Starosta Poppin Drokrusher</t>
  </si>
  <si>
    <t>Gearhold Prison</t>
  </si>
  <si>
    <t>Reward for defeating the automaton</t>
  </si>
  <si>
    <t>Wardenhelm Poppin Drokrusher</t>
  </si>
  <si>
    <t>Part of Schusters' bail</t>
  </si>
  <si>
    <t>Jester (By Taliesin)</t>
  </si>
  <si>
    <t>Fjord (By Taliesin)</t>
  </si>
  <si>
    <t>Hupperdook Butcher Shop</t>
  </si>
  <si>
    <t>Gilda &amp; Wallace Schuster</t>
  </si>
  <si>
    <t>To help support Kiri</t>
  </si>
  <si>
    <t>Poppers (set of 10)</t>
  </si>
  <si>
    <t>Food</t>
  </si>
  <si>
    <t>Tinkertop Boltblaster 1000</t>
  </si>
  <si>
    <t>Rissa Tinkertop</t>
  </si>
  <si>
    <t>Drinking token</t>
  </si>
  <si>
    <t>Hupperdook Crownsguard</t>
  </si>
  <si>
    <t>Pistol, Single shot</t>
  </si>
  <si>
    <t>Immediately eaten</t>
  </si>
  <si>
    <t>Keg</t>
  </si>
  <si>
    <t>Cup of alcohol</t>
  </si>
  <si>
    <t>Handy Haversack</t>
  </si>
  <si>
    <t>Drag of cigarette</t>
  </si>
  <si>
    <t>Buy-in for information on the Shepherds</t>
  </si>
  <si>
    <t>For information on Mardun family</t>
  </si>
  <si>
    <t>Jester's shield, Any other items left by Fjord, Jester, and Yasha</t>
  </si>
  <si>
    <t>Abandoned</t>
  </si>
  <si>
    <t>Loaf the horse, cart</t>
  </si>
  <si>
    <t>Platinum Dragon tapestry</t>
  </si>
  <si>
    <t>Abandoned Farmhouse</t>
  </si>
  <si>
    <t>Oil to fill one flask</t>
  </si>
  <si>
    <t>Small iron symbol of Pelor</t>
  </si>
  <si>
    <t>Unused torch</t>
  </si>
  <si>
    <t>W.C. the horse</t>
  </si>
  <si>
    <t>Horse tongue</t>
  </si>
  <si>
    <t>Eaten</t>
  </si>
  <si>
    <t>Ankheg</t>
  </si>
  <si>
    <t>Vials of ankheg acid (2)</t>
  </si>
  <si>
    <t>Vial of ankheg acid</t>
  </si>
  <si>
    <t>Jumnda</t>
  </si>
  <si>
    <t>Cup of tea each</t>
  </si>
  <si>
    <t>Advantage on perception checks for 8 hours</t>
  </si>
  <si>
    <t>Ombo</t>
  </si>
  <si>
    <t>Meat kabobs</t>
  </si>
  <si>
    <t>Healing moss</t>
  </si>
  <si>
    <t>Same as greater healing potion but takes 1 min to use</t>
  </si>
  <si>
    <t>Moon bauble</t>
  </si>
  <si>
    <t>Pistol</t>
  </si>
  <si>
    <t>Rope</t>
  </si>
  <si>
    <t>Flask of oil</t>
  </si>
  <si>
    <t>Tapestry of Bahamut</t>
  </si>
  <si>
    <t>Used to bury Mollymauk</t>
  </si>
  <si>
    <t>Tarot Cards</t>
  </si>
  <si>
    <t>Coin purse</t>
  </si>
  <si>
    <t>To sponsor Molly's resurrection campaign</t>
  </si>
  <si>
    <t>Bribed</t>
  </si>
  <si>
    <t>Easy return through the checkpoint</t>
  </si>
  <si>
    <t>Uttolot Guard</t>
  </si>
  <si>
    <t>Entrance into Greying Wildlands</t>
  </si>
  <si>
    <t>The Landlocked Lady</t>
  </si>
  <si>
    <t>Champ</t>
  </si>
  <si>
    <t>Room, companionship and drinks</t>
  </si>
  <si>
    <t>Room with Nott</t>
  </si>
  <si>
    <t>Room with Nila</t>
  </si>
  <si>
    <t>Nila</t>
  </si>
  <si>
    <t>Goodberry</t>
  </si>
  <si>
    <t>For Beau's hickies</t>
  </si>
  <si>
    <t>Ophelia Mardun</t>
  </si>
  <si>
    <t>Bottle of Wine</t>
  </si>
  <si>
    <t>For Caleb's nausea</t>
  </si>
  <si>
    <t>Cup of tea</t>
  </si>
  <si>
    <t>Crossbow bolts (2)</t>
  </si>
  <si>
    <t>Fired at Beau to test Caduceus' healing skills. Bolts confiscated by Beau after the test.</t>
  </si>
  <si>
    <t>Sour Nest Guard 1</t>
  </si>
  <si>
    <t>Sour Nest Guard 2</t>
  </si>
  <si>
    <t>Crossbow bolts (16)</t>
  </si>
  <si>
    <t>Wohn</t>
  </si>
  <si>
    <t>Unidentified jerky</t>
  </si>
  <si>
    <t>Pouch of assorted teeth</t>
  </si>
  <si>
    <t>Loose leaf tea</t>
  </si>
  <si>
    <t>Red feather</t>
  </si>
  <si>
    <t>0:33:11</t>
  </si>
  <si>
    <t>Scroll of Invisibility</t>
  </si>
  <si>
    <t>1:42:04</t>
  </si>
  <si>
    <t>Jusca</t>
  </si>
  <si>
    <t>1:57:19</t>
  </si>
  <si>
    <t>2:15:32</t>
  </si>
  <si>
    <t>Firecracker</t>
  </si>
  <si>
    <t>3:11:47</t>
  </si>
  <si>
    <t>3:28:52</t>
  </si>
  <si>
    <t>3:29:32</t>
  </si>
  <si>
    <t>3:35:14</t>
  </si>
  <si>
    <t>3:51:14</t>
  </si>
  <si>
    <t>3:51:54</t>
  </si>
  <si>
    <t>Iron Shepherds</t>
  </si>
  <si>
    <t>Shortswords (6), Longswords (2), Crossbows (2), Shortbows (3), Damaged Leather (8), "Silver-Tongue" Potion, Reciept, Bag of Holding, Bolts (200), Arrows (100), Daggers (2)</t>
  </si>
  <si>
    <t>Bag of Holding</t>
  </si>
  <si>
    <t>Still belongs to the Nein, but Fjord carries it</t>
  </si>
  <si>
    <t>Lorenzo</t>
  </si>
  <si>
    <t>Magic manacles (4 sets), Teeth (24), Meathook, Corundum gem, Wax-sealed envelope, Galley</t>
  </si>
  <si>
    <t>Tusk</t>
  </si>
  <si>
    <t>Meathook</t>
  </si>
  <si>
    <t>Corundum gem</t>
  </si>
  <si>
    <t>Letter, Medallion with a many pointed star</t>
  </si>
  <si>
    <t>Glaive</t>
  </si>
  <si>
    <t>Cart with permanent Illusion</t>
  </si>
  <si>
    <t>Blankets, Cushions, Food, Horses (4)</t>
  </si>
  <si>
    <t>Horses (2)</t>
  </si>
  <si>
    <t>Molly's Grave</t>
  </si>
  <si>
    <t>Tarot Card (Moon)</t>
  </si>
  <si>
    <t>Baubles, trinkets, buttons, ribbons, string, beads, crescent ornament</t>
  </si>
  <si>
    <t>Mailed</t>
  </si>
  <si>
    <t>Baubles, trinkets, buttons, ribbons, string, beads, crescent ornament, note</t>
  </si>
  <si>
    <t>Parcel delivery</t>
  </si>
  <si>
    <t>Tinkerer's Tools</t>
  </si>
  <si>
    <t>Materials for explosive arrowheads</t>
  </si>
  <si>
    <t>Tinkered</t>
  </si>
  <si>
    <t>Explosive arrow</t>
  </si>
  <si>
    <t>Custom pair of human skin coloured gloves</t>
  </si>
  <si>
    <t>Sent in the same package above</t>
  </si>
  <si>
    <t>Sealing wax</t>
  </si>
  <si>
    <t>Bracers of Defense</t>
  </si>
  <si>
    <t>Matt hands over the items at 0:53:52.</t>
  </si>
  <si>
    <t>Incense (60 gold worth)</t>
  </si>
  <si>
    <t>Feather Fall spell scroll</t>
  </si>
  <si>
    <t>Expeditious Retreat spell scroll</t>
  </si>
  <si>
    <t>Catapult spell scroll</t>
  </si>
  <si>
    <t>The hilt of a broken longwword</t>
  </si>
  <si>
    <t>Later discovered to be a piece of Dwueth'var (Star Razor)</t>
  </si>
  <si>
    <t>Dust of Deliciousness (6 uses)</t>
  </si>
  <si>
    <t>Price unknown</t>
  </si>
  <si>
    <t>Caduceus/Jester</t>
  </si>
  <si>
    <t>Cloak of Elvenkind</t>
  </si>
  <si>
    <t>Exact split between characters unknown</t>
  </si>
  <si>
    <t>Handaxe (+1)</t>
  </si>
  <si>
    <t>Refunded</t>
  </si>
  <si>
    <t>Grace of the Wilds</t>
  </si>
  <si>
    <t>Materials to brew Potions of Regular Healing (6)</t>
  </si>
  <si>
    <t>Cooking spices</t>
  </si>
  <si>
    <t>Potions of Regular Healing (6)</t>
  </si>
  <si>
    <t>Tea kettle, Cookware and kitchen supplies, Fine teas, Wide-brimmed sun hat</t>
  </si>
  <si>
    <t>Suvo's Secrets</t>
  </si>
  <si>
    <t>Diamonds (300 gold worth)</t>
  </si>
  <si>
    <t>Garlic</t>
  </si>
  <si>
    <t>Cast iron orc mask</t>
  </si>
  <si>
    <t>Incense, Herbs, Charcoal (10 gold worth)</t>
  </si>
  <si>
    <t>Wide-brimmed sun hat</t>
  </si>
  <si>
    <t>0:36:18</t>
  </si>
  <si>
    <t>Townspeople of Alfield</t>
  </si>
  <si>
    <t>Feed and Mead Tavern</t>
  </si>
  <si>
    <t>Drinks</t>
  </si>
  <si>
    <t>Bryce</t>
  </si>
  <si>
    <t>Meals</t>
  </si>
  <si>
    <t>Rooms</t>
  </si>
  <si>
    <t>Horse feed</t>
  </si>
  <si>
    <t>Amber Road</t>
  </si>
  <si>
    <t>A bag of gems (500 gold worth, mostly emeralds and rubies)</t>
  </si>
  <si>
    <t xml:space="preserve">Nestled Nook Inn </t>
  </si>
  <si>
    <t>Rounds of von Brandt trosts (2), Milk and chocolate, Meals (several), Rooms</t>
  </si>
  <si>
    <t>Starosta Norda</t>
  </si>
  <si>
    <t>Gustav's freedom</t>
  </si>
  <si>
    <t>Beau and Jester</t>
  </si>
  <si>
    <t>Materials for tanglefoot bag</t>
  </si>
  <si>
    <t>Wuyun Gorge</t>
  </si>
  <si>
    <t>Half an eaten goat</t>
  </si>
  <si>
    <t>Kesdif Drudy</t>
  </si>
  <si>
    <t>Blink puppy, owl, and crimson weasel</t>
  </si>
  <si>
    <t>Owl and weasel were 20 gold each, puppy was 100 gold</t>
  </si>
  <si>
    <t>Seagulls</t>
  </si>
  <si>
    <t>Nicodranas Beach</t>
  </si>
  <si>
    <t>Seagulls (8)</t>
  </si>
  <si>
    <t>Seagull</t>
  </si>
  <si>
    <t>Used to train Professor Thaddeus</t>
  </si>
  <si>
    <t>Zhelezo</t>
  </si>
  <si>
    <t>Entrance to Nicodranas</t>
  </si>
  <si>
    <t>Bribe</t>
  </si>
  <si>
    <t>Tyral</t>
  </si>
  <si>
    <t>The Lavish Chateau</t>
  </si>
  <si>
    <t>Care of cart and animals</t>
  </si>
  <si>
    <t>Liquor and 2 bottles of wine, price isn't discussed until 1:35:55</t>
  </si>
  <si>
    <t>Beau and Fjord</t>
  </si>
  <si>
    <t>The Restless Wharf</t>
  </si>
  <si>
    <t>Dock Worker</t>
  </si>
  <si>
    <t>Access to the Wharfmaster</t>
  </si>
  <si>
    <t>Lightkeeper Gladys</t>
  </si>
  <si>
    <t>Tea</t>
  </si>
  <si>
    <t>Wayfairer's Cove</t>
  </si>
  <si>
    <t>Captain Adella</t>
  </si>
  <si>
    <t>Wine</t>
  </si>
  <si>
    <t>Bottles of wine (2)</t>
  </si>
  <si>
    <t>Jimmy (Dock Worker)</t>
  </si>
  <si>
    <t>Borrowed</t>
  </si>
  <si>
    <t>Rowboat</t>
  </si>
  <si>
    <t>Unknown if boat was returned</t>
  </si>
  <si>
    <t>Algar Dyomin</t>
  </si>
  <si>
    <t>Bracelet that controlled Xundi</t>
  </si>
  <si>
    <t>Khedive Xhundi</t>
  </si>
  <si>
    <t>Information as to why he was enslaved</t>
  </si>
  <si>
    <t>Scrap of fabric from Fjord's sleeve to make touniquet</t>
  </si>
  <si>
    <t>Crossbow bolts (5), Buttons (6)</t>
  </si>
  <si>
    <t>To disguise Algar</t>
  </si>
  <si>
    <t>Beard, mustache, and eyepatch (Disguise Kit)</t>
  </si>
  <si>
    <t>Keys to Algar's office</t>
  </si>
  <si>
    <t>Keeping Algar alive/safe</t>
  </si>
  <si>
    <t>Ink</t>
  </si>
  <si>
    <t>Unknown ship captain</t>
  </si>
  <si>
    <t>Passage to Marquet for Algar</t>
  </si>
  <si>
    <t>Algar's Office</t>
  </si>
  <si>
    <t xml:space="preserve">Dropped </t>
  </si>
  <si>
    <t>Fake goodbye/confession letter for Algar (Forgery Kit)</t>
  </si>
  <si>
    <t>Pillow Trove</t>
  </si>
  <si>
    <t>Nice meal, Lodging</t>
  </si>
  <si>
    <t>Jester and Beau</t>
  </si>
  <si>
    <t>Nugget the blink dog</t>
  </si>
  <si>
    <t>Crossbow bolt</t>
  </si>
  <si>
    <t>Javeed Jawgrasp</t>
  </si>
  <si>
    <t>The Mist(ake) and all its contents</t>
  </si>
  <si>
    <t>The Mist</t>
  </si>
  <si>
    <t>Partially burned map with notes</t>
  </si>
  <si>
    <t>Marius LePual</t>
  </si>
  <si>
    <t>Pouch of what looks like chewing tobacco</t>
  </si>
  <si>
    <t>Hankerchief used as a gag</t>
  </si>
  <si>
    <t>Nicodranas</t>
  </si>
  <si>
    <t>Lost</t>
  </si>
  <si>
    <t>Professor Thaddeus</t>
  </si>
  <si>
    <t>Map Scrap, Coded shopping list</t>
  </si>
  <si>
    <t>Warfmaster Ignus</t>
  </si>
  <si>
    <t>Lying about how long the Mist(ake) has been in port</t>
  </si>
  <si>
    <t>Food for a month</t>
  </si>
  <si>
    <t>Hired</t>
  </si>
  <si>
    <t>Crew for ship</t>
  </si>
  <si>
    <t>Orly's Services as Navigator</t>
  </si>
  <si>
    <t>27 gold/week</t>
  </si>
  <si>
    <t>The Mistake</t>
  </si>
  <si>
    <t>Sqaulleater Crew</t>
  </si>
  <si>
    <t>Surrendered</t>
  </si>
  <si>
    <t>Avantika</t>
  </si>
  <si>
    <t>The Squalleater</t>
  </si>
  <si>
    <t>Candle</t>
  </si>
  <si>
    <t>Ate then placed inside shirt</t>
  </si>
  <si>
    <t>Gifted/Consumed</t>
  </si>
  <si>
    <t>Cheese</t>
  </si>
  <si>
    <t>Pulled off wall from knife Avantika threw towards Caleb.</t>
  </si>
  <si>
    <t>Fruit</t>
  </si>
  <si>
    <t>Keg of black powder</t>
  </si>
  <si>
    <t>Fermented fruit</t>
  </si>
  <si>
    <t>Placed into Haversack</t>
  </si>
  <si>
    <t>Abandoned Hut</t>
  </si>
  <si>
    <t>Magnifying glass</t>
  </si>
  <si>
    <t>Gold cobra statue</t>
  </si>
  <si>
    <t>Rubies (3)</t>
  </si>
  <si>
    <t>Jungle flowers</t>
  </si>
  <si>
    <t>1:03:42</t>
  </si>
  <si>
    <t>Lizardmen</t>
  </si>
  <si>
    <t>Jungle path</t>
  </si>
  <si>
    <t>Lizardman teeth (3)</t>
  </si>
  <si>
    <t>Yuan-Ti Purebloods</t>
  </si>
  <si>
    <t>Stone key, gold ring, Jeweled daggers (2)</t>
  </si>
  <si>
    <t>Ring is worth "a fair amount of gold" (1:15:24)</t>
  </si>
  <si>
    <t>Statue</t>
  </si>
  <si>
    <t>Gifted/Used</t>
  </si>
  <si>
    <t>Placed in the eye sockets of snake reliefs</t>
  </si>
  <si>
    <t>Zehir/Uk'otoa Temple</t>
  </si>
  <si>
    <t>Hallucinogenic fruit</t>
  </si>
  <si>
    <t>Consumed</t>
  </si>
  <si>
    <t>Hallucinogenic fruit (2)</t>
  </si>
  <si>
    <t>0:35:25</t>
  </si>
  <si>
    <t>Yuan-ti Abomination</t>
  </si>
  <si>
    <t>Shield of Retribution</t>
  </si>
  <si>
    <t>Identified in 2-41 (2:12:25)</t>
  </si>
  <si>
    <t>1:30:24</t>
  </si>
  <si>
    <t>Key</t>
  </si>
  <si>
    <t>1:47:00</t>
  </si>
  <si>
    <t>Powder keg</t>
  </si>
  <si>
    <t xml:space="preserve">Fluffernutter </t>
  </si>
  <si>
    <t>Deckhand Jeremiah</t>
  </si>
  <si>
    <t>Loaf of bread (somewhat stale)</t>
  </si>
  <si>
    <t>Vial of acid</t>
  </si>
  <si>
    <t>The Stormcap</t>
  </si>
  <si>
    <t>Lucidian Ocean</t>
  </si>
  <si>
    <t>Looted (Beau)</t>
  </si>
  <si>
    <t>Chest with "A lot of coin"</t>
  </si>
  <si>
    <t>"Mass of gold, silver, copper, ... platinum coins"</t>
  </si>
  <si>
    <t>Looted (Fjord)</t>
  </si>
  <si>
    <t>Frozen tropical fruit, Water</t>
  </si>
  <si>
    <t>Soma</t>
  </si>
  <si>
    <t>Recompense for stealing</t>
  </si>
  <si>
    <t>Longsword</t>
  </si>
  <si>
    <t>Kept as a "Memento"</t>
  </si>
  <si>
    <t>Soma/Stormcap</t>
  </si>
  <si>
    <t>Ornate box w/ Nolzur's Marvelous Pigments &amp; paintbrush</t>
  </si>
  <si>
    <t>Bouldergut</t>
  </si>
  <si>
    <t>Attempted bribe</t>
  </si>
  <si>
    <t>Handful of black pepper</t>
  </si>
  <si>
    <t>Darktow</t>
  </si>
  <si>
    <t>Jamedi</t>
  </si>
  <si>
    <t>For his services on Urakaxyl</t>
  </si>
  <si>
    <t>Plank King</t>
  </si>
  <si>
    <t>Tribute (via James)</t>
  </si>
  <si>
    <t>Counted out from the ship's stash, formally presented at 3:41:25</t>
  </si>
  <si>
    <t>Harpy jerky</t>
  </si>
  <si>
    <t>Presented as tribute</t>
  </si>
  <si>
    <t>The Bloated Cup</t>
  </si>
  <si>
    <t>Paper and Pencil</t>
  </si>
  <si>
    <t>Fjord &amp; Beau</t>
  </si>
  <si>
    <t>Orly &amp; Crew</t>
  </si>
  <si>
    <t>Journal</t>
  </si>
  <si>
    <t>Jewelry boxes ("a few")</t>
  </si>
  <si>
    <t>Waldok</t>
  </si>
  <si>
    <t>Jewel</t>
  </si>
  <si>
    <t>The Docks in Daktow</t>
  </si>
  <si>
    <t xml:space="preserve">Avantika’s Quarters </t>
  </si>
  <si>
    <t>Scented oils</t>
  </si>
  <si>
    <t xml:space="preserve">The Squalleater </t>
  </si>
  <si>
    <t>Copy of Avantika’s cipher</t>
  </si>
  <si>
    <t>Gained</t>
  </si>
  <si>
    <t>Cannonballs (30)</t>
  </si>
  <si>
    <t>Merrow</t>
  </si>
  <si>
    <t>Sunken Tide's Breath</t>
  </si>
  <si>
    <t>Rusted key</t>
  </si>
  <si>
    <t>Shallow Priest</t>
  </si>
  <si>
    <t>Pearl necklace</t>
  </si>
  <si>
    <t>Dashilla</t>
  </si>
  <si>
    <t>Dashilla's Lair</t>
  </si>
  <si>
    <t>Favor</t>
  </si>
  <si>
    <t>Favor unspecified until some future date</t>
  </si>
  <si>
    <t>Squalleater</t>
  </si>
  <si>
    <t>Created</t>
  </si>
  <si>
    <t>Explosive arrowheads (2)</t>
  </si>
  <si>
    <t>The Archmage's Bane</t>
  </si>
  <si>
    <t>Balleater</t>
  </si>
  <si>
    <t>The Balleater</t>
  </si>
  <si>
    <t>Firearm ammo (2 boxes)</t>
  </si>
  <si>
    <t>Dark overcoat</t>
  </si>
  <si>
    <t>Jade pieces (4, cut)</t>
  </si>
  <si>
    <t>Each worth 100 gp</t>
  </si>
  <si>
    <t>Halas</t>
  </si>
  <si>
    <t>Leather boots, Cloak, Handwarming staff</t>
  </si>
  <si>
    <t>Black Pepper Arrow</t>
  </si>
  <si>
    <t>Haversack</t>
  </si>
  <si>
    <t>Books</t>
  </si>
  <si>
    <t>Titles/types of books unspecified</t>
  </si>
  <si>
    <t>Twiggy</t>
  </si>
  <si>
    <t>Jar of beads</t>
  </si>
  <si>
    <t>Public Debate Records: Forum of Zeidel</t>
  </si>
  <si>
    <t>Spellbook</t>
  </si>
  <si>
    <t>Corundrum Gem</t>
  </si>
  <si>
    <t>Explosive Arrow</t>
  </si>
  <si>
    <t>Dockmaster</t>
  </si>
  <si>
    <t>0:15:54</t>
  </si>
  <si>
    <t>0:29:48</t>
  </si>
  <si>
    <t>Bisaft Docks</t>
  </si>
  <si>
    <t>Mighty Nein &amp; crew</t>
  </si>
  <si>
    <t>A repaired Balleater</t>
  </si>
  <si>
    <t>0:39:25</t>
  </si>
  <si>
    <t>Bisaft Meadery</t>
  </si>
  <si>
    <t>Mead &amp; "breakfast"</t>
  </si>
  <si>
    <t>0:39:37</t>
  </si>
  <si>
    <t>Tour of Bentha's beehives</t>
  </si>
  <si>
    <t>Entire M9 except Caleb</t>
  </si>
  <si>
    <t>0:54:45</t>
  </si>
  <si>
    <t>Bisaft</t>
  </si>
  <si>
    <t>70g/potion (increased price b/c of location)</t>
  </si>
  <si>
    <t>0:58:07</t>
  </si>
  <si>
    <t>Keisha Budan</t>
  </si>
  <si>
    <t>Advice on repairing Dwueth'var</t>
  </si>
  <si>
    <t>A Caduceus hug</t>
  </si>
  <si>
    <t>0:59:46</t>
  </si>
  <si>
    <t>1:02:45</t>
  </si>
  <si>
    <t>Jars of honey (2), Honeycomb</t>
  </si>
  <si>
    <t>1:06:35</t>
  </si>
  <si>
    <t>Two week's worth of spices for food</t>
  </si>
  <si>
    <t>1:14:39</t>
  </si>
  <si>
    <t>Dockmaster Podderan</t>
  </si>
  <si>
    <t>Incentive</t>
  </si>
  <si>
    <t>Leave docks before sundown</t>
  </si>
  <si>
    <t>Bottle of Mead</t>
  </si>
  <si>
    <t>Intended for crew from Beau as bribe (see 1:14:57)</t>
  </si>
  <si>
    <t>Skeleton</t>
  </si>
  <si>
    <t>Blue-Gray Potion, Driftglobe, Quaal's Feather Token (tree), Stone of Good Luck</t>
  </si>
  <si>
    <t>Money not counted out until 3:07:45.</t>
  </si>
  <si>
    <t>Studded leather armor</t>
  </si>
  <si>
    <t>Given to Caleb to identify</t>
  </si>
  <si>
    <t>Quaal's Feather Token (tree)</t>
  </si>
  <si>
    <t>Grows a 60-foot tall tree when planted in the ground, can only be used once</t>
  </si>
  <si>
    <t>Allows the user to change the appearance of the armor as many times as they'd like</t>
  </si>
  <si>
    <t>Blue-gray potion</t>
  </si>
  <si>
    <t>As Matt puts it, "For an hour, someone's strength becomes badass" using this potion.</t>
  </si>
  <si>
    <t>Dreef</t>
  </si>
  <si>
    <t>Information</t>
  </si>
  <si>
    <t>Front to Back</t>
  </si>
  <si>
    <t>Nicodranas pastries cookbook</t>
  </si>
  <si>
    <t>Mushrooms cookbook</t>
  </si>
  <si>
    <t>Nicodranas history book</t>
  </si>
  <si>
    <t>Fictional book about a sailor's tryst</t>
  </si>
  <si>
    <t>Seafloor's Bounty</t>
  </si>
  <si>
    <t>Flammable oil</t>
  </si>
  <si>
    <t>Sheila Bobsnopper</t>
  </si>
  <si>
    <t>Yussa Errenis</t>
  </si>
  <si>
    <t>Magic circle</t>
  </si>
  <si>
    <t>Brenatto Apothecary</t>
  </si>
  <si>
    <t>Silver tripod</t>
  </si>
  <si>
    <t>Vial of Dunamis</t>
  </si>
  <si>
    <t>Edith</t>
  </si>
  <si>
    <t>For care of Luc Brenatto</t>
  </si>
  <si>
    <t>Goldenfield Tavern and Lodge</t>
  </si>
  <si>
    <t>Rooms (3)</t>
  </si>
  <si>
    <t xml:space="preserve">Caduceus  </t>
  </si>
  <si>
    <t>Felderwin General</t>
  </si>
  <si>
    <t>Specialty herbs</t>
  </si>
  <si>
    <t>Gathered to cast Comune to check on Yeza</t>
  </si>
  <si>
    <t>Doctor Demi Leric's house</t>
  </si>
  <si>
    <t>Jeff</t>
  </si>
  <si>
    <t>As thanks for saving Luc from the fire</t>
  </si>
  <si>
    <t>Seedy Bar in Felderwin</t>
  </si>
  <si>
    <t>Jordan and Jay</t>
  </si>
  <si>
    <t>Escort for Luc and Edith to Alfield</t>
  </si>
  <si>
    <t>Pocket, Money belt</t>
  </si>
  <si>
    <t>Board for the horse and cart for 1 month</t>
  </si>
  <si>
    <t>Crystal Tunnel</t>
  </si>
  <si>
    <t>Handful of crystals</t>
  </si>
  <si>
    <t>Cavern</t>
  </si>
  <si>
    <t>Placed</t>
  </si>
  <si>
    <t>Traveler Shrine</t>
  </si>
  <si>
    <t>1:40.47</t>
  </si>
  <si>
    <t>1:52.53</t>
  </si>
  <si>
    <t>Frumpkin</t>
  </si>
  <si>
    <t>Ribbon</t>
  </si>
  <si>
    <t>Kobolds</t>
  </si>
  <si>
    <t>Gator skins (2)</t>
  </si>
  <si>
    <t>Bag of tobacco</t>
  </si>
  <si>
    <t>Caged animal's freedom</t>
  </si>
  <si>
    <t>Muck Men</t>
  </si>
  <si>
    <t>Trail rations</t>
  </si>
  <si>
    <t>Gluzzo</t>
  </si>
  <si>
    <t>For not causing a ruckus in Asarius</t>
  </si>
  <si>
    <t>Zorth's Pits</t>
  </si>
  <si>
    <t>Zorth</t>
  </si>
  <si>
    <t>Tiny dick statue</t>
  </si>
  <si>
    <t>Collateral for moorbounders</t>
  </si>
  <si>
    <t>Shoosuva</t>
  </si>
  <si>
    <t>Extracted</t>
  </si>
  <si>
    <t>Vial of paralysis venom</t>
  </si>
  <si>
    <t>Bat droppings</t>
  </si>
  <si>
    <t>Moorbounders</t>
  </si>
  <si>
    <t>Jade Stones (2, worth 100 gold each)</t>
  </si>
  <si>
    <t>Baron Visco</t>
  </si>
  <si>
    <t>Asarius Butcher</t>
  </si>
  <si>
    <t>Meat (slice)</t>
  </si>
  <si>
    <t>Eaten immediately</t>
  </si>
  <si>
    <t>Madam Musk</t>
  </si>
  <si>
    <t>Antivenom Vials (4)</t>
  </si>
  <si>
    <t>Four Corners</t>
  </si>
  <si>
    <t>Payment Unknown</t>
  </si>
  <si>
    <t>Dairon</t>
  </si>
  <si>
    <t>Jade Stone (worth 100 gold)</t>
  </si>
  <si>
    <t>Jade Stone (worth 100 gold), Manacles (bloody)</t>
  </si>
  <si>
    <t>Diamond (worth 300 gold)</t>
  </si>
  <si>
    <t>Jade Stone (100 gold), Manacles (bloody)</t>
  </si>
  <si>
    <t>Umadon</t>
  </si>
  <si>
    <t>Silence</t>
  </si>
  <si>
    <t>Thrown in well</t>
  </si>
  <si>
    <t>The Four Corners</t>
  </si>
  <si>
    <t>Quasit</t>
  </si>
  <si>
    <t>Quasit chunks</t>
  </si>
  <si>
    <t>Taken for moorbounders</t>
  </si>
  <si>
    <t>Abyssal rubbings</t>
  </si>
  <si>
    <t>Charcoal rubbings of the runes on the arch</t>
  </si>
  <si>
    <t>Minotaur heart</t>
  </si>
  <si>
    <t>Revivify on Caduceus</t>
  </si>
  <si>
    <t>Incubus</t>
  </si>
  <si>
    <t>Succubus</t>
  </si>
  <si>
    <t>Parchments</t>
  </si>
  <si>
    <t>Maelstrom Gloves</t>
  </si>
  <si>
    <t>Kovak</t>
  </si>
  <si>
    <t>Traveler figurine</t>
  </si>
  <si>
    <t>Made w/ magic paint</t>
  </si>
  <si>
    <t>Lady Olios</t>
  </si>
  <si>
    <t>Glyph rubbings, Portal instruction manual, Abyssal anchor</t>
  </si>
  <si>
    <t>Aurora Hold</t>
  </si>
  <si>
    <t>Favor (audience w/ Bright Queen)</t>
  </si>
  <si>
    <t>Investigating and eliminating source of portals</t>
  </si>
  <si>
    <t>Beau &amp; Caleb</t>
  </si>
  <si>
    <t>Leather harnesses (2)</t>
  </si>
  <si>
    <t>Fitted to be worn by Beau &amp; Caleb</t>
  </si>
  <si>
    <t>Yarnball (via guard)</t>
  </si>
  <si>
    <t>Quasit sludge</t>
  </si>
  <si>
    <t>Body parts looted from kills in 2-55</t>
  </si>
  <si>
    <t>Lucid Bastion</t>
  </si>
  <si>
    <t>Leylas Kryn</t>
  </si>
  <si>
    <t>Bright Queen</t>
  </si>
  <si>
    <t>Symbols of the Bright Queen</t>
  </si>
  <si>
    <t>Allows free travel through Xhorhas as thanks for returning the Beacon</t>
  </si>
  <si>
    <t>Really crusty doughnut, honey, and waterskin</t>
  </si>
  <si>
    <t>Essek Thelyss</t>
  </si>
  <si>
    <t>The Dim's Inn</t>
  </si>
  <si>
    <t>Mighty Nein and Yeza</t>
  </si>
  <si>
    <t>Accomodation</t>
  </si>
  <si>
    <t>Essek states their stay is "at the Dynasty's dime"</t>
  </si>
  <si>
    <t>Meal and drinks</t>
  </si>
  <si>
    <t>Caduceus, Jester</t>
  </si>
  <si>
    <t>Local dessert</t>
  </si>
  <si>
    <t>Xhorhasian Pastries</t>
  </si>
  <si>
    <t>Tattoo dot</t>
  </si>
  <si>
    <t>Gavin</t>
  </si>
  <si>
    <t>For information about moorbounders</t>
  </si>
  <si>
    <t>Contributed</t>
  </si>
  <si>
    <t>To buy spell component diamonds</t>
  </si>
  <si>
    <t>The Hammered Call</t>
  </si>
  <si>
    <t>Wursh</t>
  </si>
  <si>
    <t>For his time</t>
  </si>
  <si>
    <t>Clothes for Yeza</t>
  </si>
  <si>
    <t>Fadden's Gems</t>
  </si>
  <si>
    <t>Diamonds</t>
  </si>
  <si>
    <t>Turmin's Tinctures and Tonics</t>
  </si>
  <si>
    <t>Turmin</t>
  </si>
  <si>
    <t>Potions of rhino sex (2)</t>
  </si>
  <si>
    <t>Straight razor</t>
  </si>
  <si>
    <t>Firmaments</t>
  </si>
  <si>
    <t>Dynasty outfit</t>
  </si>
  <si>
    <t>Dynasty outfit (Cloak)</t>
  </si>
  <si>
    <t>Fancier Dynasty outfit</t>
  </si>
  <si>
    <t>Fancier Dynasty outfit (Dress)</t>
  </si>
  <si>
    <t>Provisions (10 days' worth)</t>
  </si>
  <si>
    <t>Daggers (2)</t>
  </si>
  <si>
    <t>Vermaloc</t>
  </si>
  <si>
    <t>Derman</t>
  </si>
  <si>
    <t>Bodo</t>
  </si>
  <si>
    <t>Mining Camp</t>
  </si>
  <si>
    <t>Locked box, Bag of vials</t>
  </si>
  <si>
    <t>1 Greater and 2 Regular Healing Potions.</t>
  </si>
  <si>
    <t>Platinum locket</t>
  </si>
  <si>
    <t>Locket with picture of Bodo's lover gotten from locked box</t>
  </si>
  <si>
    <t>Love letter between Bodo and "V".</t>
  </si>
  <si>
    <t>Giants</t>
  </si>
  <si>
    <t>Spider meat</t>
  </si>
  <si>
    <t>Yasha eats it.</t>
  </si>
  <si>
    <t>Jester eats it and gets posioned for an hour.</t>
  </si>
  <si>
    <t>Potion of Healing</t>
  </si>
  <si>
    <t>The Braan</t>
  </si>
  <si>
    <t>Abyssal anchor</t>
  </si>
  <si>
    <t>Abyssal anchor (broken)</t>
  </si>
  <si>
    <t>Inspection</t>
  </si>
  <si>
    <t>Dark blue woolen fabric swatch</t>
  </si>
  <si>
    <t>Salvaged</t>
  </si>
  <si>
    <t>Charred goblin corpse</t>
  </si>
  <si>
    <t>For Scrying</t>
  </si>
  <si>
    <t>Buried</t>
  </si>
  <si>
    <t>Buried after finishing Speak With Dead</t>
  </si>
  <si>
    <t>Dim's Inn Worker</t>
  </si>
  <si>
    <t>To ensure their rooms are not cleaned</t>
  </si>
  <si>
    <t>Professor Waccoh</t>
  </si>
  <si>
    <t>Letter from Bodo's mistress</t>
  </si>
  <si>
    <t>Given as a tip; at 2:29:15 Beau says that she can keep it</t>
  </si>
  <si>
    <t>Professor Tuss Waccoh</t>
  </si>
  <si>
    <t>Staff of Withering</t>
  </si>
  <si>
    <t>As payment for completing the mission</t>
  </si>
  <si>
    <t>Ring of Evasion</t>
  </si>
  <si>
    <t>Piece of broken sword</t>
  </si>
  <si>
    <t>As payment for completing the mission, later discovered to be a piece of Dwueth'var</t>
  </si>
  <si>
    <t>Overcrow Apothecary</t>
  </si>
  <si>
    <t>Vial of hair oil</t>
  </si>
  <si>
    <t>Custom bracers</t>
  </si>
  <si>
    <t>To be collected in a few hours</t>
  </si>
  <si>
    <t>Rosohna</t>
  </si>
  <si>
    <t>Custom clothes (for Caleb)</t>
  </si>
  <si>
    <t>To be collected in a few days</t>
  </si>
  <si>
    <t>Custom clothes</t>
  </si>
  <si>
    <t>Paid in advance, Jester collected hers and others'</t>
  </si>
  <si>
    <t>Den Thelyss</t>
  </si>
  <si>
    <t>Xhorhaus</t>
  </si>
  <si>
    <t>Gaben</t>
  </si>
  <si>
    <t>Given for the care of moorbounders and as payment for their stay</t>
  </si>
  <si>
    <t xml:space="preserve">Mighty Nein </t>
  </si>
  <si>
    <t>House supplies</t>
  </si>
  <si>
    <t>Alchemy supplies</t>
  </si>
  <si>
    <t>To stock the alchemy lab</t>
  </si>
  <si>
    <t>Painter's supplies (3)</t>
  </si>
  <si>
    <t>To decorate the walls of the Xhorhaus</t>
  </si>
  <si>
    <t>Wooden shutters</t>
  </si>
  <si>
    <t>For Fjord's room in the Xhorhaus</t>
  </si>
  <si>
    <t xml:space="preserve">Caduceus </t>
  </si>
  <si>
    <t>Gardening supplies (2)</t>
  </si>
  <si>
    <t>Gardening supplies</t>
  </si>
  <si>
    <t>Copper tubes</t>
  </si>
  <si>
    <t xml:space="preserve">Constructed a wind chime </t>
  </si>
  <si>
    <t>Spell supplies</t>
  </si>
  <si>
    <t>Spell components to modify Daylight spell for Xhorhaus tree</t>
  </si>
  <si>
    <t xml:space="preserve">Gifted </t>
  </si>
  <si>
    <t>Flare bolts (3)</t>
  </si>
  <si>
    <t>Material cost for crafting</t>
  </si>
  <si>
    <t>Entanglement bag</t>
  </si>
  <si>
    <t>Smoke bomb</t>
  </si>
  <si>
    <t>Fluffernutter pouch</t>
  </si>
  <si>
    <t xml:space="preserve">Marble Tomes Conservatory </t>
  </si>
  <si>
    <t>Enchanter Yun</t>
  </si>
  <si>
    <t>Bracers of Defense Commission</t>
  </si>
  <si>
    <t>Down payment for Yasha's bracers</t>
  </si>
  <si>
    <t>Spell transcribing materials</t>
  </si>
  <si>
    <t>Unspecified amount to copy two spells into book</t>
  </si>
  <si>
    <t xml:space="preserve">Powdered residuum </t>
  </si>
  <si>
    <t>Suude</t>
  </si>
  <si>
    <t>General store</t>
  </si>
  <si>
    <t>Map of Xhorhas</t>
  </si>
  <si>
    <t>The Bright Queen</t>
  </si>
  <si>
    <t>Rewarded</t>
  </si>
  <si>
    <t>Iron chest</t>
  </si>
  <si>
    <t>For the information on the attack on the Ashguard Garrison</t>
  </si>
  <si>
    <t>Maruo</t>
  </si>
  <si>
    <t>For the hair oil</t>
  </si>
  <si>
    <t>Hobgoblin</t>
  </si>
  <si>
    <t>Skingorger</t>
  </si>
  <si>
    <t>Dragonborn</t>
  </si>
  <si>
    <t>The Overcrow</t>
  </si>
  <si>
    <t>Mauro</t>
  </si>
  <si>
    <t>Overcrow membership</t>
  </si>
  <si>
    <t>Down payment for use of the Overcrow meeting rooms</t>
  </si>
  <si>
    <t>Severed hobgoblin head</t>
  </si>
  <si>
    <t>Severed dragonborn head</t>
  </si>
  <si>
    <t>Barbed Fields</t>
  </si>
  <si>
    <t>Barbed Fields turquoise moss</t>
  </si>
  <si>
    <t>Dull turquoise top, gray stalk</t>
  </si>
  <si>
    <t>Bats</t>
  </si>
  <si>
    <t>Bat guano</t>
  </si>
  <si>
    <t>Unspecified how much, likely 1 swarm worth, give or take</t>
  </si>
  <si>
    <t>Horizonback tortoise moss</t>
  </si>
  <si>
    <t>The Barbed Fields</t>
  </si>
  <si>
    <t>Gloomstalker heart</t>
  </si>
  <si>
    <t>Arbor Exemplar</t>
  </si>
  <si>
    <t>Blade of grass</t>
  </si>
  <si>
    <t>Roc feather</t>
  </si>
  <si>
    <t>Baby Roc</t>
  </si>
  <si>
    <t>1 Ration</t>
  </si>
  <si>
    <t>Roc Nest</t>
  </si>
  <si>
    <t>Iron lockbox and silk clothes</t>
  </si>
  <si>
    <t>2 gold rings, 1 pearl necklace</t>
  </si>
  <si>
    <t>Silk clothes</t>
  </si>
  <si>
    <t>Given to Jester so she could try them on</t>
  </si>
  <si>
    <t>Iron lockbox</t>
  </si>
  <si>
    <t>Given to Nott so she can unlock it</t>
  </si>
  <si>
    <t>Silk robe</t>
  </si>
  <si>
    <t>Jester shared the silk clothes given to her by Beau</t>
  </si>
  <si>
    <t>Iron Lockbox</t>
  </si>
  <si>
    <t>Gold ring with an opal set in it</t>
  </si>
  <si>
    <t>Given to Caleb so he can cast Identify on it</t>
  </si>
  <si>
    <t>Given to Caleb so he can cast Identify on them</t>
  </si>
  <si>
    <t>Ring of Protection</t>
  </si>
  <si>
    <t>Given to Beau so she can decide who gets it</t>
  </si>
  <si>
    <t>Ready Room</t>
  </si>
  <si>
    <t>Delez Demona</t>
  </si>
  <si>
    <t>Delez and Prima Demona</t>
  </si>
  <si>
    <t>Additional payment for moorbounder food</t>
  </si>
  <si>
    <t>Prima Demona</t>
  </si>
  <si>
    <t>Ivory strips (200 gold worth), Incense (300 gold worth)</t>
  </si>
  <si>
    <t>Incense (50 gold worth)</t>
  </si>
  <si>
    <t>Incense and charcoal (50 gold worth)</t>
  </si>
  <si>
    <t>Nott discovers her flask has been stolen</t>
  </si>
  <si>
    <t>Diamond Dust (100 gold worth)</t>
  </si>
  <si>
    <t>Greater Restoration on Nott</t>
  </si>
  <si>
    <t>Fire whiskey</t>
  </si>
  <si>
    <t>Goggles</t>
  </si>
  <si>
    <t>Booze</t>
  </si>
  <si>
    <t>Statue room</t>
  </si>
  <si>
    <t>Angel skull</t>
  </si>
  <si>
    <t>Spider room</t>
  </si>
  <si>
    <t>Belt with key</t>
  </si>
  <si>
    <t>Opens the lattice gate between the spider lair and then spiral staircase</t>
  </si>
  <si>
    <t>Dagger (dark metal)</t>
  </si>
  <si>
    <t>Spider babies (cooked, 2 or 3)</t>
  </si>
  <si>
    <t>Jeweled case</t>
  </si>
  <si>
    <t>Wrapped in leather, dark black wood, metallic-iron trim on all sides, weirdly unique Z-shaped lock</t>
  </si>
  <si>
    <t>To check for traps and unlock</t>
  </si>
  <si>
    <t>Protection from Energy spell scroll</t>
  </si>
  <si>
    <t>Gibbering Mouther</t>
  </si>
  <si>
    <t>Wineskin, Lionett family wine</t>
  </si>
  <si>
    <t>Lionett family wine</t>
  </si>
  <si>
    <t>Wineskin</t>
  </si>
  <si>
    <t>Cage in bridge room</t>
  </si>
  <si>
    <t>Inescapable Lash</t>
  </si>
  <si>
    <t>Wall in mirror room</t>
  </si>
  <si>
    <t>Dagger of Denial</t>
  </si>
  <si>
    <t>Angel statue</t>
  </si>
  <si>
    <t>Vial of blood</t>
  </si>
  <si>
    <t>Small flower</t>
  </si>
  <si>
    <t>King's Cage</t>
  </si>
  <si>
    <t>Obann's remains</t>
  </si>
  <si>
    <t>Might Nein</t>
  </si>
  <si>
    <t>Private room</t>
  </si>
  <si>
    <t>Crossbow Bolts (80)</t>
  </si>
  <si>
    <t>Incense (250 gold worth)</t>
  </si>
  <si>
    <t>Legend Lore</t>
  </si>
  <si>
    <t>Chalk (50 gold worth)</t>
  </si>
  <si>
    <t>Teleportation Circle</t>
  </si>
  <si>
    <t>Luc</t>
  </si>
  <si>
    <t>To play with</t>
  </si>
  <si>
    <t>Nott and Jester</t>
  </si>
  <si>
    <t>Nugget, Grappling hook</t>
  </si>
  <si>
    <t>Red dress</t>
  </si>
  <si>
    <t>To wear on the beach. Unclear if returned.</t>
  </si>
  <si>
    <t>Seashell</t>
  </si>
  <si>
    <t>Bracelet</t>
  </si>
  <si>
    <t>Wand</t>
  </si>
  <si>
    <t xml:space="preserve">Potpourri for allergies </t>
  </si>
  <si>
    <t>Lollipop necklace</t>
  </si>
  <si>
    <t>Blue bow</t>
  </si>
  <si>
    <t>Necklace for Yasha</t>
  </si>
  <si>
    <t>Charm for Mollymauk</t>
  </si>
  <si>
    <t>Geode crystals</t>
  </si>
  <si>
    <t>500 hundred gold total, but some of is platinum</t>
  </si>
  <si>
    <t>Nott's mask</t>
  </si>
  <si>
    <t>Chalk (150 gold worth)</t>
  </si>
  <si>
    <t>Food, Water, Horses (2), Wagon, 
Cold weather camping supplies, Map of Greying Wildlands</t>
  </si>
  <si>
    <t>Ball bearings (Some)</t>
  </si>
  <si>
    <t>Within the Xhorhaus, so still within her posession</t>
  </si>
  <si>
    <t>Kravaraad</t>
  </si>
  <si>
    <t>Residuum (150 gold worth)</t>
  </si>
  <si>
    <t>Into Kravaraad</t>
  </si>
  <si>
    <t>Dust Family</t>
  </si>
  <si>
    <t>Uk'otoa</t>
  </si>
  <si>
    <t>Warlock powers</t>
  </si>
  <si>
    <t>Freedom from Uk'otoa</t>
  </si>
  <si>
    <t>Summer's Dance Falchion</t>
  </si>
  <si>
    <t>Broken Stool Tavern</t>
  </si>
  <si>
    <t xml:space="preserve">Purchased </t>
  </si>
  <si>
    <t>Round of ale</t>
  </si>
  <si>
    <t xml:space="preserve">Elf and friends </t>
  </si>
  <si>
    <t>Complimentary w/ Room</t>
  </si>
  <si>
    <t>The Softer Stone Forge</t>
  </si>
  <si>
    <t>Cupcakes (Baker's dozen)</t>
  </si>
  <si>
    <t>Cupcakes (5)</t>
  </si>
  <si>
    <t>Anvil of Smeltborne</t>
  </si>
  <si>
    <t>Umagorn</t>
  </si>
  <si>
    <t>Blueberry cupcake</t>
  </si>
  <si>
    <t>Alcohol</t>
  </si>
  <si>
    <t>Reani</t>
  </si>
  <si>
    <t>Black moss cupcake</t>
  </si>
  <si>
    <t>Cupcake</t>
  </si>
  <si>
    <t>Left at Reani's house without her knowledge.</t>
  </si>
  <si>
    <t>Flower crown</t>
  </si>
  <si>
    <t>Book on poisonous plants</t>
  </si>
  <si>
    <t>Plexus Post</t>
  </si>
  <si>
    <t>Box of mithral</t>
  </si>
  <si>
    <t xml:space="preserve">Echo stone </t>
  </si>
  <si>
    <t xml:space="preserve">Vellum Steeple </t>
  </si>
  <si>
    <t>Scribewarden Uvesic</t>
  </si>
  <si>
    <t>The Courting of the Crick</t>
  </si>
  <si>
    <t>Traded for a discount on reading expense.</t>
  </si>
  <si>
    <t>Vellum Steeple</t>
  </si>
  <si>
    <t xml:space="preserve">Enchanted page </t>
  </si>
  <si>
    <t>From transmutation book</t>
  </si>
  <si>
    <t>Hours of reading (4)</t>
  </si>
  <si>
    <t>250gp + an extra 50gp as apology for the 'Chaos Crew'</t>
  </si>
  <si>
    <t>Enchanted page</t>
  </si>
  <si>
    <t>To make amends with the Steeple</t>
  </si>
  <si>
    <t>Access to teleportation circle in perpetuity</t>
  </si>
  <si>
    <t>To split the cost of access to the teleportation circle</t>
  </si>
  <si>
    <t>Contract with Scribewarden Uvesic</t>
  </si>
  <si>
    <t>Written documentation of the agreement of access to the teleportation circle</t>
  </si>
  <si>
    <t>For teleportation circle</t>
  </si>
  <si>
    <t>Matching flower crowns</t>
  </si>
  <si>
    <t>Small pink flower</t>
  </si>
  <si>
    <t>Chalk (200 gold worth)</t>
  </si>
  <si>
    <t>For four castings of teleportation circle</t>
  </si>
  <si>
    <t>4:00:32 </t>
  </si>
  <si>
    <t>Essek</t>
  </si>
  <si>
    <t>Yeti cavern</t>
  </si>
  <si>
    <t>Brass buttons (2)</t>
  </si>
  <si>
    <t>Snuff box, Scroll case, 
Spell scrolls (Greater Invisibility, Major Image, Levitate)</t>
  </si>
  <si>
    <t>Gelidon's lair</t>
  </si>
  <si>
    <t>Iceflex mithral</t>
  </si>
  <si>
    <t>Rainbow stone</t>
  </si>
  <si>
    <t>Chain mail</t>
  </si>
  <si>
    <t>Gelidon</t>
  </si>
  <si>
    <t>Traveler figure</t>
  </si>
  <si>
    <t>Replica of white dragon scale</t>
  </si>
  <si>
    <t>Meant as a gift for Umagorn Smeltborne. Made with Jesters magic ink.</t>
  </si>
  <si>
    <t>Painted white dragon scale</t>
  </si>
  <si>
    <t>Tumbled Tankards</t>
  </si>
  <si>
    <t>Vonbrag</t>
  </si>
  <si>
    <t>Drinks for Mighty Nein</t>
  </si>
  <si>
    <t>Extra tip.</t>
  </si>
  <si>
    <t>Elven chain armor, Rainbow stone</t>
  </si>
  <si>
    <t>Gifted to Caleb for identifing.</t>
  </si>
  <si>
    <t>Traveler pamphlet</t>
  </si>
  <si>
    <t>Elven chain armor</t>
  </si>
  <si>
    <t>Dispel Magic stone</t>
  </si>
  <si>
    <t>Given as next best candidate.</t>
  </si>
  <si>
    <t>Umagorn Smeltborne</t>
  </si>
  <si>
    <t>Cupcakes (2 dozen)</t>
  </si>
  <si>
    <t>Tumblecarve home</t>
  </si>
  <si>
    <t>Clear potion vial, Folded letter, Pile of jewelry</t>
  </si>
  <si>
    <t>Folded letter</t>
  </si>
  <si>
    <t>Magical ring</t>
  </si>
  <si>
    <t>Dusty book</t>
  </si>
  <si>
    <t>Retrieved by Nott via Mage Hand, but transferred immediately to Caleb</t>
  </si>
  <si>
    <t>Ava Endlewood</t>
  </si>
  <si>
    <t>Ring of Implant Dreams</t>
  </si>
  <si>
    <t>Box, Refined residuum glass</t>
  </si>
  <si>
    <t>Cinderrest Sanctum</t>
  </si>
  <si>
    <t>Transformed</t>
  </si>
  <si>
    <t>Purple residuum crystals (4 1/2)</t>
  </si>
  <si>
    <t>Refined residuum glass</t>
  </si>
  <si>
    <t>Created at the Cinderrest Sanctum.</t>
  </si>
  <si>
    <t>Booze, Folded note</t>
  </si>
  <si>
    <t>Flower crowns</t>
  </si>
  <si>
    <t>Note from Jester, Pastry recipe book</t>
  </si>
  <si>
    <t>Druidcrafted rose</t>
  </si>
  <si>
    <t>Dwueth'var</t>
  </si>
  <si>
    <t>Piece of obsidian</t>
  </si>
  <si>
    <t>Gold dust (100 gold worth)</t>
  </si>
  <si>
    <t>Gold dust (50 gold worth)</t>
  </si>
  <si>
    <t>Designated for Jester's pranks</t>
  </si>
  <si>
    <t>Paper and ink (high-quality, 300 gold worth)</t>
  </si>
  <si>
    <t>Ivory Strips (200 gold worth)</t>
  </si>
  <si>
    <t>Fishing weights (2), Wound cable (2 pieces)</t>
  </si>
  <si>
    <t>Few sips from a bottle of alcohol</t>
  </si>
  <si>
    <t>Jar of honey</t>
  </si>
  <si>
    <t>Leather satchel</t>
  </si>
  <si>
    <t>Forged documents</t>
  </si>
  <si>
    <t>List of Cerberus Assembly members</t>
  </si>
  <si>
    <t>Accomodations</t>
  </si>
  <si>
    <t>Bottles of Lionett wine (2)</t>
  </si>
  <si>
    <t>Thadeus</t>
  </si>
  <si>
    <t>Statue of the Traveler</t>
  </si>
  <si>
    <t>Dead Person</t>
  </si>
  <si>
    <t>Dead Halfling and Dragonborn</t>
  </si>
  <si>
    <t>Diamond (worth 50 gold)</t>
  </si>
  <si>
    <t>For buying supplies</t>
  </si>
  <si>
    <t>Component bag</t>
  </si>
  <si>
    <t>For Nott</t>
  </si>
  <si>
    <t>For himself</t>
  </si>
  <si>
    <t>Allura</t>
  </si>
  <si>
    <t>Mirror of Inifinite Transpondence</t>
  </si>
  <si>
    <t>Yussa</t>
  </si>
  <si>
    <t>Map of Heirloom Sphere</t>
  </si>
  <si>
    <t>Mage Hunter Golem</t>
  </si>
  <si>
    <t>Archmage's Bane</t>
  </si>
  <si>
    <t>Silencing collar</t>
  </si>
  <si>
    <t>Potion of Superior Healing</t>
  </si>
  <si>
    <t>Circlet of Intelligence</t>
  </si>
  <si>
    <t>Rod of the Solitary Scout</t>
  </si>
  <si>
    <t>Jars of liquid</t>
  </si>
  <si>
    <t>Halas clone heart cluster</t>
  </si>
  <si>
    <t>Banana</t>
  </si>
  <si>
    <t>Halas' notes</t>
  </si>
  <si>
    <t>Gold dust (pouch, 550 gold worth), Chalks and inks 
(collection, including a reddish purple one), Blackened soot (pouch)</t>
  </si>
  <si>
    <t>A ruby containing the soul of Halas</t>
  </si>
  <si>
    <t>Powdered silver (100 gold worth), Incense (rare, 1200 gold worth), 
Pearls with (4, worth 100 gold each)</t>
  </si>
  <si>
    <t>Revivify for Nott</t>
  </si>
  <si>
    <t>Young blue dragon teeth (9), Young blue dragon claws (4)</t>
  </si>
  <si>
    <t>Letter of introduction</t>
  </si>
  <si>
    <t>Halas soul gem</t>
  </si>
  <si>
    <t>Diamond (worth 350 gold)</t>
  </si>
  <si>
    <t>Aquamarine dust (2200 gold worth)</t>
  </si>
  <si>
    <t>Orly</t>
  </si>
  <si>
    <t>Tattoo from Orly (+1 CHA)</t>
  </si>
  <si>
    <t>Diamond dust (2500 gold worth)</t>
  </si>
  <si>
    <t>Tattoo from Orly (+1 CON)</t>
  </si>
  <si>
    <t>Jade dust (2200 gold worth)</t>
  </si>
  <si>
    <t>Tattoo from Orly (+1 WIS)</t>
  </si>
  <si>
    <t>Fish and chips</t>
  </si>
  <si>
    <t>Valley Archive of the Cobalt Soul</t>
  </si>
  <si>
    <t>Cobalt Soul Expositor Raiments</t>
  </si>
  <si>
    <t>Oremid</t>
  </si>
  <si>
    <t>Cerberus Assembly Pin</t>
  </si>
  <si>
    <t>Transferred</t>
  </si>
  <si>
    <t>Potions of Regular Healing (2), 
Potions of Greater Healing (2)</t>
  </si>
  <si>
    <t>Potion of Maximum Power</t>
  </si>
  <si>
    <t>Pumat</t>
  </si>
  <si>
    <t xml:space="preserve">
Magical shield (+1)</t>
  </si>
  <si>
    <t>Diamond Dust (worth 100 gold)</t>
  </si>
  <si>
    <t>Greater Restoration on Fjord</t>
  </si>
  <si>
    <t>Laughing Hand</t>
  </si>
  <si>
    <t>Pieces of the Laughing Hand's cloak</t>
  </si>
  <si>
    <t>Dwendalian Empire</t>
  </si>
  <si>
    <t>Tinkertop Boltblaster 1000, +1 Handaxe, Rod of the Solitary Scout, Wand of Smiles, Orc mask, Hair oil, +1 Shield, Shield of Retribution, Staff of Withering, Skingorger, Magician's Judge, Bo staff</t>
  </si>
  <si>
    <t>Cerberus Assembly</t>
  </si>
  <si>
    <t>Rooms at Camarouth Cottage</t>
  </si>
  <si>
    <t>Camarouth Cottage</t>
  </si>
  <si>
    <t>Dinner at Camarouth Cottage</t>
  </si>
  <si>
    <t>Repaid</t>
  </si>
  <si>
    <t>Manual of Gainful Exercise</t>
  </si>
  <si>
    <t>Poma</t>
  </si>
  <si>
    <t>Small bottle of strong dwarven liquor</t>
  </si>
  <si>
    <t>Throwing stars (2)</t>
  </si>
  <si>
    <t>Symbol of the Wildmother</t>
  </si>
  <si>
    <t>Pocket Bacon</t>
  </si>
  <si>
    <t>Taken and saved from paid breakfast</t>
  </si>
  <si>
    <t>Cryptic Collection</t>
  </si>
  <si>
    <t>Potion of Regular Healing, Potions of Greater Healing (2), Potion of Superior Healing</t>
  </si>
  <si>
    <t>Cruzela flute</t>
  </si>
  <si>
    <t>Bead of Force</t>
  </si>
  <si>
    <t>Five pieces of amber</t>
  </si>
  <si>
    <t>Universal Adhesive</t>
  </si>
  <si>
    <t>Bone harp commission</t>
  </si>
  <si>
    <t>Jeweled bowl comission</t>
  </si>
  <si>
    <t>Rexxentrum</t>
  </si>
  <si>
    <t>Rubber crossbow bolts (10)</t>
  </si>
  <si>
    <t>Grim Shelf Tavern</t>
  </si>
  <si>
    <t>Advice on where to find a brawl pit</t>
  </si>
  <si>
    <t>King's Cut Butchery</t>
  </si>
  <si>
    <t>Buy-in for brawl participation</t>
  </si>
  <si>
    <t>Stone Coffin</t>
  </si>
  <si>
    <t>Wagered</t>
  </si>
  <si>
    <t>Ovo</t>
  </si>
  <si>
    <t>Cy's Toppers</t>
  </si>
  <si>
    <t>Size Toppers</t>
  </si>
  <si>
    <t>Tiny doll hat, Fez, Yellow beanie, Weird Bavarian hat, Mad Hatter-style top hat, Baseball cap, Rider's hat</t>
  </si>
  <si>
    <t>Silvered Sunset Oasis</t>
  </si>
  <si>
    <t>Spa treatments</t>
  </si>
  <si>
    <t>Stack of hard cardstock, Wooden slats</t>
  </si>
  <si>
    <t>Picked Up</t>
  </si>
  <si>
    <t>Jeweled chalice (worth 1000 gold)</t>
  </si>
  <si>
    <t>Bone harp</t>
  </si>
  <si>
    <t>Toothbrushes (7)</t>
  </si>
  <si>
    <t>Spa towels, robes</t>
  </si>
  <si>
    <t>Bottle of Solvia Grove's Diamond Plum wine</t>
  </si>
  <si>
    <t>Marble Tomes Conservatory</t>
  </si>
  <si>
    <t>Vials of willowshade oil (2)</t>
  </si>
  <si>
    <t>Beard oil</t>
  </si>
  <si>
    <t>Spell Supplies</t>
  </si>
  <si>
    <t>Diamond (worth 300 gold), Diamond (worth 50 gold)</t>
  </si>
  <si>
    <t>Green cloaks (12)</t>
  </si>
  <si>
    <t>Bolts of green fabric (4)</t>
  </si>
  <si>
    <t>Gem dust (50 gold worth)</t>
  </si>
  <si>
    <t>Essek's garden</t>
  </si>
  <si>
    <t>Dug up</t>
  </si>
  <si>
    <t>Clay (50 pounds)</t>
  </si>
  <si>
    <t>Glass of whiskey</t>
  </si>
  <si>
    <t>Glass of whiskey milk</t>
  </si>
  <si>
    <t>Glass of whiskey juice</t>
  </si>
  <si>
    <t>Glass ruby</t>
  </si>
  <si>
    <t>Letter to deliver to Kiefer</t>
  </si>
  <si>
    <t>Kiefer</t>
  </si>
  <si>
    <t>Letter to Kiefer</t>
  </si>
  <si>
    <t>Kiefer Stables</t>
  </si>
  <si>
    <t>Horses (7), Week of feed</t>
  </si>
  <si>
    <t>Hunter-Bandits</t>
  </si>
  <si>
    <t>Bite of carcass</t>
  </si>
  <si>
    <t>Pelts</t>
  </si>
  <si>
    <t>TJ Lionett</t>
  </si>
  <si>
    <t>Jade Necklace</t>
  </si>
  <si>
    <t>Lionett Winery</t>
  </si>
  <si>
    <t>Lionett House</t>
  </si>
  <si>
    <t>Bottle of very expensive wine</t>
  </si>
  <si>
    <t>Thoreau Lionett</t>
  </si>
  <si>
    <t>Jade necklace</t>
  </si>
  <si>
    <t>Bottle of wine</t>
  </si>
  <si>
    <t>Lionett family</t>
  </si>
  <si>
    <t>Wine glass</t>
  </si>
  <si>
    <t>Jade rabbit sculpture</t>
  </si>
  <si>
    <t>Gemmed Hearth Inn</t>
  </si>
  <si>
    <t>Bottle of whiskey, Rooms</t>
  </si>
  <si>
    <t>Vial of whiskey</t>
  </si>
  <si>
    <t>Glasses of goat milk (2)</t>
  </si>
  <si>
    <t>Unknown price</t>
  </si>
  <si>
    <t>Glass of goat milk</t>
  </si>
  <si>
    <t>Bromkiln Hills</t>
  </si>
  <si>
    <t>Isharnai</t>
  </si>
  <si>
    <t>Blueberry cupcake, Dust of Deliciousness (1 serving)</t>
  </si>
  <si>
    <t>Curse removal</t>
  </si>
  <si>
    <t>Sandwiches</t>
  </si>
  <si>
    <t>Vedalla</t>
  </si>
  <si>
    <t>Housekeeper</t>
  </si>
  <si>
    <t>40 gold/month</t>
  </si>
  <si>
    <t>Parasol</t>
  </si>
  <si>
    <t>Harvested</t>
  </si>
  <si>
    <t>Flower from the Traveler's door</t>
  </si>
  <si>
    <t>Whitedawn Lagoon</t>
  </si>
  <si>
    <t>Traveler Statue</t>
  </si>
  <si>
    <t>Whitedawn Lagoon jungle fungus</t>
  </si>
  <si>
    <t>Bladerakes</t>
  </si>
  <si>
    <t>Silverfish acidic wax compound components</t>
  </si>
  <si>
    <t>Diamond dust (worth 100 gold)</t>
  </si>
  <si>
    <t>Greater Restoration on Cornelius</t>
  </si>
  <si>
    <t>Greater Restoration on Calliope</t>
  </si>
  <si>
    <t>Willowshade oil</t>
  </si>
  <si>
    <t>Greater Restoration on Constance</t>
  </si>
  <si>
    <t>Greater Restoration on Eremis</t>
  </si>
  <si>
    <t>Calliope Clay</t>
  </si>
  <si>
    <t>Cruzela</t>
  </si>
  <si>
    <t>Developed purple residuum crystals</t>
  </si>
  <si>
    <t>Purple residuum crystals</t>
  </si>
  <si>
    <t>Thrown in lake and then removed</t>
  </si>
  <si>
    <t>Court of Beasts</t>
  </si>
  <si>
    <t>Nuts, Soggy tuber-like roots</t>
  </si>
  <si>
    <t>Stone Family</t>
  </si>
  <si>
    <t>Guima</t>
  </si>
  <si>
    <t>Bag of nuts</t>
  </si>
  <si>
    <t>Greater Restoration on Gaima</t>
  </si>
  <si>
    <t>Greater Restoration on Mecatoth</t>
  </si>
  <si>
    <t>Greater Restoration on Clarabelle</t>
  </si>
  <si>
    <t>Greater Restoration on Colton</t>
  </si>
  <si>
    <t>Softer Stone Forge</t>
  </si>
  <si>
    <t>Cupcakes (3 dozen)</t>
  </si>
  <si>
    <t>The Broken Stool</t>
  </si>
  <si>
    <t>Clay Family</t>
  </si>
  <si>
    <t>For two weeks</t>
  </si>
  <si>
    <t>Clarabelle Clay</t>
  </si>
  <si>
    <t>Jar of insects</t>
  </si>
  <si>
    <t>Big straw hat</t>
  </si>
  <si>
    <t>Tevas</t>
  </si>
  <si>
    <t>Cupcakes (dozen)</t>
  </si>
  <si>
    <t>To give to Isharnai</t>
  </si>
  <si>
    <t>Gems (150 gold worth)</t>
  </si>
  <si>
    <t>Widogast's Transmogrification on Nott/Veth</t>
  </si>
  <si>
    <t>Globe of Invulnerability spell</t>
  </si>
  <si>
    <t>Wili</t>
  </si>
  <si>
    <t>For purchase of clothes</t>
  </si>
  <si>
    <t>Fancy clothes</t>
  </si>
  <si>
    <t>Lavish Chateau</t>
  </si>
  <si>
    <t>Magic supplies (20 gold worth)</t>
  </si>
  <si>
    <t>Ointment (worth 25 gold)</t>
  </si>
  <si>
    <t>True Seeing on Beau</t>
  </si>
  <si>
    <t>Clay, fabric, Art supplies</t>
  </si>
  <si>
    <t>Mystery Box, Flaming Sphere spell scroll, Telekinesis spell scroll, Fan of Gust of Wind, Charm of Plant Command</t>
  </si>
  <si>
    <t>Lichen</t>
  </si>
  <si>
    <t>Fan of Gust of Wind</t>
  </si>
  <si>
    <t>Flaming Sphere spell scroll</t>
  </si>
  <si>
    <t>Telekinesis spell scroll</t>
  </si>
  <si>
    <t>Revivify on Fjord</t>
  </si>
  <si>
    <t>Revivify on Orly</t>
  </si>
  <si>
    <t>Residuum dust (100 gold worth)</t>
  </si>
  <si>
    <t>Greater Restoration</t>
  </si>
  <si>
    <t>Pearl (worth 100 gold)</t>
  </si>
  <si>
    <t>Fortune's Favor on Jester</t>
  </si>
  <si>
    <t>Ludinus Da'leth</t>
  </si>
  <si>
    <t>Truffle cake</t>
  </si>
  <si>
    <t>Cannonball</t>
  </si>
  <si>
    <t>Traveler Con 3000 banner</t>
  </si>
  <si>
    <t>Green fabric, Paint, Poles</t>
  </si>
  <si>
    <t>Rumblecusp</t>
  </si>
  <si>
    <t>Purple flower</t>
  </si>
  <si>
    <t>Orange flower</t>
  </si>
  <si>
    <t>Purple flower clippings</t>
  </si>
  <si>
    <t>Traveler statues</t>
  </si>
  <si>
    <t>Displacer Beasts</t>
  </si>
  <si>
    <t>Rumblecusp (Doron's house)</t>
  </si>
  <si>
    <t>Pocked watch engraved with "B.V."</t>
  </si>
  <si>
    <t>Bottle rocket</t>
  </si>
  <si>
    <t>Treece</t>
  </si>
  <si>
    <t>Bottle rockets (6)</t>
  </si>
  <si>
    <t>Vo Community</t>
  </si>
  <si>
    <t>Meal</t>
  </si>
  <si>
    <t>Bead of Nourishment</t>
  </si>
  <si>
    <t>Charm of Plant Command</t>
  </si>
  <si>
    <t>Vokodo</t>
  </si>
  <si>
    <t>Bottle of hair oil</t>
  </si>
  <si>
    <t>Tinderbox</t>
  </si>
  <si>
    <t>Blanket (black)</t>
  </si>
  <si>
    <t>Beetle</t>
  </si>
  <si>
    <t>Gold rings (2)</t>
  </si>
  <si>
    <t>Gold ring</t>
  </si>
  <si>
    <t>Star Razor</t>
  </si>
  <si>
    <t>Elven chainmail</t>
  </si>
  <si>
    <t>Pouch of gold dust (worth 550 gold)</t>
  </si>
  <si>
    <t>Amulet of Proof against Detection and Location</t>
  </si>
  <si>
    <t>Driftglobe</t>
  </si>
  <si>
    <t>Jade dust</t>
  </si>
  <si>
    <t>Hammer</t>
  </si>
  <si>
    <t>Straw hat</t>
  </si>
  <si>
    <t>Rumblecusp (Heaven Falls)</t>
  </si>
  <si>
    <t>Piece of wood</t>
  </si>
  <si>
    <t>Wok</t>
  </si>
  <si>
    <t>Rumblecusp (Ruin)</t>
  </si>
  <si>
    <t>Sword hilt and handle</t>
  </si>
  <si>
    <t>Residuum dust (400 gold worth)</t>
  </si>
  <si>
    <t>Retroactive</t>
  </si>
  <si>
    <t>Residuum dust (300 gold worth)</t>
  </si>
  <si>
    <t>Greater Restoration, Retroactive</t>
  </si>
  <si>
    <t>Residuum dust (200 gold worth)</t>
  </si>
  <si>
    <t>Greater Restoration, Caleb</t>
  </si>
  <si>
    <t>Unknown</t>
  </si>
  <si>
    <t>Fortune's Favor</t>
  </si>
  <si>
    <t>Flying/Damaging boots, Concordian nobleman coat, Metallic case with dwarven crossbow bolts (Freezing, Death, Exploding shrapnel), Belabor staff</t>
  </si>
  <si>
    <t>Skingorger, Flask of Endless Alcohol</t>
  </si>
  <si>
    <t>Suude, Sculptures</t>
  </si>
  <si>
    <t>Pistol, Periapt of Wound Closure</t>
  </si>
  <si>
    <t>Sculptures (2; marble and ivory, Avandra and Pelor)</t>
  </si>
  <si>
    <t>Amulet of Proof Against Detection and Location, Buttons</t>
  </si>
  <si>
    <t>Gold, Jewels</t>
  </si>
  <si>
    <t>Aquatic fire snake</t>
  </si>
  <si>
    <t>Magical paint</t>
  </si>
  <si>
    <t>Tinderbox, Straw hat, Wok, Shield</t>
  </si>
  <si>
    <t>Hair oil, Belt with key</t>
  </si>
  <si>
    <t>Rings, Necklaces, Jewel boxes, Keepsakes</t>
  </si>
  <si>
    <t>Diamonds (3; 1 worth 100 gold, 1 worth 500 gold, 1 worth 700 gold), Emerald (worth 250 gold), Jet stone (Polished, circular, worth 175 gold), Bag-o-Gems (worth 2350 gold)</t>
  </si>
  <si>
    <t>Sculptures, Art pieces, Platters (gold-plated), Jugs, Table settings, Decor (worth 615 gold all together)</t>
  </si>
  <si>
    <t>Amulet of Proof Against Detection and Location</t>
  </si>
  <si>
    <t>Metallic case with dwarven crossbow bolts (Freezing, Death, Exploding shrapnel)</t>
  </si>
  <si>
    <t>Belabor staff</t>
  </si>
  <si>
    <t>Pearls (230 gold worth), Jade (80 gold worth)</t>
  </si>
  <si>
    <t>Kotho</t>
  </si>
  <si>
    <t>Bounty hunting servcies</t>
  </si>
  <si>
    <t>50 gold/person</t>
  </si>
  <si>
    <t>T-Rex</t>
  </si>
  <si>
    <t>T-Rex tooth</t>
  </si>
  <si>
    <t>Dress</t>
  </si>
  <si>
    <t>Magical paint (8 square feet)</t>
  </si>
  <si>
    <t>Bullet</t>
  </si>
  <si>
    <t>Sovereign Glue (1 drop)</t>
  </si>
  <si>
    <t>Anola</t>
  </si>
  <si>
    <t>Residuum (700 gold worth)</t>
  </si>
  <si>
    <t>Residuum (50 gold worth)</t>
  </si>
  <si>
    <t>Emerald (worth 250 gold), Emeralds (worth 1200 gold)</t>
  </si>
  <si>
    <t>Enchanted Tattoo (+1 DEX)</t>
  </si>
  <si>
    <t>Residuum (700 gold worth), Residuum (50 gold worth), Emerald (worth 250 gold), Emeralds (worth 1200 gold)</t>
  </si>
  <si>
    <t>Token of the Wild Mother</t>
  </si>
  <si>
    <t>Saffron</t>
  </si>
  <si>
    <t>Diamond (worth 1000 gold)</t>
  </si>
  <si>
    <t>Diamonds (3, worth 300 gold each)</t>
  </si>
  <si>
    <t>Diamond (worth 500 gold)</t>
  </si>
  <si>
    <t>Incense (10 gold worth)</t>
  </si>
  <si>
    <t>330 ball bearings</t>
  </si>
  <si>
    <t>Fireworks, Cart</t>
  </si>
  <si>
    <t>Set of blocks, Shooting targets</t>
  </si>
  <si>
    <t>Ollie's Overalls</t>
  </si>
  <si>
    <t>Overalls (3 pairs, yellow)</t>
  </si>
  <si>
    <t>Meandering Treasures</t>
  </si>
  <si>
    <t>Alchemical Fire (10 vials), Potions of Regular Healing (2)</t>
  </si>
  <si>
    <t>Alchemical Fire (5 vials), Potion of Regular Healing</t>
  </si>
  <si>
    <t>Luc Brenatto</t>
  </si>
  <si>
    <t>Overalls</t>
  </si>
  <si>
    <t>Yeza Brenatto</t>
  </si>
  <si>
    <t>Ring of Fire Resistance, Name of who abandoned payments on the ring (Diedric Sutan)</t>
  </si>
  <si>
    <t>Fireworks (miscellaneous)</t>
  </si>
  <si>
    <t>Firework (dragon)</t>
  </si>
  <si>
    <t>Sculpture (turtle, small)</t>
  </si>
  <si>
    <t>Thong (with a 'Y' on the front)</t>
  </si>
  <si>
    <t>Thaydeen's</t>
  </si>
  <si>
    <t>Oops-stones (2)</t>
  </si>
  <si>
    <t>Oops-stones (5), Celebone, Chuckle dust</t>
  </si>
  <si>
    <t>Celebone, Chuckle dust</t>
  </si>
  <si>
    <t>Oops-stones (2), Celebone</t>
  </si>
  <si>
    <t>Celebones (2)</t>
  </si>
  <si>
    <t>Celebones (5), Chuckle dust (9, ), Oops-stones (17), Ring of Spell-Splitting</t>
  </si>
  <si>
    <t>Thaydeen</t>
  </si>
  <si>
    <t>Business card</t>
  </si>
  <si>
    <t>Statues (2, dog)</t>
  </si>
  <si>
    <t>Statue (unicorn, porcelain)</t>
  </si>
  <si>
    <t>Round of beers</t>
  </si>
  <si>
    <t>Oops-stone</t>
  </si>
  <si>
    <t>Vess DeRogna</t>
  </si>
  <si>
    <t>Cookies</t>
  </si>
  <si>
    <t>Room at an inn</t>
  </si>
  <si>
    <t>Bottle rockets (2)</t>
  </si>
  <si>
    <t>Mushrooms</t>
  </si>
  <si>
    <t>Pastries (number of)</t>
  </si>
  <si>
    <t>Cobalt Soul Archive</t>
  </si>
  <si>
    <t>Cold weather gear, Ioun brooch</t>
  </si>
  <si>
    <t>Coat commission, Scarf commission, Book harness commission</t>
  </si>
  <si>
    <t>Tunic commission, Thermal tights commission, thigh highs commission, Overcoat commission, Earmuff commission, Boots commission</t>
  </si>
  <si>
    <t>Dress and coat commission, Handmuff commission, Eafmuff commisson, Boots commission</t>
  </si>
  <si>
    <t>Armor treatment commission</t>
  </si>
  <si>
    <t>Coat commission, Hat commission, Gloves and boots commission, Pants and jacket commission</t>
  </si>
  <si>
    <t>Coat of the Crest resdeisgn commission, Hat commission</t>
  </si>
  <si>
    <t>Coat (warm)</t>
  </si>
  <si>
    <t>Mittens commission</t>
  </si>
  <si>
    <t>Included in original commission cost</t>
  </si>
  <si>
    <t>4:01;02</t>
  </si>
  <si>
    <t>Dinner</t>
  </si>
  <si>
    <t>Rooms (9), closet</t>
  </si>
  <si>
    <t>Sebastian</t>
  </si>
  <si>
    <t>Rexxentrum Inn</t>
  </si>
  <si>
    <t>Week of room and cupboard rental</t>
  </si>
  <si>
    <t>Wensforth</t>
  </si>
  <si>
    <t>Cloak of Billowing</t>
  </si>
  <si>
    <t>Armor enhancement (+1) commission</t>
  </si>
  <si>
    <t>Breastplate</t>
  </si>
  <si>
    <t>Ioun Stone of Fortitude</t>
  </si>
  <si>
    <t>Flask of Endless Alcohol (Rosé) commission</t>
  </si>
  <si>
    <t>Ring of Spinning Tops</t>
  </si>
  <si>
    <t>Potion of Stone Giant Strength</t>
  </si>
  <si>
    <t>Vials of blood (7)</t>
  </si>
  <si>
    <t>Vial of Mollymauk's blood</t>
  </si>
  <si>
    <t>Pretzels, Hot cocoa, mulled wine</t>
  </si>
  <si>
    <t>Steins (9, engraved)</t>
  </si>
  <si>
    <t>Stein (1, engraved)</t>
  </si>
  <si>
    <t>Steins (3, engraved)</t>
  </si>
  <si>
    <t>Rexxentrum Tailor</t>
  </si>
  <si>
    <t>Rush order on Jester's commission</t>
  </si>
  <si>
    <t>Lodge of the Eclipse</t>
  </si>
  <si>
    <t>Lodge of the Eclipse Burlesque Performers</t>
  </si>
  <si>
    <t>Unknown silver pieces</t>
  </si>
  <si>
    <t>Steins (2, engraved)</t>
  </si>
  <si>
    <t>Baked happiness</t>
  </si>
  <si>
    <t>Received</t>
  </si>
  <si>
    <t>Breastplate, Armor enchantment (+1)</t>
  </si>
  <si>
    <t>Tunic, Thermal tights, Thigh highs, Overcoat, Earmuff, Boots, Mittens</t>
  </si>
  <si>
    <t>Coat, Scarf, Book harness</t>
  </si>
  <si>
    <t>Dress and coat, Handmuff, Eafmuff, Boots</t>
  </si>
  <si>
    <t>Coat, Hat, Gloves and boots, Pants and jacket</t>
  </si>
  <si>
    <t>Coat of the Crest resdeisgn, Hat</t>
  </si>
  <si>
    <t>Palebank Village</t>
  </si>
  <si>
    <t>Frigid Depths</t>
  </si>
  <si>
    <t>Corpses (5)</t>
  </si>
  <si>
    <t>Fur pelts (worth 65 gold)</t>
  </si>
  <si>
    <t>Fur pelt (worth 15 gold)</t>
  </si>
  <si>
    <t>Box, Scroll case, Scroll of Protection (aberrations)</t>
  </si>
  <si>
    <t>Pastries (warmed)</t>
  </si>
  <si>
    <t>Alchemical fire (1 vial)</t>
  </si>
  <si>
    <t>Corecut dagger, Rapier</t>
  </si>
  <si>
    <t>Deep Scion Warlock</t>
  </si>
  <si>
    <t>Crystal (orange, attuned to Cloven Crystal)</t>
  </si>
  <si>
    <t>Hot chocolate bombs</t>
  </si>
  <si>
    <t>Fireworks</t>
  </si>
  <si>
    <t>Cetuses</t>
  </si>
  <si>
    <t>Pastries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</si>
</sst>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color rgb="FF000000"/>
    </font>
    <font>
      <b/>
      <color rgb="FFB7B7B7"/>
    </font>
    <font>
      <b/>
      <color rgb="FF999999"/>
    </font>
    <font/>
    <font>
      <u/>
      <color rgb="FF0000FF"/>
    </font>
    <font>
      <name val="Arial"/>
    </font>
    <font>
      <name val="Roboto"/>
    </font>
    <font>
      <color rgb="FF000000"/>
      <name val="Roboto"/>
    </font>
    <font>
      <sz val="10.0"/>
      <color rgb="FF222222"/>
      <name val="Arial"/>
    </font>
    <font>
      <b/>
      <sz val="10.0"/>
      <name val="Arial"/>
    </font>
    <font>
      <sz val="10.0"/>
      <name val="Arial"/>
    </font>
    <font>
      <b/>
      <name val="Arial"/>
    </font>
    <font>
      <sz val="10.0"/>
      <color rgb="FF3C4043"/>
      <name val="Arial"/>
    </font>
    <font>
      <color rgb="FF2222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7C8AB"/>
        <bgColor rgb="FF07C8AB"/>
      </patternFill>
    </fill>
    <fill>
      <patternFill patternType="solid">
        <fgColor rgb="FFF7981D"/>
        <bgColor rgb="FFF7981D"/>
      </patternFill>
    </fill>
    <fill>
      <patternFill patternType="solid">
        <fgColor rgb="FF76A5AF"/>
        <bgColor rgb="FF76A5AF"/>
      </patternFill>
    </fill>
    <fill>
      <patternFill patternType="solid">
        <fgColor rgb="FFF6B26B"/>
        <bgColor rgb="FFF6B26B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ck">
        <color rgb="FFCCCCCC"/>
      </top>
    </border>
    <border>
      <right/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8" numFmtId="46" xfId="0" applyAlignment="1" applyFont="1" applyNumberFormat="1">
      <alignment horizontal="center" readingOrder="0"/>
    </xf>
    <xf borderId="0" fillId="0" fontId="8" numFmtId="46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0" numFmtId="49" xfId="0" applyAlignment="1" applyFont="1" applyNumberFormat="1">
      <alignment horizontal="right" readingOrder="0"/>
    </xf>
    <xf borderId="0" fillId="0" fontId="11" numFmtId="0" xfId="0" applyAlignment="1" applyFont="1">
      <alignment horizontal="right" readingOrder="0"/>
    </xf>
    <xf borderId="0" fillId="0" fontId="10" numFmtId="46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3" numFmtId="46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/>
    </xf>
    <xf borderId="0" fillId="0" fontId="12" numFmtId="0" xfId="0" applyAlignment="1" applyFont="1">
      <alignment horizontal="right" vertical="bottom"/>
    </xf>
    <xf borderId="0" fillId="0" fontId="12" numFmtId="21" xfId="0" applyAlignment="1" applyFont="1" applyNumberFormat="1">
      <alignment horizontal="right" vertical="bottom"/>
    </xf>
    <xf borderId="0" fillId="0" fontId="10" numFmtId="0" xfId="0" applyAlignment="1" applyFont="1">
      <alignment horizontal="right"/>
    </xf>
    <xf borderId="1" fillId="0" fontId="1" numFmtId="0" xfId="0" applyAlignment="1" applyBorder="1" applyFont="1">
      <alignment horizontal="center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2" fillId="3" fontId="1" numFmtId="0" xfId="0" applyAlignment="1" applyBorder="1" applyFont="1">
      <alignment horizontal="center" readingOrder="0" shrinkToFit="0" wrapText="1"/>
    </xf>
    <xf borderId="3" fillId="3" fontId="1" numFmtId="0" xfId="0" applyAlignment="1" applyBorder="1" applyFont="1">
      <alignment horizontal="center" readingOrder="0" shrinkToFit="0" wrapText="1"/>
    </xf>
    <xf borderId="1" fillId="4" fontId="1" numFmtId="0" xfId="0" applyAlignment="1" applyBorder="1" applyFill="1" applyFont="1">
      <alignment horizontal="center" readingOrder="0" shrinkToFit="0" wrapText="1"/>
    </xf>
    <xf borderId="2" fillId="4" fontId="1" numFmtId="0" xfId="0" applyAlignment="1" applyBorder="1" applyFont="1">
      <alignment horizontal="center" readingOrder="0" shrinkToFit="0" wrapText="1"/>
    </xf>
    <xf borderId="3" fillId="4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4" fillId="0" fontId="10" numFmtId="0" xfId="0" applyBorder="1" applyFont="1"/>
    <xf borderId="5" fillId="0" fontId="10" numFmtId="0" xfId="0" applyBorder="1" applyFont="1"/>
    <xf borderId="5" fillId="0" fontId="10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Font="1"/>
    <xf borderId="6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10" fillId="0" fontId="10" numFmtId="0" xfId="0" applyBorder="1" applyFont="1"/>
    <xf borderId="11" fillId="0" fontId="10" numFmtId="0" xfId="0" applyBorder="1" applyFont="1"/>
    <xf borderId="6" fillId="0" fontId="10" numFmtId="0" xfId="0" applyBorder="1" applyFont="1"/>
    <xf borderId="0" fillId="0" fontId="1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readingOrder="0" shrinkToFit="0" wrapText="1"/>
    </xf>
    <xf borderId="0" fillId="4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10" numFmtId="0" xfId="0" applyAlignment="1" applyFont="1">
      <alignment readingOrder="0"/>
    </xf>
    <xf borderId="0" fillId="5" fontId="10" numFmtId="0" xfId="0" applyAlignment="1" applyFont="1">
      <alignment horizontal="right" readingOrder="0"/>
    </xf>
    <xf borderId="0" fillId="6" fontId="10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5" fontId="12" numFmtId="0" xfId="0" applyAlignment="1" applyFont="1">
      <alignment horizontal="right" vertical="bottom"/>
    </xf>
    <xf borderId="0" fillId="5" fontId="12" numFmtId="0" xfId="0" applyAlignment="1" applyFont="1">
      <alignment horizontal="right" vertical="bottom"/>
    </xf>
    <xf borderId="0" fillId="5" fontId="1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 shrinkToFit="0" wrapText="1"/>
    </xf>
    <xf borderId="0" fillId="5" fontId="10" numFmtId="0" xfId="0" applyAlignment="1" applyFont="1">
      <alignment readingOrder="0" shrinkToFit="0" wrapText="1"/>
    </xf>
    <xf borderId="0" fillId="6" fontId="10" numFmtId="0" xfId="0" applyAlignment="1" applyFont="1">
      <alignment readingOrder="0" shrinkToFit="0" wrapText="1"/>
    </xf>
    <xf borderId="0" fillId="0" fontId="10" numFmtId="49" xfId="0" applyAlignment="1" applyFont="1" applyNumberFormat="1">
      <alignment readingOrder="0"/>
    </xf>
    <xf borderId="0" fillId="0" fontId="10" numFmtId="0" xfId="0" applyAlignment="1" applyFont="1">
      <alignment shrinkToFit="0" wrapText="1"/>
    </xf>
    <xf borderId="0" fillId="6" fontId="1" numFmtId="0" xfId="0" applyAlignment="1" applyFont="1">
      <alignment readingOrder="0" shrinkToFit="0" wrapText="1"/>
    </xf>
    <xf quotePrefix="1" borderId="0" fillId="5" fontId="10" numFmtId="0" xfId="0" applyAlignment="1" applyFont="1">
      <alignment horizontal="right" readingOrder="0"/>
    </xf>
    <xf quotePrefix="1" borderId="0" fillId="6" fontId="10" numFmtId="0" xfId="0" applyAlignment="1" applyFont="1">
      <alignment readingOrder="0" shrinkToFit="0" wrapText="1"/>
    </xf>
    <xf quotePrefix="1" borderId="0" fillId="6" fontId="10" numFmtId="0" xfId="0" applyAlignment="1" applyFont="1">
      <alignment readingOrder="0"/>
    </xf>
    <xf quotePrefix="1" borderId="0" fillId="6" fontId="14" numFmtId="0" xfId="0" applyAlignment="1" applyFont="1">
      <alignment readingOrder="0"/>
    </xf>
    <xf borderId="0" fillId="5" fontId="2" numFmtId="0" xfId="0" applyAlignment="1" applyFont="1">
      <alignment horizontal="left" readingOrder="0"/>
    </xf>
    <xf quotePrefix="1" borderId="0" fillId="5" fontId="10" numFmtId="0" xfId="0" applyAlignment="1" applyFont="1">
      <alignment readingOrder="0" shrinkToFit="0" wrapText="1"/>
    </xf>
    <xf quotePrefix="1" borderId="0" fillId="0" fontId="10" numFmtId="0" xfId="0" applyAlignment="1" applyFont="1">
      <alignment readingOrder="0"/>
    </xf>
    <xf borderId="0" fillId="2" fontId="2" numFmtId="11" xfId="0" applyAlignment="1" applyFont="1" applyNumberFormat="1">
      <alignment horizontal="left" readingOrder="0"/>
    </xf>
    <xf borderId="0" fillId="2" fontId="14" numFmtId="46" xfId="0" applyAlignment="1" applyFont="1" applyNumberFormat="1">
      <alignment readingOrder="0"/>
    </xf>
    <xf borderId="0" fillId="5" fontId="10" numFmtId="0" xfId="0" applyFont="1"/>
    <xf borderId="0" fillId="6" fontId="10" numFmtId="0" xfId="0" applyFont="1"/>
    <xf borderId="0" fillId="0" fontId="10" numFmtId="21" xfId="0" applyAlignment="1" applyFont="1" applyNumberFormat="1">
      <alignment readingOrder="0"/>
    </xf>
    <xf borderId="0" fillId="5" fontId="10" numFmtId="0" xfId="0" applyAlignment="1" applyFont="1">
      <alignment horizontal="left" readingOrder="0" shrinkToFit="0" vertical="top" wrapText="1"/>
    </xf>
    <xf borderId="0" fillId="2" fontId="15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5" fontId="10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shrinkToFit="0" wrapText="0"/>
    </xf>
    <xf borderId="0" fillId="2" fontId="2" numFmtId="21" xfId="0" applyAlignment="1" applyFont="1" applyNumberForma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7" numFmtId="21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6" fontId="10" numFmtId="0" xfId="0" applyAlignment="1" applyFont="1">
      <alignment horizontal="right"/>
    </xf>
    <xf borderId="0" fillId="6" fontId="10" numFmtId="0" xfId="0" applyAlignment="1" applyFont="1">
      <alignment horizontal="left" readingOrder="0"/>
    </xf>
    <xf borderId="0" fillId="0" fontId="12" numFmtId="46" xfId="0" applyAlignment="1" applyFont="1" applyNumberFormat="1">
      <alignment horizontal="left" readingOrder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3" numFmtId="46" xfId="0" applyAlignment="1" applyFont="1" applyNumberFormat="1">
      <alignment readingOrder="0" shrinkToFit="0" wrapText="1"/>
    </xf>
    <xf borderId="0" fillId="5" fontId="10" numFmtId="0" xfId="0" applyAlignment="1" applyFont="1">
      <alignment horizontal="right" readingOrder="0" shrinkToFit="0" wrapText="1"/>
    </xf>
    <xf borderId="0" fillId="6" fontId="10" numFmtId="0" xfId="0" applyAlignment="1" applyFont="1">
      <alignment horizontal="right" readingOrder="0" shrinkToFit="0" wrapText="1"/>
    </xf>
    <xf borderId="0" fillId="0" fontId="10" numFmtId="46" xfId="0" applyAlignment="1" applyFont="1" applyNumberFormat="1">
      <alignment readingOrder="0" shrinkToFit="0" wrapText="1"/>
    </xf>
    <xf borderId="0" fillId="0" fontId="10" numFmtId="21" xfId="0" applyAlignment="1" applyFont="1" applyNumberFormat="1">
      <alignment readingOrder="0" shrinkToFit="0" wrapText="1"/>
    </xf>
    <xf borderId="0" fillId="6" fontId="10" numFmtId="0" xfId="0" applyAlignment="1" applyFont="1">
      <alignment horizontal="right" shrinkToFit="0" wrapText="1"/>
    </xf>
    <xf borderId="0" fillId="5" fontId="10" numFmtId="0" xfId="0" applyAlignment="1" applyFont="1">
      <alignment shrinkToFit="0" wrapText="1"/>
    </xf>
    <xf borderId="0" fillId="5" fontId="10" numFmtId="0" xfId="0" applyAlignment="1" applyFont="1">
      <alignment horizontal="right"/>
    </xf>
    <xf borderId="0" fillId="0" fontId="12" numFmtId="49" xfId="0" applyAlignment="1" applyFont="1" applyNumberFormat="1">
      <alignment readingOrder="0"/>
    </xf>
    <xf borderId="0" fillId="0" fontId="12" numFmtId="49" xfId="0" applyAlignment="1" applyFont="1" applyNumberFormat="1">
      <alignment horizontal="left" readingOrder="0"/>
    </xf>
    <xf borderId="0" fillId="5" fontId="10" numFmtId="4" xfId="0" applyAlignment="1" applyFont="1" applyNumberFormat="1">
      <alignment readingOrder="0"/>
    </xf>
    <xf borderId="0" fillId="5" fontId="10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5" fontId="1" numFmtId="49" xfId="0" applyAlignment="1" applyFont="1" applyNumberFormat="1">
      <alignment readingOrder="0" shrinkToFit="0" wrapText="1"/>
    </xf>
    <xf borderId="0" fillId="6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shrinkToFit="0" wrapText="1"/>
    </xf>
    <xf borderId="0" fillId="5" fontId="10" numFmtId="49" xfId="0" applyAlignment="1" applyFont="1" applyNumberFormat="1">
      <alignment readingOrder="0"/>
    </xf>
    <xf borderId="0" fillId="5" fontId="10" numFmtId="0" xfId="0" applyAlignment="1" applyFont="1">
      <alignment horizontal="right" readingOrder="0"/>
    </xf>
    <xf borderId="0" fillId="6" fontId="10" numFmtId="49" xfId="0" applyAlignment="1" applyFont="1" applyNumberFormat="1">
      <alignment readingOrder="0"/>
    </xf>
    <xf borderId="0" fillId="6" fontId="10" numFmtId="0" xfId="0" applyAlignment="1" applyFont="1">
      <alignment horizontal="right" readingOrder="0"/>
    </xf>
    <xf borderId="0" fillId="0" fontId="10" numFmtId="49" xfId="0" applyAlignment="1" applyFont="1" applyNumberFormat="1">
      <alignment readingOrder="0" shrinkToFit="0" wrapText="1"/>
    </xf>
    <xf borderId="0" fillId="0" fontId="10" numFmtId="21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21" xfId="0" applyAlignment="1" applyFont="1" applyNumberFormat="1">
      <alignment readingOrder="0"/>
    </xf>
    <xf borderId="0" fillId="2" fontId="14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12" numFmtId="46" xfId="0" applyAlignment="1" applyFont="1" applyNumberFormat="1">
      <alignment horizontal="right" readingOrder="0" vertical="bottom"/>
    </xf>
    <xf borderId="0" fillId="5" fontId="12" numFmtId="0" xfId="0" applyAlignment="1" applyFont="1">
      <alignment readingOrder="0" vertical="bottom"/>
    </xf>
    <xf borderId="0" fillId="6" fontId="12" numFmtId="0" xfId="0" applyAlignment="1" applyFont="1">
      <alignment readingOrder="0" shrinkToFit="0" vertical="bottom" wrapText="0"/>
    </xf>
    <xf borderId="0" fillId="6" fontId="12" numFmtId="0" xfId="0" applyAlignment="1" applyFont="1">
      <alignment horizontal="right" readingOrder="0" vertical="bottom"/>
    </xf>
    <xf borderId="0" fillId="0" fontId="12" numFmtId="0" xfId="0" applyAlignment="1" applyFont="1">
      <alignment vertical="bottom"/>
    </xf>
    <xf borderId="0" fillId="0" fontId="12" numFmtId="46" xfId="0" applyAlignment="1" applyFont="1" applyNumberFormat="1">
      <alignment horizontal="right" vertical="bottom"/>
    </xf>
    <xf borderId="0" fillId="5" fontId="12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6" fontId="12" numFmtId="0" xfId="0" applyAlignment="1" applyFont="1">
      <alignment horizontal="right" vertical="bottom"/>
    </xf>
    <xf borderId="0" fillId="0" fontId="10" numFmtId="46" xfId="0" applyAlignment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6" fontId="10" numFmtId="0" xfId="0" applyAlignment="1" applyFont="1">
      <alignment readingOrder="0"/>
    </xf>
    <xf borderId="0" fillId="0" fontId="10" numFmtId="46" xfId="0" applyAlignment="1" applyFont="1" applyNumberFormat="1">
      <alignment readingOrder="0" vertical="center"/>
    </xf>
    <xf borderId="0" fillId="0" fontId="10" numFmtId="0" xfId="0" applyAlignment="1" applyFont="1">
      <alignment readingOrder="0" vertical="center"/>
    </xf>
    <xf borderId="0" fillId="5" fontId="10" numFmtId="0" xfId="0" applyAlignment="1" applyFont="1">
      <alignment readingOrder="0" vertical="center"/>
    </xf>
    <xf borderId="0" fillId="6" fontId="10" numFmtId="0" xfId="0" applyAlignment="1" applyFont="1">
      <alignment horizontal="right" readingOrder="0" vertical="center"/>
    </xf>
    <xf borderId="0" fillId="6" fontId="10" numFmtId="3" xfId="0" applyAlignment="1" applyFont="1" applyNumberFormat="1">
      <alignment horizontal="right" readingOrder="0"/>
    </xf>
    <xf borderId="0" fillId="5" fontId="10" numFmtId="3" xfId="0" applyAlignment="1" applyFont="1" applyNumberFormat="1">
      <alignment horizontal="right" readingOrder="0"/>
    </xf>
    <xf borderId="12" fillId="0" fontId="12" numFmtId="0" xfId="0" applyAlignment="1" applyBorder="1" applyFont="1">
      <alignment vertical="bottom"/>
    </xf>
    <xf borderId="12" fillId="0" fontId="12" numFmtId="46" xfId="0" applyAlignment="1" applyBorder="1" applyFont="1" applyNumberFormat="1">
      <alignment horizontal="right" vertical="bottom"/>
    </xf>
    <xf borderId="12" fillId="2" fontId="2" numFmtId="0" xfId="0" applyAlignment="1" applyBorder="1" applyFont="1">
      <alignment vertical="bottom"/>
    </xf>
    <xf borderId="12" fillId="5" fontId="12" numFmtId="0" xfId="0" applyAlignment="1" applyBorder="1" applyFont="1">
      <alignment readingOrder="0" vertical="bottom"/>
    </xf>
    <xf borderId="12" fillId="5" fontId="12" numFmtId="0" xfId="0" applyAlignment="1" applyBorder="1" applyFont="1">
      <alignment horizontal="right" vertical="bottom"/>
    </xf>
    <xf borderId="12" fillId="6" fontId="12" numFmtId="0" xfId="0" applyAlignment="1" applyBorder="1" applyFont="1">
      <alignment vertical="bottom"/>
    </xf>
    <xf borderId="12" fillId="6" fontId="12" numFmtId="0" xfId="0" applyAlignment="1" applyBorder="1" applyFont="1">
      <alignment horizontal="right" vertical="bottom"/>
    </xf>
    <xf borderId="12" fillId="0" fontId="12" numFmtId="0" xfId="0" applyAlignment="1" applyBorder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46" xfId="0" applyAlignment="1" applyFont="1" applyNumberFormat="1">
      <alignment horizontal="right" vertical="bottom"/>
    </xf>
    <xf borderId="0" fillId="0" fontId="12" numFmtId="0" xfId="0" applyAlignment="1" applyFont="1">
      <alignment readingOrder="0" vertical="bottom"/>
    </xf>
    <xf borderId="0" fillId="2" fontId="20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5" fontId="12" numFmtId="0" xfId="0" applyAlignment="1" applyFont="1">
      <alignment horizontal="right" vertical="bottom"/>
    </xf>
    <xf borderId="0" fillId="6" fontId="12" numFmtId="0" xfId="0" applyAlignment="1" applyFont="1">
      <alignment vertical="bottom"/>
    </xf>
    <xf borderId="0" fillId="6" fontId="12" numFmtId="0" xfId="0" applyAlignment="1" applyFont="1">
      <alignment horizontal="right" vertical="bottom"/>
    </xf>
    <xf borderId="0" fillId="2" fontId="2" numFmtId="0" xfId="0" applyAlignment="1" applyFont="1">
      <alignment readingOrder="0" vertical="bottom"/>
    </xf>
    <xf borderId="0" fillId="5" fontId="12" numFmtId="0" xfId="0" applyAlignment="1" applyFont="1">
      <alignment readingOrder="0" vertical="bottom"/>
    </xf>
    <xf borderId="0" fillId="0" fontId="12" numFmtId="46" xfId="0" applyAlignment="1" applyFont="1" applyNumberFormat="1">
      <alignment horizontal="right" readingOrder="0" vertical="bottom"/>
    </xf>
    <xf borderId="0" fillId="5" fontId="12" numFmtId="0" xfId="0" applyAlignment="1" applyFont="1">
      <alignment horizontal="right" readingOrder="0" vertical="bottom"/>
    </xf>
    <xf borderId="0" fillId="6" fontId="12" numFmtId="0" xfId="0" applyAlignment="1" applyFont="1">
      <alignment readingOrder="0" vertical="bottom"/>
    </xf>
    <xf borderId="0" fillId="6" fontId="12" numFmtId="0" xfId="0" applyAlignment="1" applyFont="1">
      <alignment horizontal="right" readingOrder="0" vertical="bottom"/>
    </xf>
    <xf borderId="13" fillId="0" fontId="12" numFmtId="0" xfId="0" applyAlignment="1" applyBorder="1" applyFont="1">
      <alignment shrinkToFit="0" vertical="bottom" wrapText="0"/>
    </xf>
    <xf borderId="0" fillId="5" fontId="10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5" fontId="18" numFmtId="0" xfId="0" applyAlignment="1" applyFont="1">
      <alignment readingOrder="0" shrinkToFit="0" wrapText="1"/>
    </xf>
    <xf borderId="0" fillId="6" fontId="18" numFmtId="0" xfId="0" applyAlignment="1" applyFont="1">
      <alignment readingOrder="0"/>
    </xf>
    <xf borderId="0" fillId="0" fontId="12" numFmtId="46" xfId="0" applyAlignment="1" applyFont="1" applyNumberFormat="1">
      <alignment readingOrder="0"/>
    </xf>
    <xf borderId="0" fillId="5" fontId="12" numFmtId="0" xfId="0" applyAlignment="1" applyFont="1">
      <alignment readingOrder="0"/>
    </xf>
    <xf borderId="0" fillId="5" fontId="12" numFmtId="0" xfId="0" applyAlignment="1" applyFont="1">
      <alignment horizontal="right" readingOrder="0"/>
    </xf>
    <xf borderId="0" fillId="6" fontId="12" numFmtId="0" xfId="0" applyAlignment="1" applyFont="1">
      <alignment readingOrder="0"/>
    </xf>
    <xf borderId="0" fillId="6" fontId="12" numFmtId="0" xfId="0" applyAlignment="1" applyFont="1">
      <alignment horizontal="right" readingOrder="0"/>
    </xf>
    <xf borderId="0" fillId="0" fontId="12" numFmtId="0" xfId="0" applyFont="1"/>
    <xf borderId="0" fillId="0" fontId="10" numFmtId="0" xfId="0" applyAlignment="1" applyFont="1">
      <alignment readingOrder="0"/>
    </xf>
    <xf borderId="0" fillId="6" fontId="1" numFmtId="0" xfId="0" applyAlignment="1" applyFont="1">
      <alignment horizontal="left" readingOrder="0"/>
    </xf>
    <xf borderId="0" fillId="6" fontId="10" numFmtId="0" xfId="0" applyAlignment="1" applyFont="1">
      <alignment horizontal="left" readingOrder="0" shrinkToFit="0" wrapText="1"/>
    </xf>
    <xf borderId="0" fillId="5" fontId="2" numFmtId="0" xfId="0" applyAlignment="1" applyFont="1">
      <alignment horizontal="left" readingOrder="0" shrinkToFit="0" wrapText="1"/>
    </xf>
    <xf borderId="0" fillId="6" fontId="12" numFmtId="0" xfId="0" applyAlignment="1" applyFont="1">
      <alignment horizontal="left" vertical="bottom"/>
    </xf>
    <xf borderId="0" fillId="6" fontId="12" numFmtId="0" xfId="0" applyAlignment="1" applyFont="1">
      <alignment horizontal="right" vertical="bottom"/>
    </xf>
    <xf borderId="0" fillId="6" fontId="12" numFmtId="0" xfId="0" applyAlignment="1" applyFont="1">
      <alignment horizontal="left" readingOrder="0" vertical="bottom"/>
    </xf>
    <xf borderId="0" fillId="6" fontId="1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07C8AB"/>
          <bgColor rgb="FF07C8AB"/>
        </patternFill>
      </fill>
      <border/>
    </dxf>
    <dxf>
      <font/>
      <fill>
        <patternFill patternType="solid">
          <fgColor rgb="FFF7981D"/>
          <bgColor rgb="FFF798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1.xml"/><Relationship Id="rId3" Type="http://schemas.openxmlformats.org/officeDocument/2006/relationships/vmlDrawing" Target="../drawings/vmlDrawing1.v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17.57"/>
    <col customWidth="1" min="3" max="3" width="27.86"/>
    <col customWidth="1" min="4" max="4" width="30.29"/>
    <col customWidth="1" min="5" max="5" width="18.14"/>
    <col customWidth="1" min="6" max="6" width="16.71"/>
  </cols>
  <sheetData>
    <row r="1">
      <c r="A1" s="1"/>
      <c r="B1" s="1"/>
      <c r="C1" s="1" t="s">
        <v>0</v>
      </c>
      <c r="D1" s="1"/>
      <c r="E1" s="1"/>
      <c r="F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tr">
        <f>HYPERLINK("https://twitter.com/AngelsKings_And","@AngelsKings_And")</f>
        <v>@AngelsKings_And</v>
      </c>
      <c r="F2" s="4" t="str">
        <f>HYPERLINK("https://twitter.com/backtoazureroad","@backtoazureroad")</f>
        <v>@backtoazureroad</v>
      </c>
    </row>
    <row r="3">
      <c r="A3" s="2" t="s">
        <v>5</v>
      </c>
      <c r="B3" s="2" t="s">
        <v>6</v>
      </c>
      <c r="C3" s="5" t="s">
        <v>7</v>
      </c>
      <c r="D3" s="6" t="str">
        <f>HYPERLINK("https://twitter.com/bluroux","@bluroux")</f>
        <v>@bluroux</v>
      </c>
      <c r="E3" s="2" t="s">
        <v>8</v>
      </c>
      <c r="F3" s="4" t="str">
        <f>HYPERLINK("https://cinciallegre.tumblr.com/","@cinciallegre")</f>
        <v>@cinciallegre</v>
      </c>
    </row>
    <row r="4">
      <c r="A4" s="4" t="str">
        <f>HYPERLINK("http://corvus-christi.tumblr.com/","@corvus-christi")</f>
        <v>@corvus-christi</v>
      </c>
      <c r="B4" s="2" t="s">
        <v>9</v>
      </c>
      <c r="C4" s="2" t="s">
        <v>10</v>
      </c>
      <c r="D4" s="5" t="s">
        <v>11</v>
      </c>
      <c r="E4" s="4" t="str">
        <f>HYPERLINK("http://cadfael-morgana.tumblr.com","Emma")</f>
        <v>Emma</v>
      </c>
      <c r="F4" s="7" t="str">
        <f>HYPERLINK("https://twitter.com/espeon","@espeon")</f>
        <v>@espeon</v>
      </c>
    </row>
    <row r="5">
      <c r="A5" s="3" t="str">
        <f>HYPERLINK("https://twitter.com/farmer_marshal","@Farmer_Marshal")</f>
        <v>@Farmer_Marshal</v>
      </c>
      <c r="B5" s="3" t="str">
        <f>HYPERLINK("https://twitter.com/ladyvexderolo","Finn")</f>
        <v>Finn</v>
      </c>
      <c r="C5" s="3" t="str">
        <f>HYPERLINK("https://twitter.com/fluffysnowfall","@FluffySnowfall")</f>
        <v>@FluffySnowfall</v>
      </c>
      <c r="D5" s="2" t="s">
        <v>12</v>
      </c>
      <c r="E5" s="2" t="s">
        <v>13</v>
      </c>
      <c r="F5" s="3" t="str">
        <f>HYPERLINK("https://twitter.com/hedwigs_art?lang=en","@hedwigs_art")</f>
        <v>@hedwigs_art</v>
      </c>
    </row>
    <row r="6">
      <c r="A6" s="4" t="str">
        <f>HYPERLINK("https://twitter.com/hoellla?lang=en","@hoellla")</f>
        <v>@hoellla</v>
      </c>
      <c r="B6" s="2" t="s">
        <v>14</v>
      </c>
      <c r="C6" s="4" t="str">
        <f>HYPERLINK("https://twitter.com/i-do-doodle-a-lot","@i-do-doodle-a-lot")</f>
        <v>@i-do-doodle-a-lot</v>
      </c>
      <c r="D6" s="5" t="s">
        <v>15</v>
      </c>
      <c r="E6" s="4" t="str">
        <f>HYPERLINK("http://qwertthefemale.tumblr.com","James")</f>
        <v>James</v>
      </c>
      <c r="F6" s="5" t="s">
        <v>16</v>
      </c>
    </row>
    <row r="7">
      <c r="A7" s="4" t="str">
        <f>HYPERLINK("https://twitter.com/fussionsniper","Jimmy Livers")</f>
        <v>Jimmy Livers</v>
      </c>
      <c r="B7" s="2" t="s">
        <v>17</v>
      </c>
      <c r="C7" s="2" t="s">
        <v>18</v>
      </c>
      <c r="D7" s="5" t="s">
        <v>19</v>
      </c>
      <c r="E7" s="2" t="s">
        <v>20</v>
      </c>
      <c r="F7" s="4" t="str">
        <f>HYPERLINK("https://twitter.com/KitterDoodle","@KitterDoodle")</f>
        <v>@KitterDoodle</v>
      </c>
    </row>
    <row r="8">
      <c r="A8" s="2" t="s">
        <v>21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26</v>
      </c>
    </row>
    <row r="9">
      <c r="A9" s="3" t="str">
        <f>HYPERLINK("https://twitter.com/LukeKaufmann","@LukeKaufmann")</f>
        <v>@LukeKaufmann</v>
      </c>
      <c r="B9" s="4" t="str">
        <f>HYPERLINK("https://twitter.com/MoonwalkingCrab","@MoonwalkingCrab")</f>
        <v>@MoonwalkingCrab</v>
      </c>
      <c r="C9" s="2" t="s">
        <v>27</v>
      </c>
      <c r="D9" s="5" t="s">
        <v>28</v>
      </c>
      <c r="E9" s="3" t="str">
        <f>HYPERLINK("https://twitter.com/euphoowhat","Minilena")</f>
        <v>Minilena</v>
      </c>
      <c r="F9" s="2" t="s">
        <v>29</v>
      </c>
    </row>
    <row r="10">
      <c r="A10" s="2" t="s">
        <v>30</v>
      </c>
      <c r="B10" s="4" t="str">
        <f>HYPERLINK("https://noisypitta.tumblr.com/","@noisypitta")</f>
        <v>@noisypitta</v>
      </c>
      <c r="C10" s="3" t="str">
        <f>HYPERLINK("https://twitter.com/officialeternul","@OfficialEternul")</f>
        <v>@OfficialEternul</v>
      </c>
      <c r="D10" s="4" t="str">
        <f>HYPERLINK("https://twitter.com/omrjeuss","@OmrJeuss")</f>
        <v>@OmrJeuss</v>
      </c>
      <c r="E10" s="8" t="s">
        <v>31</v>
      </c>
      <c r="F10" s="5" t="s">
        <v>32</v>
      </c>
    </row>
    <row r="11">
      <c r="A11" s="3" t="str">
        <f>HYPERLINK("https://twitter.com/recognizerecall","@recognizerecall")</f>
        <v>@recognizerecall</v>
      </c>
      <c r="B11" s="3" t="str">
        <f>HYPERLINK("http://sarah-crewe.tumblr.com/","Sarah Cropley")</f>
        <v>Sarah Cropley</v>
      </c>
      <c r="C11" s="5" t="s">
        <v>33</v>
      </c>
      <c r="D11" s="9" t="s">
        <v>34</v>
      </c>
      <c r="E11" s="3" t="str">
        <f>HYPERLINK("https://twitter.com/StarringTheSky","@StarringTheSky")</f>
        <v>@StarringTheSky</v>
      </c>
      <c r="F11" s="2" t="s">
        <v>35</v>
      </c>
    </row>
    <row r="12">
      <c r="A12" s="3" t="str">
        <f>HYPERLINK("https://twitter.com/SWillow13","@swillow13")</f>
        <v>@swillow13</v>
      </c>
      <c r="B12" s="4" t="str">
        <f>HYPERLINK("http://thespinesmoustache.tumblr.com","Troy F. Armstrong")</f>
        <v>Troy F. Armstrong</v>
      </c>
      <c r="C12" s="2" t="s">
        <v>36</v>
      </c>
      <c r="D12" s="2" t="s">
        <v>37</v>
      </c>
      <c r="E12" s="5" t="s">
        <v>38</v>
      </c>
      <c r="F12" s="4" t="str">
        <f>HYPERLINK("http://monsterminyard.tumblr.com","Yana H.")</f>
        <v>Yana H.</v>
      </c>
    </row>
    <row r="13" ht="18.0" customHeight="1">
      <c r="A13" s="4" t="str">
        <f>HYPERLINK("https://twitter.com/yojharobed?lang=en","@yojharobed")</f>
        <v>@yojharobed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16" width="9.14"/>
  </cols>
  <sheetData>
    <row r="1">
      <c r="A1" s="33" t="s">
        <v>231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1" t="s">
        <v>110</v>
      </c>
      <c r="B2" s="36">
        <f t="shared" ref="B2:B114" si="2">SUMIF(INDIRECT("'"&amp;$A2&amp;"'!E:E"), $A$1, INDIRECT("'"&amp;$A2&amp;"'!H:H"))</f>
        <v>0</v>
      </c>
      <c r="C2">
        <f t="shared" ref="C2:C114" si="3">SUMIF(INDIRECT("'"&amp;$A2&amp;"'!E:E"), $A$1, INDIRECT("'"&amp;$A2&amp;"'!I:I"))</f>
        <v>0</v>
      </c>
      <c r="D2">
        <f t="shared" ref="D2:D114" si="4">SUMIF(INDIRECT("'"&amp;$A2&amp;"'!E:E"), $A$1, INDIRECT("'"&amp;$A2&amp;"'!J:J"))</f>
        <v>0</v>
      </c>
      <c r="E2">
        <f t="shared" ref="E2:E114" si="5">SUMIF(INDIRECT("'"&amp;$A2&amp;"'!E:E"), $A$1, INDIRECT("'"&amp;$A2&amp;"'!K:K"))</f>
        <v>0</v>
      </c>
      <c r="F2" s="37">
        <f t="shared" ref="F2:F114" si="6">(B2*10)+C2+(D2/10)+(E2/100)</f>
        <v>0</v>
      </c>
      <c r="G2" s="36">
        <f t="shared" ref="G2:G114" si="7">-SUMIF(INDIRECT("'"&amp;$A2&amp;"'!C:C"), $A$1, INDIRECT("'"&amp;$A2&amp;"'!M:M"))</f>
        <v>0</v>
      </c>
      <c r="H2">
        <f t="shared" ref="H2:H114" si="8">-SUMIF(INDIRECT("'"&amp;$A2&amp;"'!C:C"), $A$1, INDIRECT("'"&amp;$A2&amp;"'!N:N"))</f>
        <v>0</v>
      </c>
      <c r="I2">
        <f t="shared" ref="I2:I114" si="9">-SUMIF(INDIRECT("'"&amp;$A2&amp;"'!C:C"), $A$1, INDIRECT("'"&amp;$A2&amp;"'!O:O"))</f>
        <v>0</v>
      </c>
      <c r="J2">
        <f t="shared" ref="J2:J114" si="10">-SUMIF(INDIRECT("'"&amp;$A2&amp;"'!C:C"), $A$1, INDIRECT("'"&amp;$A2&amp;"'!P:P"))</f>
        <v>0</v>
      </c>
      <c r="K2" s="38">
        <f t="shared" ref="K2:K114" si="11">(G2*10) + H2 + (I2/10) + (J2/100)</f>
        <v>0</v>
      </c>
      <c r="L2" s="39">
        <f t="shared" ref="L2:P2" si="1">B2+G2</f>
        <v>0</v>
      </c>
      <c r="M2" s="19">
        <f t="shared" si="1"/>
        <v>0</v>
      </c>
      <c r="N2" s="19">
        <f t="shared" si="1"/>
        <v>0</v>
      </c>
      <c r="O2" s="19">
        <f t="shared" si="1"/>
        <v>0</v>
      </c>
      <c r="P2" s="37">
        <f t="shared" si="1"/>
        <v>0</v>
      </c>
    </row>
    <row r="3">
      <c r="A3" s="1" t="s">
        <v>111</v>
      </c>
      <c r="B3" s="36">
        <f t="shared" si="2"/>
        <v>0</v>
      </c>
      <c r="C3">
        <f t="shared" si="3"/>
        <v>0</v>
      </c>
      <c r="D3">
        <f t="shared" si="4"/>
        <v>0</v>
      </c>
      <c r="E3">
        <f t="shared" si="5"/>
        <v>0</v>
      </c>
      <c r="F3" s="37">
        <f t="shared" si="6"/>
        <v>0</v>
      </c>
      <c r="G3" s="36">
        <f t="shared" si="7"/>
        <v>0</v>
      </c>
      <c r="H3">
        <f t="shared" si="8"/>
        <v>-1</v>
      </c>
      <c r="I3">
        <f t="shared" si="9"/>
        <v>-50</v>
      </c>
      <c r="J3">
        <f t="shared" si="10"/>
        <v>0</v>
      </c>
      <c r="K3" s="38">
        <f t="shared" si="11"/>
        <v>-6</v>
      </c>
      <c r="L3" s="39">
        <f t="shared" ref="L3:P3" si="12">B3+G3</f>
        <v>0</v>
      </c>
      <c r="M3" s="19">
        <f t="shared" si="12"/>
        <v>-1</v>
      </c>
      <c r="N3" s="19">
        <f t="shared" si="12"/>
        <v>-50</v>
      </c>
      <c r="O3" s="19">
        <f t="shared" si="12"/>
        <v>0</v>
      </c>
      <c r="P3" s="37">
        <f t="shared" si="12"/>
        <v>-6</v>
      </c>
    </row>
    <row r="4">
      <c r="A4" s="1" t="s">
        <v>112</v>
      </c>
      <c r="B4" s="36">
        <f t="shared" si="2"/>
        <v>0</v>
      </c>
      <c r="C4">
        <f t="shared" si="3"/>
        <v>0</v>
      </c>
      <c r="D4">
        <f t="shared" si="4"/>
        <v>0</v>
      </c>
      <c r="E4">
        <f t="shared" si="5"/>
        <v>0</v>
      </c>
      <c r="F4" s="37">
        <f t="shared" si="6"/>
        <v>0</v>
      </c>
      <c r="G4" s="36">
        <f t="shared" si="7"/>
        <v>0</v>
      </c>
      <c r="H4">
        <f t="shared" si="8"/>
        <v>0</v>
      </c>
      <c r="I4">
        <f t="shared" si="9"/>
        <v>0</v>
      </c>
      <c r="J4">
        <f t="shared" si="10"/>
        <v>0</v>
      </c>
      <c r="K4" s="38">
        <f t="shared" si="11"/>
        <v>0</v>
      </c>
      <c r="L4" s="39">
        <f t="shared" ref="L4:P4" si="13">B4+G4</f>
        <v>0</v>
      </c>
      <c r="M4" s="19">
        <f t="shared" si="13"/>
        <v>0</v>
      </c>
      <c r="N4" s="19">
        <f t="shared" si="13"/>
        <v>0</v>
      </c>
      <c r="O4" s="19">
        <f t="shared" si="13"/>
        <v>0</v>
      </c>
      <c r="P4" s="37">
        <f t="shared" si="13"/>
        <v>0</v>
      </c>
    </row>
    <row r="5">
      <c r="A5" s="1" t="s">
        <v>113</v>
      </c>
      <c r="B5" s="36">
        <f t="shared" si="2"/>
        <v>0</v>
      </c>
      <c r="C5">
        <f t="shared" si="3"/>
        <v>0</v>
      </c>
      <c r="D5">
        <f t="shared" si="4"/>
        <v>0</v>
      </c>
      <c r="E5">
        <f t="shared" si="5"/>
        <v>0</v>
      </c>
      <c r="F5" s="37">
        <f t="shared" si="6"/>
        <v>0</v>
      </c>
      <c r="G5" s="36">
        <f t="shared" si="7"/>
        <v>0</v>
      </c>
      <c r="H5">
        <f t="shared" si="8"/>
        <v>0</v>
      </c>
      <c r="I5">
        <f t="shared" si="9"/>
        <v>0</v>
      </c>
      <c r="J5">
        <f t="shared" si="10"/>
        <v>0</v>
      </c>
      <c r="K5" s="38">
        <f t="shared" si="11"/>
        <v>0</v>
      </c>
      <c r="L5" s="39">
        <f t="shared" ref="L5:P5" si="14">B5+G5</f>
        <v>0</v>
      </c>
      <c r="M5" s="19">
        <f t="shared" si="14"/>
        <v>0</v>
      </c>
      <c r="N5" s="19">
        <f t="shared" si="14"/>
        <v>0</v>
      </c>
      <c r="O5" s="19">
        <f t="shared" si="14"/>
        <v>0</v>
      </c>
      <c r="P5" s="37">
        <f t="shared" si="14"/>
        <v>0</v>
      </c>
    </row>
    <row r="6">
      <c r="A6" s="1" t="s">
        <v>114</v>
      </c>
      <c r="B6" s="36">
        <f t="shared" si="2"/>
        <v>0</v>
      </c>
      <c r="C6">
        <f t="shared" si="3"/>
        <v>60</v>
      </c>
      <c r="D6">
        <f t="shared" si="4"/>
        <v>0</v>
      </c>
      <c r="E6">
        <f t="shared" si="5"/>
        <v>0</v>
      </c>
      <c r="F6" s="37">
        <f t="shared" si="6"/>
        <v>60</v>
      </c>
      <c r="G6" s="36">
        <f t="shared" si="7"/>
        <v>0</v>
      </c>
      <c r="H6">
        <f t="shared" si="8"/>
        <v>-1</v>
      </c>
      <c r="I6">
        <f t="shared" si="9"/>
        <v>0</v>
      </c>
      <c r="J6">
        <f t="shared" si="10"/>
        <v>0</v>
      </c>
      <c r="K6" s="38">
        <f t="shared" si="11"/>
        <v>-1</v>
      </c>
      <c r="L6" s="39">
        <f t="shared" ref="L6:P6" si="15">B6+G6</f>
        <v>0</v>
      </c>
      <c r="M6" s="19">
        <f t="shared" si="15"/>
        <v>59</v>
      </c>
      <c r="N6" s="19">
        <f t="shared" si="15"/>
        <v>0</v>
      </c>
      <c r="O6" s="19">
        <f t="shared" si="15"/>
        <v>0</v>
      </c>
      <c r="P6" s="37">
        <f t="shared" si="15"/>
        <v>59</v>
      </c>
    </row>
    <row r="7">
      <c r="A7" s="1" t="s">
        <v>115</v>
      </c>
      <c r="B7" s="36">
        <f t="shared" si="2"/>
        <v>0</v>
      </c>
      <c r="C7">
        <f t="shared" si="3"/>
        <v>0</v>
      </c>
      <c r="D7">
        <f t="shared" si="4"/>
        <v>0</v>
      </c>
      <c r="E7">
        <f t="shared" si="5"/>
        <v>0</v>
      </c>
      <c r="F7" s="37">
        <f t="shared" si="6"/>
        <v>0</v>
      </c>
      <c r="G7" s="36">
        <f t="shared" si="7"/>
        <v>0</v>
      </c>
      <c r="H7">
        <f t="shared" si="8"/>
        <v>0</v>
      </c>
      <c r="I7">
        <f t="shared" si="9"/>
        <v>-1</v>
      </c>
      <c r="J7">
        <f t="shared" si="10"/>
        <v>-2</v>
      </c>
      <c r="K7" s="38">
        <f t="shared" si="11"/>
        <v>-0.12</v>
      </c>
      <c r="L7" s="39">
        <f t="shared" ref="L7:P7" si="16">B7+G7</f>
        <v>0</v>
      </c>
      <c r="M7" s="19">
        <f t="shared" si="16"/>
        <v>0</v>
      </c>
      <c r="N7" s="19">
        <f t="shared" si="16"/>
        <v>-1</v>
      </c>
      <c r="O7" s="19">
        <f t="shared" si="16"/>
        <v>-2</v>
      </c>
      <c r="P7" s="37">
        <f t="shared" si="16"/>
        <v>-0.12</v>
      </c>
    </row>
    <row r="8">
      <c r="A8" s="1" t="s">
        <v>116</v>
      </c>
      <c r="B8" s="36">
        <f t="shared" si="2"/>
        <v>0</v>
      </c>
      <c r="C8">
        <f t="shared" si="3"/>
        <v>0</v>
      </c>
      <c r="D8">
        <f t="shared" si="4"/>
        <v>0</v>
      </c>
      <c r="E8">
        <f t="shared" si="5"/>
        <v>0</v>
      </c>
      <c r="F8" s="37">
        <f t="shared" si="6"/>
        <v>0</v>
      </c>
      <c r="G8" s="36">
        <f t="shared" si="7"/>
        <v>0</v>
      </c>
      <c r="H8">
        <f t="shared" si="8"/>
        <v>0</v>
      </c>
      <c r="I8">
        <f t="shared" si="9"/>
        <v>0</v>
      </c>
      <c r="J8">
        <f t="shared" si="10"/>
        <v>0</v>
      </c>
      <c r="K8" s="38">
        <f t="shared" si="11"/>
        <v>0</v>
      </c>
      <c r="L8" s="39">
        <f t="shared" ref="L8:P8" si="17">B8+G8</f>
        <v>0</v>
      </c>
      <c r="M8" s="19">
        <f t="shared" si="17"/>
        <v>0</v>
      </c>
      <c r="N8" s="19">
        <f t="shared" si="17"/>
        <v>0</v>
      </c>
      <c r="O8" s="19">
        <f t="shared" si="17"/>
        <v>0</v>
      </c>
      <c r="P8" s="37">
        <f t="shared" si="17"/>
        <v>0</v>
      </c>
    </row>
    <row r="9">
      <c r="A9" s="1" t="s">
        <v>117</v>
      </c>
      <c r="B9" s="36">
        <f t="shared" si="2"/>
        <v>0</v>
      </c>
      <c r="C9">
        <f t="shared" si="3"/>
        <v>150</v>
      </c>
      <c r="D9">
        <f t="shared" si="4"/>
        <v>0</v>
      </c>
      <c r="E9">
        <f t="shared" si="5"/>
        <v>0</v>
      </c>
      <c r="F9" s="37">
        <f t="shared" si="6"/>
        <v>150</v>
      </c>
      <c r="G9" s="36">
        <f t="shared" si="7"/>
        <v>0</v>
      </c>
      <c r="H9">
        <f t="shared" si="8"/>
        <v>-4</v>
      </c>
      <c r="I9">
        <f t="shared" si="9"/>
        <v>-6</v>
      </c>
      <c r="J9">
        <f t="shared" si="10"/>
        <v>0</v>
      </c>
      <c r="K9" s="38">
        <f t="shared" si="11"/>
        <v>-4.6</v>
      </c>
      <c r="L9" s="39">
        <f t="shared" ref="L9:P9" si="18">B9+G9</f>
        <v>0</v>
      </c>
      <c r="M9" s="19">
        <f t="shared" si="18"/>
        <v>146</v>
      </c>
      <c r="N9" s="19">
        <f t="shared" si="18"/>
        <v>-6</v>
      </c>
      <c r="O9" s="19">
        <f t="shared" si="18"/>
        <v>0</v>
      </c>
      <c r="P9" s="37">
        <f t="shared" si="18"/>
        <v>145.4</v>
      </c>
    </row>
    <row r="10">
      <c r="A10" s="1" t="s">
        <v>118</v>
      </c>
      <c r="B10" s="36">
        <f t="shared" si="2"/>
        <v>0</v>
      </c>
      <c r="C10">
        <f t="shared" si="3"/>
        <v>0</v>
      </c>
      <c r="D10">
        <f t="shared" si="4"/>
        <v>0</v>
      </c>
      <c r="E10">
        <f t="shared" si="5"/>
        <v>0</v>
      </c>
      <c r="F10" s="37">
        <f t="shared" si="6"/>
        <v>0</v>
      </c>
      <c r="G10" s="36">
        <f t="shared" si="7"/>
        <v>0</v>
      </c>
      <c r="H10">
        <f t="shared" si="8"/>
        <v>-1</v>
      </c>
      <c r="I10">
        <f t="shared" si="9"/>
        <v>-1</v>
      </c>
      <c r="J10">
        <f t="shared" si="10"/>
        <v>0</v>
      </c>
      <c r="K10" s="38">
        <f t="shared" si="11"/>
        <v>-1.1</v>
      </c>
      <c r="L10" s="39">
        <f t="shared" ref="L10:P10" si="19">B10+G10</f>
        <v>0</v>
      </c>
      <c r="M10" s="19">
        <f t="shared" si="19"/>
        <v>-1</v>
      </c>
      <c r="N10" s="19">
        <f t="shared" si="19"/>
        <v>-1</v>
      </c>
      <c r="O10" s="19">
        <f t="shared" si="19"/>
        <v>0</v>
      </c>
      <c r="P10" s="37">
        <f t="shared" si="19"/>
        <v>-1.1</v>
      </c>
    </row>
    <row r="11">
      <c r="A11" s="1" t="s">
        <v>119</v>
      </c>
      <c r="B11" s="36">
        <f t="shared" si="2"/>
        <v>0</v>
      </c>
      <c r="C11">
        <f t="shared" si="3"/>
        <v>100</v>
      </c>
      <c r="D11">
        <f t="shared" si="4"/>
        <v>0</v>
      </c>
      <c r="E11">
        <f t="shared" si="5"/>
        <v>0</v>
      </c>
      <c r="F11" s="37">
        <f t="shared" si="6"/>
        <v>100</v>
      </c>
      <c r="G11" s="36">
        <f t="shared" si="7"/>
        <v>0</v>
      </c>
      <c r="H11">
        <f t="shared" si="8"/>
        <v>0</v>
      </c>
      <c r="I11">
        <f t="shared" si="9"/>
        <v>-1</v>
      </c>
      <c r="J11">
        <f t="shared" si="10"/>
        <v>0</v>
      </c>
      <c r="K11" s="38">
        <f t="shared" si="11"/>
        <v>-0.1</v>
      </c>
      <c r="L11" s="39">
        <f t="shared" ref="L11:P11" si="20">B11+G11</f>
        <v>0</v>
      </c>
      <c r="M11" s="19">
        <f t="shared" si="20"/>
        <v>100</v>
      </c>
      <c r="N11" s="19">
        <f t="shared" si="20"/>
        <v>-1</v>
      </c>
      <c r="O11" s="19">
        <f t="shared" si="20"/>
        <v>0</v>
      </c>
      <c r="P11" s="37">
        <f t="shared" si="20"/>
        <v>99.9</v>
      </c>
    </row>
    <row r="12">
      <c r="A12" s="1" t="s">
        <v>120</v>
      </c>
      <c r="B12" s="36">
        <f t="shared" si="2"/>
        <v>0</v>
      </c>
      <c r="C12">
        <f t="shared" si="3"/>
        <v>0</v>
      </c>
      <c r="D12">
        <f t="shared" si="4"/>
        <v>0</v>
      </c>
      <c r="E12">
        <f t="shared" si="5"/>
        <v>0</v>
      </c>
      <c r="F12" s="37">
        <f t="shared" si="6"/>
        <v>0</v>
      </c>
      <c r="G12" s="36">
        <f t="shared" si="7"/>
        <v>0</v>
      </c>
      <c r="H12">
        <f t="shared" si="8"/>
        <v>0</v>
      </c>
      <c r="I12">
        <f t="shared" si="9"/>
        <v>0</v>
      </c>
      <c r="J12">
        <f t="shared" si="10"/>
        <v>0</v>
      </c>
      <c r="K12" s="38">
        <f t="shared" si="11"/>
        <v>0</v>
      </c>
      <c r="L12" s="39">
        <f t="shared" ref="L12:P12" si="21">B12+G12</f>
        <v>0</v>
      </c>
      <c r="M12" s="19">
        <f t="shared" si="21"/>
        <v>0</v>
      </c>
      <c r="N12" s="19">
        <f t="shared" si="21"/>
        <v>0</v>
      </c>
      <c r="O12" s="19">
        <f t="shared" si="21"/>
        <v>0</v>
      </c>
      <c r="P12" s="37">
        <f t="shared" si="21"/>
        <v>0</v>
      </c>
    </row>
    <row r="13">
      <c r="A13" s="1" t="s">
        <v>121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-3</v>
      </c>
      <c r="I13">
        <f t="shared" si="9"/>
        <v>0</v>
      </c>
      <c r="J13">
        <f t="shared" si="10"/>
        <v>0</v>
      </c>
      <c r="K13" s="38">
        <f t="shared" si="11"/>
        <v>-3</v>
      </c>
      <c r="L13" s="39">
        <f t="shared" ref="L13:P13" si="22">B13+G13</f>
        <v>0</v>
      </c>
      <c r="M13" s="19">
        <f t="shared" si="22"/>
        <v>-3</v>
      </c>
      <c r="N13" s="19">
        <f t="shared" si="22"/>
        <v>0</v>
      </c>
      <c r="O13" s="19">
        <f t="shared" si="22"/>
        <v>0</v>
      </c>
      <c r="P13" s="37">
        <f t="shared" si="22"/>
        <v>-3</v>
      </c>
    </row>
    <row r="14">
      <c r="A14" s="1" t="s">
        <v>122</v>
      </c>
      <c r="B14" s="36">
        <f t="shared" si="2"/>
        <v>19</v>
      </c>
      <c r="C14">
        <f t="shared" si="3"/>
        <v>2</v>
      </c>
      <c r="D14">
        <f t="shared" si="4"/>
        <v>0</v>
      </c>
      <c r="E14">
        <f t="shared" si="5"/>
        <v>0</v>
      </c>
      <c r="F14" s="37">
        <f t="shared" si="6"/>
        <v>192</v>
      </c>
      <c r="G14" s="36">
        <f t="shared" si="7"/>
        <v>-1</v>
      </c>
      <c r="H14">
        <f t="shared" si="8"/>
        <v>-50</v>
      </c>
      <c r="I14">
        <f t="shared" si="9"/>
        <v>0</v>
      </c>
      <c r="J14">
        <f t="shared" si="10"/>
        <v>0</v>
      </c>
      <c r="K14" s="38">
        <f t="shared" si="11"/>
        <v>-60</v>
      </c>
      <c r="L14" s="39">
        <f t="shared" ref="L14:P14" si="23">B14+G14</f>
        <v>18</v>
      </c>
      <c r="M14" s="19">
        <f t="shared" si="23"/>
        <v>-48</v>
      </c>
      <c r="N14" s="19">
        <f t="shared" si="23"/>
        <v>0</v>
      </c>
      <c r="O14" s="19">
        <f t="shared" si="23"/>
        <v>0</v>
      </c>
      <c r="P14" s="37">
        <f t="shared" si="23"/>
        <v>132</v>
      </c>
    </row>
    <row r="15">
      <c r="A15" s="1" t="s">
        <v>123</v>
      </c>
      <c r="B15" s="36">
        <f t="shared" si="2"/>
        <v>0</v>
      </c>
      <c r="C15">
        <f t="shared" si="3"/>
        <v>104</v>
      </c>
      <c r="D15">
        <f t="shared" si="4"/>
        <v>3</v>
      </c>
      <c r="E15">
        <f t="shared" si="5"/>
        <v>0</v>
      </c>
      <c r="F15" s="37">
        <f t="shared" si="6"/>
        <v>104.3</v>
      </c>
      <c r="G15" s="36">
        <f t="shared" si="7"/>
        <v>0</v>
      </c>
      <c r="H15">
        <f t="shared" si="8"/>
        <v>-50</v>
      </c>
      <c r="I15">
        <f t="shared" si="9"/>
        <v>0</v>
      </c>
      <c r="J15">
        <f t="shared" si="10"/>
        <v>0</v>
      </c>
      <c r="K15" s="38">
        <f t="shared" si="11"/>
        <v>-50</v>
      </c>
      <c r="L15" s="39">
        <f t="shared" ref="L15:P15" si="24">B15+G15</f>
        <v>0</v>
      </c>
      <c r="M15" s="19">
        <f t="shared" si="24"/>
        <v>54</v>
      </c>
      <c r="N15" s="19">
        <f t="shared" si="24"/>
        <v>3</v>
      </c>
      <c r="O15" s="19">
        <f t="shared" si="24"/>
        <v>0</v>
      </c>
      <c r="P15" s="37">
        <f t="shared" si="24"/>
        <v>54.3</v>
      </c>
    </row>
    <row r="16">
      <c r="A16" s="1" t="s">
        <v>124</v>
      </c>
      <c r="B16" s="3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 s="37">
        <f t="shared" si="6"/>
        <v>0</v>
      </c>
      <c r="G16" s="36">
        <f t="shared" si="7"/>
        <v>0</v>
      </c>
      <c r="H16">
        <f t="shared" si="8"/>
        <v>0</v>
      </c>
      <c r="I16">
        <f t="shared" si="9"/>
        <v>0</v>
      </c>
      <c r="J16">
        <f t="shared" si="10"/>
        <v>0</v>
      </c>
      <c r="K16" s="38">
        <f t="shared" si="11"/>
        <v>0</v>
      </c>
      <c r="L16" s="39">
        <f t="shared" ref="L16:P16" si="25">B16+G16</f>
        <v>0</v>
      </c>
      <c r="M16" s="19">
        <f t="shared" si="25"/>
        <v>0</v>
      </c>
      <c r="N16" s="19">
        <f t="shared" si="25"/>
        <v>0</v>
      </c>
      <c r="O16" s="19">
        <f t="shared" si="25"/>
        <v>0</v>
      </c>
      <c r="P16" s="37">
        <f t="shared" si="25"/>
        <v>0</v>
      </c>
    </row>
    <row r="17">
      <c r="A17" s="1" t="s">
        <v>125</v>
      </c>
      <c r="B17" s="36">
        <f t="shared" si="2"/>
        <v>0</v>
      </c>
      <c r="C17">
        <f t="shared" si="3"/>
        <v>0</v>
      </c>
      <c r="D17">
        <f t="shared" si="4"/>
        <v>0</v>
      </c>
      <c r="E17">
        <f t="shared" si="5"/>
        <v>0</v>
      </c>
      <c r="F17" s="37">
        <f t="shared" si="6"/>
        <v>0</v>
      </c>
      <c r="G17" s="36">
        <f t="shared" si="7"/>
        <v>0</v>
      </c>
      <c r="H17">
        <f t="shared" si="8"/>
        <v>0</v>
      </c>
      <c r="I17">
        <f t="shared" si="9"/>
        <v>0</v>
      </c>
      <c r="J17">
        <f t="shared" si="10"/>
        <v>0</v>
      </c>
      <c r="K17" s="38">
        <f t="shared" si="11"/>
        <v>0</v>
      </c>
      <c r="L17" s="39">
        <f t="shared" ref="L17:P17" si="26">B17+G17</f>
        <v>0</v>
      </c>
      <c r="M17" s="19">
        <f t="shared" si="26"/>
        <v>0</v>
      </c>
      <c r="N17" s="19">
        <f t="shared" si="26"/>
        <v>0</v>
      </c>
      <c r="O17" s="19">
        <f t="shared" si="26"/>
        <v>0</v>
      </c>
      <c r="P17" s="37">
        <f t="shared" si="26"/>
        <v>0</v>
      </c>
    </row>
    <row r="18">
      <c r="A18" s="1" t="s">
        <v>126</v>
      </c>
      <c r="B18" s="36">
        <f t="shared" si="2"/>
        <v>0</v>
      </c>
      <c r="C18">
        <f t="shared" si="3"/>
        <v>0</v>
      </c>
      <c r="D18">
        <f t="shared" si="4"/>
        <v>0</v>
      </c>
      <c r="E18">
        <f t="shared" si="5"/>
        <v>0</v>
      </c>
      <c r="F18" s="37">
        <f t="shared" si="6"/>
        <v>0</v>
      </c>
      <c r="G18" s="36">
        <f t="shared" si="7"/>
        <v>0</v>
      </c>
      <c r="H18">
        <f t="shared" si="8"/>
        <v>0</v>
      </c>
      <c r="I18">
        <f t="shared" si="9"/>
        <v>0</v>
      </c>
      <c r="J18">
        <f t="shared" si="10"/>
        <v>0</v>
      </c>
      <c r="K18" s="38">
        <f t="shared" si="11"/>
        <v>0</v>
      </c>
      <c r="L18" s="39">
        <f t="shared" ref="L18:P18" si="27">B18+G18</f>
        <v>0</v>
      </c>
      <c r="M18" s="19">
        <f t="shared" si="27"/>
        <v>0</v>
      </c>
      <c r="N18" s="19">
        <f t="shared" si="27"/>
        <v>0</v>
      </c>
      <c r="O18" s="19">
        <f t="shared" si="27"/>
        <v>0</v>
      </c>
      <c r="P18" s="37">
        <f t="shared" si="27"/>
        <v>0</v>
      </c>
    </row>
    <row r="19">
      <c r="A19" s="1" t="s">
        <v>127</v>
      </c>
      <c r="B19" s="36">
        <f t="shared" si="2"/>
        <v>0</v>
      </c>
      <c r="C19">
        <f t="shared" si="3"/>
        <v>0</v>
      </c>
      <c r="D19">
        <f t="shared" si="4"/>
        <v>0</v>
      </c>
      <c r="E19">
        <f t="shared" si="5"/>
        <v>0</v>
      </c>
      <c r="F19" s="37">
        <f t="shared" si="6"/>
        <v>0</v>
      </c>
      <c r="G19" s="36">
        <f t="shared" si="7"/>
        <v>0</v>
      </c>
      <c r="H19">
        <f t="shared" si="8"/>
        <v>-20</v>
      </c>
      <c r="I19">
        <f t="shared" si="9"/>
        <v>0</v>
      </c>
      <c r="J19">
        <f t="shared" si="10"/>
        <v>0</v>
      </c>
      <c r="K19" s="38">
        <f t="shared" si="11"/>
        <v>-20</v>
      </c>
      <c r="L19" s="39">
        <f t="shared" ref="L19:P19" si="28">B19+G19</f>
        <v>0</v>
      </c>
      <c r="M19" s="19">
        <f t="shared" si="28"/>
        <v>-20</v>
      </c>
      <c r="N19" s="19">
        <f t="shared" si="28"/>
        <v>0</v>
      </c>
      <c r="O19" s="19">
        <f t="shared" si="28"/>
        <v>0</v>
      </c>
      <c r="P19" s="37">
        <f t="shared" si="28"/>
        <v>-20</v>
      </c>
    </row>
    <row r="20">
      <c r="A20" s="1" t="s">
        <v>128</v>
      </c>
      <c r="B20" s="36">
        <f t="shared" si="2"/>
        <v>0</v>
      </c>
      <c r="C20">
        <f t="shared" si="3"/>
        <v>0</v>
      </c>
      <c r="D20">
        <f t="shared" si="4"/>
        <v>0</v>
      </c>
      <c r="E20">
        <f t="shared" si="5"/>
        <v>0</v>
      </c>
      <c r="F20" s="37">
        <f t="shared" si="6"/>
        <v>0</v>
      </c>
      <c r="G20" s="36">
        <f t="shared" si="7"/>
        <v>0</v>
      </c>
      <c r="H20">
        <f t="shared" si="8"/>
        <v>-19</v>
      </c>
      <c r="I20">
        <f t="shared" si="9"/>
        <v>0</v>
      </c>
      <c r="J20">
        <f t="shared" si="10"/>
        <v>0</v>
      </c>
      <c r="K20" s="38">
        <f t="shared" si="11"/>
        <v>-19</v>
      </c>
      <c r="L20" s="39">
        <f t="shared" ref="L20:P20" si="29">B20+G20</f>
        <v>0</v>
      </c>
      <c r="M20" s="19">
        <f t="shared" si="29"/>
        <v>-19</v>
      </c>
      <c r="N20" s="19">
        <f t="shared" si="29"/>
        <v>0</v>
      </c>
      <c r="O20" s="19">
        <f t="shared" si="29"/>
        <v>0</v>
      </c>
      <c r="P20" s="37">
        <f t="shared" si="29"/>
        <v>-19</v>
      </c>
    </row>
    <row r="21">
      <c r="A21" s="1" t="s">
        <v>129</v>
      </c>
      <c r="B21" s="36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 s="37">
        <f t="shared" si="6"/>
        <v>0</v>
      </c>
      <c r="G21" s="36">
        <f t="shared" si="7"/>
        <v>0</v>
      </c>
      <c r="H21">
        <f t="shared" si="8"/>
        <v>-12</v>
      </c>
      <c r="I21">
        <f t="shared" si="9"/>
        <v>-8</v>
      </c>
      <c r="J21">
        <f t="shared" si="10"/>
        <v>0</v>
      </c>
      <c r="K21" s="38">
        <f t="shared" si="11"/>
        <v>-12.8</v>
      </c>
      <c r="L21" s="39">
        <f t="shared" ref="L21:P21" si="30">B21+G21</f>
        <v>0</v>
      </c>
      <c r="M21" s="19">
        <f t="shared" si="30"/>
        <v>-12</v>
      </c>
      <c r="N21" s="19">
        <f t="shared" si="30"/>
        <v>-8</v>
      </c>
      <c r="O21" s="19">
        <f t="shared" si="30"/>
        <v>0</v>
      </c>
      <c r="P21" s="37">
        <f t="shared" si="30"/>
        <v>-12.8</v>
      </c>
    </row>
    <row r="22">
      <c r="A22" s="1" t="s">
        <v>130</v>
      </c>
      <c r="B22" s="36">
        <f t="shared" si="2"/>
        <v>0</v>
      </c>
      <c r="C22">
        <f t="shared" si="3"/>
        <v>26</v>
      </c>
      <c r="D22">
        <f t="shared" si="4"/>
        <v>34</v>
      </c>
      <c r="E22">
        <f t="shared" si="5"/>
        <v>9</v>
      </c>
      <c r="F22" s="37">
        <f t="shared" si="6"/>
        <v>29.49</v>
      </c>
      <c r="G22" s="36">
        <f t="shared" si="7"/>
        <v>0</v>
      </c>
      <c r="H22">
        <f t="shared" si="8"/>
        <v>0</v>
      </c>
      <c r="I22">
        <f t="shared" si="9"/>
        <v>0</v>
      </c>
      <c r="J22">
        <f t="shared" si="10"/>
        <v>0</v>
      </c>
      <c r="K22" s="38">
        <f t="shared" si="11"/>
        <v>0</v>
      </c>
      <c r="L22" s="39">
        <f t="shared" ref="L22:P22" si="31">B22+G22</f>
        <v>0</v>
      </c>
      <c r="M22" s="19">
        <f t="shared" si="31"/>
        <v>26</v>
      </c>
      <c r="N22" s="19">
        <f t="shared" si="31"/>
        <v>34</v>
      </c>
      <c r="O22" s="19">
        <f t="shared" si="31"/>
        <v>9</v>
      </c>
      <c r="P22" s="37">
        <f t="shared" si="31"/>
        <v>29.49</v>
      </c>
    </row>
    <row r="23">
      <c r="A23" s="1" t="s">
        <v>131</v>
      </c>
      <c r="B23" s="36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 s="37">
        <f t="shared" si="6"/>
        <v>0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2">B23+G23</f>
        <v>0</v>
      </c>
      <c r="M23" s="19">
        <f t="shared" si="32"/>
        <v>0</v>
      </c>
      <c r="N23" s="19">
        <f t="shared" si="32"/>
        <v>0</v>
      </c>
      <c r="O23" s="19">
        <f t="shared" si="32"/>
        <v>0</v>
      </c>
      <c r="P23" s="37">
        <f t="shared" si="32"/>
        <v>0</v>
      </c>
    </row>
    <row r="24">
      <c r="A24" s="1" t="s">
        <v>132</v>
      </c>
      <c r="B24" s="36">
        <f t="shared" si="2"/>
        <v>0</v>
      </c>
      <c r="C24">
        <f t="shared" si="3"/>
        <v>0</v>
      </c>
      <c r="D24">
        <f t="shared" si="4"/>
        <v>0</v>
      </c>
      <c r="E24">
        <f t="shared" si="5"/>
        <v>0</v>
      </c>
      <c r="F24" s="37">
        <f t="shared" si="6"/>
        <v>0</v>
      </c>
      <c r="G24" s="36">
        <f t="shared" si="7"/>
        <v>0</v>
      </c>
      <c r="H24">
        <f t="shared" si="8"/>
        <v>-47</v>
      </c>
      <c r="I24">
        <f t="shared" si="9"/>
        <v>0</v>
      </c>
      <c r="J24">
        <f t="shared" si="10"/>
        <v>0</v>
      </c>
      <c r="K24" s="38">
        <f t="shared" si="11"/>
        <v>-47</v>
      </c>
      <c r="L24" s="39">
        <f t="shared" ref="L24:P24" si="33">B24+G24</f>
        <v>0</v>
      </c>
      <c r="M24" s="19">
        <f t="shared" si="33"/>
        <v>-47</v>
      </c>
      <c r="N24" s="19">
        <f t="shared" si="33"/>
        <v>0</v>
      </c>
      <c r="O24" s="19">
        <f t="shared" si="33"/>
        <v>0</v>
      </c>
      <c r="P24" s="37">
        <f t="shared" si="33"/>
        <v>-47</v>
      </c>
    </row>
    <row r="25">
      <c r="A25" s="1" t="s">
        <v>133</v>
      </c>
      <c r="B25" s="36">
        <f t="shared" si="2"/>
        <v>0</v>
      </c>
      <c r="C25">
        <f t="shared" si="3"/>
        <v>5</v>
      </c>
      <c r="D25">
        <f t="shared" si="4"/>
        <v>0</v>
      </c>
      <c r="E25">
        <f t="shared" si="5"/>
        <v>0</v>
      </c>
      <c r="F25" s="37">
        <f t="shared" si="6"/>
        <v>5</v>
      </c>
      <c r="G25" s="36">
        <f t="shared" si="7"/>
        <v>0</v>
      </c>
      <c r="H25">
        <f t="shared" si="8"/>
        <v>-45</v>
      </c>
      <c r="I25">
        <f t="shared" si="9"/>
        <v>-2</v>
      </c>
      <c r="J25">
        <f t="shared" si="10"/>
        <v>0</v>
      </c>
      <c r="K25" s="38">
        <f t="shared" si="11"/>
        <v>-45.2</v>
      </c>
      <c r="L25" s="39">
        <f t="shared" ref="L25:P25" si="34">B25+G25</f>
        <v>0</v>
      </c>
      <c r="M25" s="19">
        <f t="shared" si="34"/>
        <v>-40</v>
      </c>
      <c r="N25" s="19">
        <f t="shared" si="34"/>
        <v>-2</v>
      </c>
      <c r="O25" s="19">
        <f t="shared" si="34"/>
        <v>0</v>
      </c>
      <c r="P25" s="37">
        <f t="shared" si="34"/>
        <v>-40.2</v>
      </c>
    </row>
    <row r="26">
      <c r="A26" s="1" t="s">
        <v>134</v>
      </c>
      <c r="B26" s="36">
        <f t="shared" si="2"/>
        <v>0</v>
      </c>
      <c r="C26">
        <f t="shared" si="3"/>
        <v>0</v>
      </c>
      <c r="D26">
        <f t="shared" si="4"/>
        <v>0</v>
      </c>
      <c r="E26">
        <f t="shared" si="5"/>
        <v>0</v>
      </c>
      <c r="F26" s="37">
        <f t="shared" si="6"/>
        <v>0</v>
      </c>
      <c r="G26" s="36">
        <f t="shared" si="7"/>
        <v>0</v>
      </c>
      <c r="H26">
        <f t="shared" si="8"/>
        <v>0</v>
      </c>
      <c r="I26">
        <f t="shared" si="9"/>
        <v>0</v>
      </c>
      <c r="J26">
        <f t="shared" si="10"/>
        <v>0</v>
      </c>
      <c r="K26" s="38">
        <f t="shared" si="11"/>
        <v>0</v>
      </c>
      <c r="L26" s="39">
        <f t="shared" ref="L26:P26" si="35">B26+G26</f>
        <v>0</v>
      </c>
      <c r="M26" s="19">
        <f t="shared" si="35"/>
        <v>0</v>
      </c>
      <c r="N26" s="19">
        <f t="shared" si="35"/>
        <v>0</v>
      </c>
      <c r="O26" s="19">
        <f t="shared" si="35"/>
        <v>0</v>
      </c>
      <c r="P26" s="37">
        <f t="shared" si="35"/>
        <v>0</v>
      </c>
    </row>
    <row r="27">
      <c r="A27" s="1" t="s">
        <v>135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-20</v>
      </c>
      <c r="I27">
        <f t="shared" si="9"/>
        <v>0</v>
      </c>
      <c r="J27">
        <f t="shared" si="10"/>
        <v>0</v>
      </c>
      <c r="K27" s="38">
        <f t="shared" si="11"/>
        <v>-20</v>
      </c>
      <c r="L27" s="39">
        <f t="shared" ref="L27:P27" si="36">B27+G27</f>
        <v>0</v>
      </c>
      <c r="M27" s="19">
        <f t="shared" si="36"/>
        <v>-20</v>
      </c>
      <c r="N27" s="19">
        <f t="shared" si="36"/>
        <v>0</v>
      </c>
      <c r="O27" s="19">
        <f t="shared" si="36"/>
        <v>0</v>
      </c>
      <c r="P27" s="37">
        <f t="shared" si="36"/>
        <v>-20</v>
      </c>
    </row>
    <row r="28">
      <c r="A28" s="1" t="s">
        <v>136</v>
      </c>
      <c r="B28" s="36">
        <f t="shared" si="2"/>
        <v>0</v>
      </c>
      <c r="C28">
        <f t="shared" si="3"/>
        <v>0</v>
      </c>
      <c r="D28">
        <f t="shared" si="4"/>
        <v>0</v>
      </c>
      <c r="E28">
        <f t="shared" si="5"/>
        <v>0</v>
      </c>
      <c r="F28" s="37">
        <f t="shared" si="6"/>
        <v>0</v>
      </c>
      <c r="G28" s="36">
        <f t="shared" si="7"/>
        <v>0</v>
      </c>
      <c r="H28">
        <f t="shared" si="8"/>
        <v>0</v>
      </c>
      <c r="I28">
        <f t="shared" si="9"/>
        <v>0</v>
      </c>
      <c r="J28">
        <f t="shared" si="10"/>
        <v>0</v>
      </c>
      <c r="K28" s="38">
        <f t="shared" si="11"/>
        <v>0</v>
      </c>
      <c r="L28" s="39">
        <f t="shared" ref="L28:P28" si="37">B28+G28</f>
        <v>0</v>
      </c>
      <c r="M28" s="19">
        <f t="shared" si="37"/>
        <v>0</v>
      </c>
      <c r="N28" s="19">
        <f t="shared" si="37"/>
        <v>0</v>
      </c>
      <c r="O28" s="19">
        <f t="shared" si="37"/>
        <v>0</v>
      </c>
      <c r="P28" s="37">
        <f t="shared" si="37"/>
        <v>0</v>
      </c>
    </row>
    <row r="29">
      <c r="A29" s="1" t="s">
        <v>137</v>
      </c>
      <c r="B29" s="36">
        <f t="shared" si="2"/>
        <v>0</v>
      </c>
      <c r="C29">
        <f t="shared" si="3"/>
        <v>0</v>
      </c>
      <c r="D29">
        <f t="shared" si="4"/>
        <v>0</v>
      </c>
      <c r="E29">
        <f t="shared" si="5"/>
        <v>0</v>
      </c>
      <c r="F29" s="37">
        <f t="shared" si="6"/>
        <v>0</v>
      </c>
      <c r="G29" s="36">
        <f t="shared" si="7"/>
        <v>0</v>
      </c>
      <c r="H29">
        <f t="shared" si="8"/>
        <v>0</v>
      </c>
      <c r="I29">
        <f t="shared" si="9"/>
        <v>0</v>
      </c>
      <c r="J29">
        <f t="shared" si="10"/>
        <v>0</v>
      </c>
      <c r="K29" s="38">
        <f t="shared" si="11"/>
        <v>0</v>
      </c>
      <c r="L29" s="39">
        <f t="shared" ref="L29:P29" si="38">B29+G29</f>
        <v>0</v>
      </c>
      <c r="M29" s="19">
        <f t="shared" si="38"/>
        <v>0</v>
      </c>
      <c r="N29" s="19">
        <f t="shared" si="38"/>
        <v>0</v>
      </c>
      <c r="O29" s="19">
        <f t="shared" si="38"/>
        <v>0</v>
      </c>
      <c r="P29" s="37">
        <f t="shared" si="38"/>
        <v>0</v>
      </c>
    </row>
    <row r="30">
      <c r="A30" s="1" t="s">
        <v>138</v>
      </c>
      <c r="B30" s="36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 s="37">
        <f t="shared" si="6"/>
        <v>0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9">B30+G30</f>
        <v>0</v>
      </c>
      <c r="M30" s="19">
        <f t="shared" si="39"/>
        <v>0</v>
      </c>
      <c r="N30" s="19">
        <f t="shared" si="39"/>
        <v>0</v>
      </c>
      <c r="O30" s="19">
        <f t="shared" si="39"/>
        <v>0</v>
      </c>
      <c r="P30" s="37">
        <f t="shared" si="39"/>
        <v>0</v>
      </c>
    </row>
    <row r="31">
      <c r="A31" s="1" t="s">
        <v>139</v>
      </c>
      <c r="B31" s="36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 s="37">
        <f t="shared" si="6"/>
        <v>0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40">B31+G31</f>
        <v>0</v>
      </c>
      <c r="M31" s="19">
        <f t="shared" si="40"/>
        <v>0</v>
      </c>
      <c r="N31" s="19">
        <f t="shared" si="40"/>
        <v>0</v>
      </c>
      <c r="O31" s="19">
        <f t="shared" si="40"/>
        <v>0</v>
      </c>
      <c r="P31" s="37">
        <f t="shared" si="40"/>
        <v>0</v>
      </c>
    </row>
    <row r="32">
      <c r="A32" s="1" t="s">
        <v>140</v>
      </c>
      <c r="B32" s="36">
        <f t="shared" si="2"/>
        <v>0</v>
      </c>
      <c r="C32">
        <f t="shared" si="3"/>
        <v>0</v>
      </c>
      <c r="D32">
        <f t="shared" si="4"/>
        <v>0</v>
      </c>
      <c r="E32">
        <f t="shared" si="5"/>
        <v>0</v>
      </c>
      <c r="F32" s="37">
        <f t="shared" si="6"/>
        <v>0</v>
      </c>
      <c r="G32" s="36">
        <f t="shared" si="7"/>
        <v>0</v>
      </c>
      <c r="H32">
        <f t="shared" si="8"/>
        <v>0</v>
      </c>
      <c r="I32">
        <f t="shared" si="9"/>
        <v>0</v>
      </c>
      <c r="J32">
        <f t="shared" si="10"/>
        <v>0</v>
      </c>
      <c r="K32" s="38">
        <f t="shared" si="11"/>
        <v>0</v>
      </c>
      <c r="L32" s="39">
        <f t="shared" ref="L32:P32" si="41">B32+G32</f>
        <v>0</v>
      </c>
      <c r="M32" s="19">
        <f t="shared" si="41"/>
        <v>0</v>
      </c>
      <c r="N32" s="19">
        <f t="shared" si="41"/>
        <v>0</v>
      </c>
      <c r="O32" s="19">
        <f t="shared" si="41"/>
        <v>0</v>
      </c>
      <c r="P32" s="37">
        <f t="shared" si="41"/>
        <v>0</v>
      </c>
    </row>
    <row r="33">
      <c r="A33" s="1" t="s">
        <v>141</v>
      </c>
      <c r="B33" s="36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 s="37">
        <f t="shared" si="6"/>
        <v>0</v>
      </c>
      <c r="G33" s="36">
        <f t="shared" si="7"/>
        <v>0</v>
      </c>
      <c r="H33">
        <f t="shared" si="8"/>
        <v>0</v>
      </c>
      <c r="I33">
        <f t="shared" si="9"/>
        <v>0</v>
      </c>
      <c r="J33">
        <f t="shared" si="10"/>
        <v>0</v>
      </c>
      <c r="K33" s="38">
        <f t="shared" si="11"/>
        <v>0</v>
      </c>
      <c r="L33" s="39">
        <f t="shared" ref="L33:P33" si="42">B33+G33</f>
        <v>0</v>
      </c>
      <c r="M33" s="19">
        <f t="shared" si="42"/>
        <v>0</v>
      </c>
      <c r="N33" s="19">
        <f t="shared" si="42"/>
        <v>0</v>
      </c>
      <c r="O33" s="19">
        <f t="shared" si="42"/>
        <v>0</v>
      </c>
      <c r="P33" s="37">
        <f t="shared" si="42"/>
        <v>0</v>
      </c>
    </row>
    <row r="34">
      <c r="A34" s="1" t="s">
        <v>142</v>
      </c>
      <c r="B34" s="36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 s="37">
        <f t="shared" si="6"/>
        <v>0</v>
      </c>
      <c r="G34" s="36">
        <f t="shared" si="7"/>
        <v>0</v>
      </c>
      <c r="H34">
        <f t="shared" si="8"/>
        <v>0</v>
      </c>
      <c r="I34">
        <f t="shared" si="9"/>
        <v>0</v>
      </c>
      <c r="J34">
        <f t="shared" si="10"/>
        <v>0</v>
      </c>
      <c r="K34" s="38">
        <f t="shared" si="11"/>
        <v>0</v>
      </c>
      <c r="L34" s="39">
        <f t="shared" ref="L34:P34" si="43">B34+G34</f>
        <v>0</v>
      </c>
      <c r="M34" s="19">
        <f t="shared" si="43"/>
        <v>0</v>
      </c>
      <c r="N34" s="19">
        <f t="shared" si="43"/>
        <v>0</v>
      </c>
      <c r="O34" s="19">
        <f t="shared" si="43"/>
        <v>0</v>
      </c>
      <c r="P34" s="37">
        <f t="shared" si="43"/>
        <v>0</v>
      </c>
    </row>
    <row r="35">
      <c r="A35" s="1" t="s">
        <v>143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0</v>
      </c>
      <c r="I35">
        <f t="shared" si="9"/>
        <v>0</v>
      </c>
      <c r="J35">
        <f t="shared" si="10"/>
        <v>0</v>
      </c>
      <c r="K35" s="38">
        <f t="shared" si="11"/>
        <v>0</v>
      </c>
      <c r="L35" s="39">
        <f t="shared" ref="L35:P35" si="44">B35+G35</f>
        <v>0</v>
      </c>
      <c r="M35" s="19">
        <f t="shared" si="44"/>
        <v>0</v>
      </c>
      <c r="N35" s="19">
        <f t="shared" si="44"/>
        <v>0</v>
      </c>
      <c r="O35" s="19">
        <f t="shared" si="44"/>
        <v>0</v>
      </c>
      <c r="P35" s="37">
        <f t="shared" si="44"/>
        <v>0</v>
      </c>
    </row>
    <row r="36">
      <c r="A36" s="1" t="s">
        <v>144</v>
      </c>
      <c r="B36" s="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 s="37">
        <f t="shared" si="6"/>
        <v>0</v>
      </c>
      <c r="G36" s="36">
        <f t="shared" si="7"/>
        <v>0</v>
      </c>
      <c r="H36">
        <f t="shared" si="8"/>
        <v>0</v>
      </c>
      <c r="I36">
        <f t="shared" si="9"/>
        <v>0</v>
      </c>
      <c r="J36">
        <f t="shared" si="10"/>
        <v>0</v>
      </c>
      <c r="K36" s="38">
        <f t="shared" si="11"/>
        <v>0</v>
      </c>
      <c r="L36" s="39">
        <f t="shared" ref="L36:P36" si="45">B36+G36</f>
        <v>0</v>
      </c>
      <c r="M36" s="19">
        <f t="shared" si="45"/>
        <v>0</v>
      </c>
      <c r="N36" s="19">
        <f t="shared" si="45"/>
        <v>0</v>
      </c>
      <c r="O36" s="19">
        <f t="shared" si="45"/>
        <v>0</v>
      </c>
      <c r="P36" s="37">
        <f t="shared" si="45"/>
        <v>0</v>
      </c>
    </row>
    <row r="37">
      <c r="A37" s="1" t="s">
        <v>145</v>
      </c>
      <c r="B37" s="36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 s="37">
        <f t="shared" si="6"/>
        <v>0</v>
      </c>
      <c r="G37" s="36">
        <f t="shared" si="7"/>
        <v>0</v>
      </c>
      <c r="H37">
        <f t="shared" si="8"/>
        <v>0</v>
      </c>
      <c r="I37">
        <f t="shared" si="9"/>
        <v>0</v>
      </c>
      <c r="J37">
        <f t="shared" si="10"/>
        <v>0</v>
      </c>
      <c r="K37" s="38">
        <f t="shared" si="11"/>
        <v>0</v>
      </c>
      <c r="L37" s="39">
        <f t="shared" ref="L37:P37" si="46">B37+G37</f>
        <v>0</v>
      </c>
      <c r="M37" s="19">
        <f t="shared" si="46"/>
        <v>0</v>
      </c>
      <c r="N37" s="19">
        <f t="shared" si="46"/>
        <v>0</v>
      </c>
      <c r="O37" s="19">
        <f t="shared" si="46"/>
        <v>0</v>
      </c>
      <c r="P37" s="37">
        <f t="shared" si="46"/>
        <v>0</v>
      </c>
    </row>
    <row r="38">
      <c r="A38" s="1" t="s">
        <v>146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7">B38+G38</f>
        <v>0</v>
      </c>
      <c r="M38" s="19">
        <f t="shared" si="47"/>
        <v>0</v>
      </c>
      <c r="N38" s="19">
        <f t="shared" si="47"/>
        <v>0</v>
      </c>
      <c r="O38" s="19">
        <f t="shared" si="47"/>
        <v>0</v>
      </c>
      <c r="P38" s="37">
        <f t="shared" si="47"/>
        <v>0</v>
      </c>
    </row>
    <row r="39">
      <c r="A39" s="1" t="s">
        <v>147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8">B39+G39</f>
        <v>0</v>
      </c>
      <c r="M39" s="19">
        <f t="shared" si="48"/>
        <v>0</v>
      </c>
      <c r="N39" s="19">
        <f t="shared" si="48"/>
        <v>0</v>
      </c>
      <c r="O39" s="19">
        <f t="shared" si="48"/>
        <v>0</v>
      </c>
      <c r="P39" s="37">
        <f t="shared" si="48"/>
        <v>0</v>
      </c>
    </row>
    <row r="40">
      <c r="A40" s="1" t="s">
        <v>148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9">B40+G40</f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37">
        <f t="shared" si="49"/>
        <v>0</v>
      </c>
    </row>
    <row r="41">
      <c r="A41" s="1" t="s">
        <v>149</v>
      </c>
      <c r="B41" s="36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 s="37">
        <f t="shared" si="6"/>
        <v>0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50">B41+G41</f>
        <v>0</v>
      </c>
      <c r="M41" s="19">
        <f t="shared" si="50"/>
        <v>0</v>
      </c>
      <c r="N41" s="19">
        <f t="shared" si="50"/>
        <v>0</v>
      </c>
      <c r="O41" s="19">
        <f t="shared" si="50"/>
        <v>0</v>
      </c>
      <c r="P41" s="37">
        <f t="shared" si="50"/>
        <v>0</v>
      </c>
    </row>
    <row r="42">
      <c r="A42" s="1" t="s">
        <v>150</v>
      </c>
      <c r="B42" s="36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 s="37">
        <f t="shared" si="6"/>
        <v>0</v>
      </c>
      <c r="G42" s="36">
        <f t="shared" si="7"/>
        <v>0</v>
      </c>
      <c r="H42">
        <f t="shared" si="8"/>
        <v>0</v>
      </c>
      <c r="I42">
        <f t="shared" si="9"/>
        <v>0</v>
      </c>
      <c r="J42">
        <f t="shared" si="10"/>
        <v>0</v>
      </c>
      <c r="K42" s="38">
        <f t="shared" si="11"/>
        <v>0</v>
      </c>
      <c r="L42" s="39">
        <f t="shared" ref="L42:P42" si="51">B42+G42</f>
        <v>0</v>
      </c>
      <c r="M42" s="19">
        <f t="shared" si="51"/>
        <v>0</v>
      </c>
      <c r="N42" s="19">
        <f t="shared" si="51"/>
        <v>0</v>
      </c>
      <c r="O42" s="19">
        <f t="shared" si="51"/>
        <v>0</v>
      </c>
      <c r="P42" s="37">
        <f t="shared" si="51"/>
        <v>0</v>
      </c>
    </row>
    <row r="43">
      <c r="A43" s="1" t="s">
        <v>151</v>
      </c>
      <c r="B43" s="36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 s="37">
        <f t="shared" si="6"/>
        <v>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2">B43+G43</f>
        <v>0</v>
      </c>
      <c r="M43" s="19">
        <f t="shared" si="52"/>
        <v>0</v>
      </c>
      <c r="N43" s="19">
        <f t="shared" si="52"/>
        <v>0</v>
      </c>
      <c r="O43" s="19">
        <f t="shared" si="52"/>
        <v>0</v>
      </c>
      <c r="P43" s="37">
        <f t="shared" si="52"/>
        <v>0</v>
      </c>
    </row>
    <row r="44">
      <c r="A44" s="1" t="s">
        <v>152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3">B44+G44</f>
        <v>0</v>
      </c>
      <c r="M44" s="19">
        <f t="shared" si="53"/>
        <v>0</v>
      </c>
      <c r="N44" s="19">
        <f t="shared" si="53"/>
        <v>0</v>
      </c>
      <c r="O44" s="19">
        <f t="shared" si="53"/>
        <v>0</v>
      </c>
      <c r="P44" s="37">
        <f t="shared" si="53"/>
        <v>0</v>
      </c>
    </row>
    <row r="45">
      <c r="A45" s="1" t="s">
        <v>153</v>
      </c>
      <c r="B45" s="36">
        <f t="shared" si="2"/>
        <v>0</v>
      </c>
      <c r="C45">
        <f t="shared" si="3"/>
        <v>0</v>
      </c>
      <c r="D45">
        <f t="shared" si="4"/>
        <v>0</v>
      </c>
      <c r="E45">
        <f t="shared" si="5"/>
        <v>0</v>
      </c>
      <c r="F45" s="37">
        <f t="shared" si="6"/>
        <v>0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4">B45+G45</f>
        <v>0</v>
      </c>
      <c r="M45" s="19">
        <f t="shared" si="54"/>
        <v>0</v>
      </c>
      <c r="N45" s="19">
        <f t="shared" si="54"/>
        <v>0</v>
      </c>
      <c r="O45" s="19">
        <f t="shared" si="54"/>
        <v>0</v>
      </c>
      <c r="P45" s="37">
        <f t="shared" si="54"/>
        <v>0</v>
      </c>
    </row>
    <row r="46">
      <c r="A46" s="1" t="s">
        <v>154</v>
      </c>
      <c r="B46" s="36">
        <f t="shared" si="2"/>
        <v>0</v>
      </c>
      <c r="C46">
        <f t="shared" si="3"/>
        <v>0</v>
      </c>
      <c r="D46">
        <f t="shared" si="4"/>
        <v>0</v>
      </c>
      <c r="E46">
        <f t="shared" si="5"/>
        <v>0</v>
      </c>
      <c r="F46" s="37">
        <f t="shared" si="6"/>
        <v>0</v>
      </c>
      <c r="G46" s="36">
        <f t="shared" si="7"/>
        <v>0</v>
      </c>
      <c r="H46">
        <f t="shared" si="8"/>
        <v>0</v>
      </c>
      <c r="I46">
        <f t="shared" si="9"/>
        <v>0</v>
      </c>
      <c r="J46">
        <f t="shared" si="10"/>
        <v>0</v>
      </c>
      <c r="K46" s="38">
        <f t="shared" si="11"/>
        <v>0</v>
      </c>
      <c r="L46" s="39">
        <f t="shared" ref="L46:P46" si="55">B46+G46</f>
        <v>0</v>
      </c>
      <c r="M46" s="19">
        <f t="shared" si="55"/>
        <v>0</v>
      </c>
      <c r="N46" s="19">
        <f t="shared" si="55"/>
        <v>0</v>
      </c>
      <c r="O46" s="19">
        <f t="shared" si="55"/>
        <v>0</v>
      </c>
      <c r="P46" s="37">
        <f t="shared" si="55"/>
        <v>0</v>
      </c>
    </row>
    <row r="47">
      <c r="A47" s="1" t="s">
        <v>155</v>
      </c>
      <c r="B47" s="36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 s="37">
        <f t="shared" si="6"/>
        <v>0</v>
      </c>
      <c r="G47" s="36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 s="38">
        <f t="shared" si="11"/>
        <v>0</v>
      </c>
      <c r="L47" s="39">
        <f t="shared" ref="L47:P47" si="56">B47+G47</f>
        <v>0</v>
      </c>
      <c r="M47" s="19">
        <f t="shared" si="56"/>
        <v>0</v>
      </c>
      <c r="N47" s="19">
        <f t="shared" si="56"/>
        <v>0</v>
      </c>
      <c r="O47" s="19">
        <f t="shared" si="56"/>
        <v>0</v>
      </c>
      <c r="P47" s="37">
        <f t="shared" si="56"/>
        <v>0</v>
      </c>
    </row>
    <row r="48">
      <c r="A48" s="1" t="s">
        <v>156</v>
      </c>
      <c r="B48" s="36">
        <f t="shared" si="2"/>
        <v>0</v>
      </c>
      <c r="C48">
        <f t="shared" si="3"/>
        <v>0</v>
      </c>
      <c r="D48">
        <f t="shared" si="4"/>
        <v>0</v>
      </c>
      <c r="E48">
        <f t="shared" si="5"/>
        <v>0</v>
      </c>
      <c r="F48" s="37">
        <f t="shared" si="6"/>
        <v>0</v>
      </c>
      <c r="G48" s="36">
        <f t="shared" si="7"/>
        <v>0</v>
      </c>
      <c r="H48">
        <f t="shared" si="8"/>
        <v>0</v>
      </c>
      <c r="I48">
        <f t="shared" si="9"/>
        <v>0</v>
      </c>
      <c r="J48">
        <f t="shared" si="10"/>
        <v>0</v>
      </c>
      <c r="K48" s="38">
        <f t="shared" si="11"/>
        <v>0</v>
      </c>
      <c r="L48" s="39">
        <f t="shared" ref="L48:P48" si="57">B48+G48</f>
        <v>0</v>
      </c>
      <c r="M48" s="19">
        <f t="shared" si="57"/>
        <v>0</v>
      </c>
      <c r="N48" s="19">
        <f t="shared" si="57"/>
        <v>0</v>
      </c>
      <c r="O48" s="19">
        <f t="shared" si="57"/>
        <v>0</v>
      </c>
      <c r="P48" s="37">
        <f t="shared" si="57"/>
        <v>0</v>
      </c>
    </row>
    <row r="49">
      <c r="A49" s="1" t="s">
        <v>157</v>
      </c>
      <c r="B49" s="36">
        <f t="shared" si="2"/>
        <v>0</v>
      </c>
      <c r="C49">
        <f t="shared" si="3"/>
        <v>0</v>
      </c>
      <c r="D49">
        <f t="shared" si="4"/>
        <v>0</v>
      </c>
      <c r="E49">
        <f t="shared" si="5"/>
        <v>0</v>
      </c>
      <c r="F49" s="37">
        <f t="shared" si="6"/>
        <v>0</v>
      </c>
      <c r="G49" s="36">
        <f t="shared" si="7"/>
        <v>0</v>
      </c>
      <c r="H49">
        <f t="shared" si="8"/>
        <v>0</v>
      </c>
      <c r="I49">
        <f t="shared" si="9"/>
        <v>0</v>
      </c>
      <c r="J49">
        <f t="shared" si="10"/>
        <v>0</v>
      </c>
      <c r="K49" s="38">
        <f t="shared" si="11"/>
        <v>0</v>
      </c>
      <c r="L49" s="39">
        <f t="shared" ref="L49:P49" si="58">B49+G49</f>
        <v>0</v>
      </c>
      <c r="M49" s="19">
        <f t="shared" si="58"/>
        <v>0</v>
      </c>
      <c r="N49" s="19">
        <f t="shared" si="58"/>
        <v>0</v>
      </c>
      <c r="O49" s="19">
        <f t="shared" si="58"/>
        <v>0</v>
      </c>
      <c r="P49" s="37">
        <f t="shared" si="58"/>
        <v>0</v>
      </c>
    </row>
    <row r="50">
      <c r="A50" s="1" t="s">
        <v>158</v>
      </c>
      <c r="B50" s="36">
        <f t="shared" si="2"/>
        <v>0</v>
      </c>
      <c r="C50">
        <f t="shared" si="3"/>
        <v>0</v>
      </c>
      <c r="D50">
        <f t="shared" si="4"/>
        <v>0</v>
      </c>
      <c r="E50">
        <f t="shared" si="5"/>
        <v>0</v>
      </c>
      <c r="F50" s="37">
        <f t="shared" si="6"/>
        <v>0</v>
      </c>
      <c r="G50" s="36">
        <f t="shared" si="7"/>
        <v>0</v>
      </c>
      <c r="H50">
        <f t="shared" si="8"/>
        <v>0</v>
      </c>
      <c r="I50">
        <f t="shared" si="9"/>
        <v>0</v>
      </c>
      <c r="J50">
        <f t="shared" si="10"/>
        <v>0</v>
      </c>
      <c r="K50" s="38">
        <f t="shared" si="11"/>
        <v>0</v>
      </c>
      <c r="L50" s="39">
        <f t="shared" ref="L50:P50" si="59">B50+G50</f>
        <v>0</v>
      </c>
      <c r="M50" s="19">
        <f t="shared" si="59"/>
        <v>0</v>
      </c>
      <c r="N50" s="19">
        <f t="shared" si="59"/>
        <v>0</v>
      </c>
      <c r="O50" s="19">
        <f t="shared" si="59"/>
        <v>0</v>
      </c>
      <c r="P50" s="37">
        <f t="shared" si="59"/>
        <v>0</v>
      </c>
    </row>
    <row r="51">
      <c r="A51" s="1" t="s">
        <v>159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0</v>
      </c>
      <c r="I51">
        <f t="shared" si="9"/>
        <v>0</v>
      </c>
      <c r="J51">
        <f t="shared" si="10"/>
        <v>0</v>
      </c>
      <c r="K51" s="38">
        <f t="shared" si="11"/>
        <v>0</v>
      </c>
      <c r="L51" s="39">
        <f t="shared" ref="L51:P51" si="60">B51+G51</f>
        <v>0</v>
      </c>
      <c r="M51" s="19">
        <f t="shared" si="60"/>
        <v>0</v>
      </c>
      <c r="N51" s="19">
        <f t="shared" si="60"/>
        <v>0</v>
      </c>
      <c r="O51" s="19">
        <f t="shared" si="60"/>
        <v>0</v>
      </c>
      <c r="P51" s="37">
        <f t="shared" si="60"/>
        <v>0</v>
      </c>
    </row>
    <row r="52">
      <c r="A52" s="1" t="s">
        <v>160</v>
      </c>
      <c r="B52" s="36">
        <f t="shared" si="2"/>
        <v>0</v>
      </c>
      <c r="C52">
        <f t="shared" si="3"/>
        <v>0</v>
      </c>
      <c r="D52">
        <f t="shared" si="4"/>
        <v>0</v>
      </c>
      <c r="E52">
        <f t="shared" si="5"/>
        <v>0</v>
      </c>
      <c r="F52" s="37">
        <f t="shared" si="6"/>
        <v>0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1">B52+G52</f>
        <v>0</v>
      </c>
      <c r="M52" s="19">
        <f t="shared" si="61"/>
        <v>0</v>
      </c>
      <c r="N52" s="19">
        <f t="shared" si="61"/>
        <v>0</v>
      </c>
      <c r="O52" s="19">
        <f t="shared" si="61"/>
        <v>0</v>
      </c>
      <c r="P52" s="37">
        <f t="shared" si="61"/>
        <v>0</v>
      </c>
    </row>
    <row r="53">
      <c r="A53" s="1" t="s">
        <v>161</v>
      </c>
      <c r="B53" s="36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 s="37">
        <f t="shared" si="6"/>
        <v>0</v>
      </c>
      <c r="G53" s="36">
        <f t="shared" si="7"/>
        <v>0</v>
      </c>
      <c r="H53">
        <f t="shared" si="8"/>
        <v>0</v>
      </c>
      <c r="I53">
        <f t="shared" si="9"/>
        <v>0</v>
      </c>
      <c r="J53">
        <f t="shared" si="10"/>
        <v>0</v>
      </c>
      <c r="K53" s="38">
        <f t="shared" si="11"/>
        <v>0</v>
      </c>
      <c r="L53" s="39">
        <f t="shared" ref="L53:P53" si="62">B53+G53</f>
        <v>0</v>
      </c>
      <c r="M53" s="19">
        <f t="shared" si="62"/>
        <v>0</v>
      </c>
      <c r="N53" s="19">
        <f t="shared" si="62"/>
        <v>0</v>
      </c>
      <c r="O53" s="19">
        <f t="shared" si="62"/>
        <v>0</v>
      </c>
      <c r="P53" s="37">
        <f t="shared" si="62"/>
        <v>0</v>
      </c>
    </row>
    <row r="54">
      <c r="A54" s="1" t="s">
        <v>162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0</v>
      </c>
      <c r="I54">
        <f t="shared" si="9"/>
        <v>0</v>
      </c>
      <c r="J54">
        <f t="shared" si="10"/>
        <v>0</v>
      </c>
      <c r="K54" s="38">
        <f t="shared" si="11"/>
        <v>0</v>
      </c>
      <c r="L54" s="39">
        <f t="shared" ref="L54:P54" si="63">B54+G54</f>
        <v>0</v>
      </c>
      <c r="M54" s="19">
        <f t="shared" si="63"/>
        <v>0</v>
      </c>
      <c r="N54" s="19">
        <f t="shared" si="63"/>
        <v>0</v>
      </c>
      <c r="O54" s="19">
        <f t="shared" si="63"/>
        <v>0</v>
      </c>
      <c r="P54" s="37">
        <f t="shared" si="63"/>
        <v>0</v>
      </c>
    </row>
    <row r="55">
      <c r="A55" s="1" t="s">
        <v>163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0</v>
      </c>
      <c r="I55">
        <f t="shared" si="9"/>
        <v>0</v>
      </c>
      <c r="J55">
        <f t="shared" si="10"/>
        <v>0</v>
      </c>
      <c r="K55" s="38">
        <f t="shared" si="11"/>
        <v>0</v>
      </c>
      <c r="L55" s="39">
        <f t="shared" ref="L55:P55" si="64">B55+G55</f>
        <v>0</v>
      </c>
      <c r="M55" s="19">
        <f t="shared" si="64"/>
        <v>0</v>
      </c>
      <c r="N55" s="19">
        <f t="shared" si="64"/>
        <v>0</v>
      </c>
      <c r="O55" s="19">
        <f t="shared" si="64"/>
        <v>0</v>
      </c>
      <c r="P55" s="37">
        <f t="shared" si="64"/>
        <v>0</v>
      </c>
    </row>
    <row r="56">
      <c r="A56" s="1" t="s">
        <v>164</v>
      </c>
      <c r="B56" s="36">
        <f t="shared" si="2"/>
        <v>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5">B56+G56</f>
        <v>0</v>
      </c>
      <c r="M56" s="19">
        <f t="shared" si="65"/>
        <v>0</v>
      </c>
      <c r="N56" s="19">
        <f t="shared" si="65"/>
        <v>0</v>
      </c>
      <c r="O56" s="19">
        <f t="shared" si="65"/>
        <v>0</v>
      </c>
      <c r="P56" s="37">
        <f t="shared" si="65"/>
        <v>0</v>
      </c>
    </row>
    <row r="57">
      <c r="A57" s="1" t="s">
        <v>165</v>
      </c>
      <c r="B57" s="36">
        <f t="shared" si="2"/>
        <v>0</v>
      </c>
      <c r="C57">
        <f t="shared" si="3"/>
        <v>0</v>
      </c>
      <c r="D57">
        <f t="shared" si="4"/>
        <v>0</v>
      </c>
      <c r="E57">
        <f t="shared" si="5"/>
        <v>0</v>
      </c>
      <c r="F57" s="37">
        <f t="shared" si="6"/>
        <v>0</v>
      </c>
      <c r="G57" s="36">
        <f t="shared" si="7"/>
        <v>0</v>
      </c>
      <c r="H57">
        <f t="shared" si="8"/>
        <v>0</v>
      </c>
      <c r="I57">
        <f t="shared" si="9"/>
        <v>0</v>
      </c>
      <c r="J57">
        <f t="shared" si="10"/>
        <v>0</v>
      </c>
      <c r="K57" s="38">
        <f t="shared" si="11"/>
        <v>0</v>
      </c>
      <c r="L57" s="39">
        <f t="shared" ref="L57:P57" si="66">B57+G57</f>
        <v>0</v>
      </c>
      <c r="M57" s="19">
        <f t="shared" si="66"/>
        <v>0</v>
      </c>
      <c r="N57" s="19">
        <f t="shared" si="66"/>
        <v>0</v>
      </c>
      <c r="O57" s="19">
        <f t="shared" si="66"/>
        <v>0</v>
      </c>
      <c r="P57" s="37">
        <f t="shared" si="66"/>
        <v>0</v>
      </c>
    </row>
    <row r="58">
      <c r="A58" s="1" t="s">
        <v>166</v>
      </c>
      <c r="B58" s="36">
        <f t="shared" si="2"/>
        <v>0</v>
      </c>
      <c r="C58">
        <f t="shared" si="3"/>
        <v>0</v>
      </c>
      <c r="D58">
        <f t="shared" si="4"/>
        <v>0</v>
      </c>
      <c r="E58">
        <f t="shared" si="5"/>
        <v>0</v>
      </c>
      <c r="F58" s="37">
        <f t="shared" si="6"/>
        <v>0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7">B58+G58</f>
        <v>0</v>
      </c>
      <c r="M58" s="19">
        <f t="shared" si="67"/>
        <v>0</v>
      </c>
      <c r="N58" s="19">
        <f t="shared" si="67"/>
        <v>0</v>
      </c>
      <c r="O58" s="19">
        <f t="shared" si="67"/>
        <v>0</v>
      </c>
      <c r="P58" s="37">
        <f t="shared" si="67"/>
        <v>0</v>
      </c>
    </row>
    <row r="59">
      <c r="A59" s="1" t="s">
        <v>167</v>
      </c>
      <c r="B59" s="36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 s="37">
        <f t="shared" si="6"/>
        <v>0</v>
      </c>
      <c r="G59" s="36">
        <f t="shared" si="7"/>
        <v>0</v>
      </c>
      <c r="H59">
        <f t="shared" si="8"/>
        <v>0</v>
      </c>
      <c r="I59">
        <f t="shared" si="9"/>
        <v>0</v>
      </c>
      <c r="J59">
        <f t="shared" si="10"/>
        <v>0</v>
      </c>
      <c r="K59" s="38">
        <f t="shared" si="11"/>
        <v>0</v>
      </c>
      <c r="L59" s="39">
        <f t="shared" ref="L59:P59" si="68">B59+G59</f>
        <v>0</v>
      </c>
      <c r="M59" s="19">
        <f t="shared" si="68"/>
        <v>0</v>
      </c>
      <c r="N59" s="19">
        <f t="shared" si="68"/>
        <v>0</v>
      </c>
      <c r="O59" s="19">
        <f t="shared" si="68"/>
        <v>0</v>
      </c>
      <c r="P59" s="37">
        <f t="shared" si="68"/>
        <v>0</v>
      </c>
    </row>
    <row r="60">
      <c r="A60" s="1" t="s">
        <v>168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0</v>
      </c>
      <c r="H60">
        <f t="shared" si="8"/>
        <v>0</v>
      </c>
      <c r="I60">
        <f t="shared" si="9"/>
        <v>0</v>
      </c>
      <c r="J60">
        <f t="shared" si="10"/>
        <v>0</v>
      </c>
      <c r="K60" s="38">
        <f t="shared" si="11"/>
        <v>0</v>
      </c>
      <c r="L60" s="39">
        <f t="shared" ref="L60:P60" si="69">B60+G60</f>
        <v>0</v>
      </c>
      <c r="M60" s="19">
        <f t="shared" si="69"/>
        <v>0</v>
      </c>
      <c r="N60" s="19">
        <f t="shared" si="69"/>
        <v>0</v>
      </c>
      <c r="O60" s="19">
        <f t="shared" si="69"/>
        <v>0</v>
      </c>
      <c r="P60" s="37">
        <f t="shared" si="69"/>
        <v>0</v>
      </c>
    </row>
    <row r="61">
      <c r="A61" s="1" t="s">
        <v>169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70">B61+G61</f>
        <v>0</v>
      </c>
      <c r="M61" s="19">
        <f t="shared" si="70"/>
        <v>0</v>
      </c>
      <c r="N61" s="19">
        <f t="shared" si="70"/>
        <v>0</v>
      </c>
      <c r="O61" s="19">
        <f t="shared" si="70"/>
        <v>0</v>
      </c>
      <c r="P61" s="37">
        <f t="shared" si="70"/>
        <v>0</v>
      </c>
    </row>
    <row r="62">
      <c r="A62" s="1" t="s">
        <v>170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0</v>
      </c>
      <c r="I62">
        <f t="shared" si="9"/>
        <v>0</v>
      </c>
      <c r="J62">
        <f t="shared" si="10"/>
        <v>0</v>
      </c>
      <c r="K62" s="38">
        <f t="shared" si="11"/>
        <v>0</v>
      </c>
      <c r="L62" s="39">
        <f t="shared" ref="L62:P62" si="71">B62+G62</f>
        <v>0</v>
      </c>
      <c r="M62" s="19">
        <f t="shared" si="71"/>
        <v>0</v>
      </c>
      <c r="N62" s="19">
        <f t="shared" si="71"/>
        <v>0</v>
      </c>
      <c r="O62" s="19">
        <f t="shared" si="71"/>
        <v>0</v>
      </c>
      <c r="P62" s="37">
        <f t="shared" si="71"/>
        <v>0</v>
      </c>
    </row>
    <row r="63">
      <c r="A63" s="1" t="s">
        <v>171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0</v>
      </c>
      <c r="I63">
        <f t="shared" si="9"/>
        <v>0</v>
      </c>
      <c r="J63">
        <f t="shared" si="10"/>
        <v>0</v>
      </c>
      <c r="K63" s="38">
        <f t="shared" si="11"/>
        <v>0</v>
      </c>
      <c r="L63" s="39">
        <f t="shared" ref="L63:P63" si="72">B63+G63</f>
        <v>0</v>
      </c>
      <c r="M63" s="19">
        <f t="shared" si="72"/>
        <v>0</v>
      </c>
      <c r="N63" s="19">
        <f t="shared" si="72"/>
        <v>0</v>
      </c>
      <c r="O63" s="19">
        <f t="shared" si="72"/>
        <v>0</v>
      </c>
      <c r="P63" s="37">
        <f t="shared" si="72"/>
        <v>0</v>
      </c>
    </row>
    <row r="64">
      <c r="A64" s="1" t="s">
        <v>172</v>
      </c>
      <c r="B64" s="36">
        <f t="shared" si="2"/>
        <v>0</v>
      </c>
      <c r="C64">
        <f t="shared" si="3"/>
        <v>0</v>
      </c>
      <c r="D64">
        <f t="shared" si="4"/>
        <v>0</v>
      </c>
      <c r="E64">
        <f t="shared" si="5"/>
        <v>0</v>
      </c>
      <c r="F64" s="37">
        <f t="shared" si="6"/>
        <v>0</v>
      </c>
      <c r="G64" s="36">
        <f t="shared" si="7"/>
        <v>0</v>
      </c>
      <c r="H64">
        <f t="shared" si="8"/>
        <v>0</v>
      </c>
      <c r="I64">
        <f t="shared" si="9"/>
        <v>0</v>
      </c>
      <c r="J64">
        <f t="shared" si="10"/>
        <v>0</v>
      </c>
      <c r="K64" s="38">
        <f t="shared" si="11"/>
        <v>0</v>
      </c>
      <c r="L64" s="39">
        <f t="shared" ref="L64:P64" si="73">B64+G64</f>
        <v>0</v>
      </c>
      <c r="M64" s="19">
        <f t="shared" si="73"/>
        <v>0</v>
      </c>
      <c r="N64" s="19">
        <f t="shared" si="73"/>
        <v>0</v>
      </c>
      <c r="O64" s="19">
        <f t="shared" si="73"/>
        <v>0</v>
      </c>
      <c r="P64" s="37">
        <f t="shared" si="73"/>
        <v>0</v>
      </c>
    </row>
    <row r="65">
      <c r="A65" s="1" t="s">
        <v>173</v>
      </c>
      <c r="B65" s="36">
        <f t="shared" si="2"/>
        <v>0</v>
      </c>
      <c r="C65">
        <f t="shared" si="3"/>
        <v>0</v>
      </c>
      <c r="D65">
        <f t="shared" si="4"/>
        <v>0</v>
      </c>
      <c r="E65">
        <f t="shared" si="5"/>
        <v>0</v>
      </c>
      <c r="F65" s="37">
        <f t="shared" si="6"/>
        <v>0</v>
      </c>
      <c r="G65" s="36">
        <f t="shared" si="7"/>
        <v>0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0</v>
      </c>
      <c r="L65" s="39">
        <f t="shared" ref="L65:P65" si="74">B65+G65</f>
        <v>0</v>
      </c>
      <c r="M65" s="19">
        <f t="shared" si="74"/>
        <v>0</v>
      </c>
      <c r="N65" s="19">
        <f t="shared" si="74"/>
        <v>0</v>
      </c>
      <c r="O65" s="19">
        <f t="shared" si="74"/>
        <v>0</v>
      </c>
      <c r="P65" s="37">
        <f t="shared" si="74"/>
        <v>0</v>
      </c>
    </row>
    <row r="66">
      <c r="A66" s="1" t="s">
        <v>174</v>
      </c>
      <c r="B66" s="3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5">B66+G66</f>
        <v>0</v>
      </c>
      <c r="M66" s="19">
        <f t="shared" si="75"/>
        <v>0</v>
      </c>
      <c r="N66" s="19">
        <f t="shared" si="75"/>
        <v>0</v>
      </c>
      <c r="O66" s="19">
        <f t="shared" si="75"/>
        <v>0</v>
      </c>
      <c r="P66" s="37">
        <f t="shared" si="75"/>
        <v>0</v>
      </c>
    </row>
    <row r="67">
      <c r="A67" s="1" t="s">
        <v>175</v>
      </c>
      <c r="B67" s="36">
        <f t="shared" si="2"/>
        <v>0</v>
      </c>
      <c r="C67">
        <f t="shared" si="3"/>
        <v>0</v>
      </c>
      <c r="D67">
        <f t="shared" si="4"/>
        <v>0</v>
      </c>
      <c r="E67">
        <f t="shared" si="5"/>
        <v>0</v>
      </c>
      <c r="F67" s="37">
        <f t="shared" si="6"/>
        <v>0</v>
      </c>
      <c r="G67" s="36">
        <f t="shared" si="7"/>
        <v>0</v>
      </c>
      <c r="H67">
        <f t="shared" si="8"/>
        <v>0</v>
      </c>
      <c r="I67">
        <f t="shared" si="9"/>
        <v>0</v>
      </c>
      <c r="J67">
        <f t="shared" si="10"/>
        <v>0</v>
      </c>
      <c r="K67" s="38">
        <f t="shared" si="11"/>
        <v>0</v>
      </c>
      <c r="L67" s="39">
        <f t="shared" ref="L67:P67" si="76">B67+G67</f>
        <v>0</v>
      </c>
      <c r="M67" s="19">
        <f t="shared" si="76"/>
        <v>0</v>
      </c>
      <c r="N67" s="19">
        <f t="shared" si="76"/>
        <v>0</v>
      </c>
      <c r="O67" s="19">
        <f t="shared" si="76"/>
        <v>0</v>
      </c>
      <c r="P67" s="37">
        <f t="shared" si="76"/>
        <v>0</v>
      </c>
    </row>
    <row r="68">
      <c r="A68" s="1" t="s">
        <v>176</v>
      </c>
      <c r="B68" s="36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 s="37">
        <f t="shared" si="6"/>
        <v>0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7">B68+G68</f>
        <v>0</v>
      </c>
      <c r="M68" s="19">
        <f t="shared" si="77"/>
        <v>0</v>
      </c>
      <c r="N68" s="19">
        <f t="shared" si="77"/>
        <v>0</v>
      </c>
      <c r="O68" s="19">
        <f t="shared" si="77"/>
        <v>0</v>
      </c>
      <c r="P68" s="37">
        <f t="shared" si="77"/>
        <v>0</v>
      </c>
    </row>
    <row r="69">
      <c r="A69" s="1" t="s">
        <v>177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8">B69+G69</f>
        <v>0</v>
      </c>
      <c r="M69" s="19">
        <f t="shared" si="78"/>
        <v>0</v>
      </c>
      <c r="N69" s="19">
        <f t="shared" si="78"/>
        <v>0</v>
      </c>
      <c r="O69" s="19">
        <f t="shared" si="78"/>
        <v>0</v>
      </c>
      <c r="P69" s="37">
        <f t="shared" si="78"/>
        <v>0</v>
      </c>
    </row>
    <row r="70">
      <c r="A70" s="1" t="s">
        <v>178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9">B70+G70</f>
        <v>0</v>
      </c>
      <c r="M70" s="19">
        <f t="shared" si="79"/>
        <v>0</v>
      </c>
      <c r="N70" s="19">
        <f t="shared" si="79"/>
        <v>0</v>
      </c>
      <c r="O70" s="19">
        <f t="shared" si="79"/>
        <v>0</v>
      </c>
      <c r="P70" s="37">
        <f t="shared" si="79"/>
        <v>0</v>
      </c>
    </row>
    <row r="71">
      <c r="A71" s="1" t="s">
        <v>179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0</v>
      </c>
      <c r="I71">
        <f t="shared" si="9"/>
        <v>0</v>
      </c>
      <c r="J71">
        <f t="shared" si="10"/>
        <v>0</v>
      </c>
      <c r="K71" s="38">
        <f t="shared" si="11"/>
        <v>0</v>
      </c>
      <c r="L71" s="39">
        <f t="shared" ref="L71:P71" si="80">B71+G71</f>
        <v>0</v>
      </c>
      <c r="M71" s="19">
        <f t="shared" si="80"/>
        <v>0</v>
      </c>
      <c r="N71" s="19">
        <f t="shared" si="80"/>
        <v>0</v>
      </c>
      <c r="O71" s="19">
        <f t="shared" si="80"/>
        <v>0</v>
      </c>
      <c r="P71" s="37">
        <f t="shared" si="80"/>
        <v>0</v>
      </c>
    </row>
    <row r="72">
      <c r="A72" s="1" t="s">
        <v>180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0</v>
      </c>
      <c r="I72">
        <f t="shared" si="9"/>
        <v>0</v>
      </c>
      <c r="J72">
        <f t="shared" si="10"/>
        <v>0</v>
      </c>
      <c r="K72" s="38">
        <f t="shared" si="11"/>
        <v>0</v>
      </c>
      <c r="L72" s="39">
        <f t="shared" ref="L72:P72" si="81">B72+G72</f>
        <v>0</v>
      </c>
      <c r="M72" s="19">
        <f t="shared" si="81"/>
        <v>0</v>
      </c>
      <c r="N72" s="19">
        <f t="shared" si="81"/>
        <v>0</v>
      </c>
      <c r="O72" s="19">
        <f t="shared" si="81"/>
        <v>0</v>
      </c>
      <c r="P72" s="37">
        <f t="shared" si="81"/>
        <v>0</v>
      </c>
    </row>
    <row r="73">
      <c r="A73" s="1" t="s">
        <v>181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 s="38">
        <f t="shared" si="11"/>
        <v>0</v>
      </c>
      <c r="L73" s="39">
        <f t="shared" ref="L73:P73" si="82">B73+G73</f>
        <v>0</v>
      </c>
      <c r="M73" s="19">
        <f t="shared" si="82"/>
        <v>0</v>
      </c>
      <c r="N73" s="19">
        <f t="shared" si="82"/>
        <v>0</v>
      </c>
      <c r="O73" s="19">
        <f t="shared" si="82"/>
        <v>0</v>
      </c>
      <c r="P73" s="37">
        <f t="shared" si="82"/>
        <v>0</v>
      </c>
    </row>
    <row r="74">
      <c r="A74" s="1" t="s">
        <v>182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0</v>
      </c>
      <c r="I74">
        <f t="shared" si="9"/>
        <v>0</v>
      </c>
      <c r="J74">
        <f t="shared" si="10"/>
        <v>0</v>
      </c>
      <c r="K74" s="38">
        <f t="shared" si="11"/>
        <v>0</v>
      </c>
      <c r="L74" s="39">
        <f t="shared" ref="L74:P74" si="83">B74+G74</f>
        <v>0</v>
      </c>
      <c r="M74" s="19">
        <f t="shared" si="83"/>
        <v>0</v>
      </c>
      <c r="N74" s="19">
        <f t="shared" si="83"/>
        <v>0</v>
      </c>
      <c r="O74" s="19">
        <f t="shared" si="83"/>
        <v>0</v>
      </c>
      <c r="P74" s="37">
        <f t="shared" si="83"/>
        <v>0</v>
      </c>
    </row>
    <row r="75">
      <c r="A75" s="1" t="s">
        <v>183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0</v>
      </c>
      <c r="H75">
        <f t="shared" si="8"/>
        <v>0</v>
      </c>
      <c r="I75">
        <f t="shared" si="9"/>
        <v>0</v>
      </c>
      <c r="J75">
        <f t="shared" si="10"/>
        <v>0</v>
      </c>
      <c r="K75" s="38">
        <f t="shared" si="11"/>
        <v>0</v>
      </c>
      <c r="L75" s="39">
        <f t="shared" ref="L75:P75" si="84">B75+G75</f>
        <v>0</v>
      </c>
      <c r="M75" s="19">
        <f t="shared" si="84"/>
        <v>0</v>
      </c>
      <c r="N75" s="19">
        <f t="shared" si="84"/>
        <v>0</v>
      </c>
      <c r="O75" s="19">
        <f t="shared" si="84"/>
        <v>0</v>
      </c>
      <c r="P75" s="37">
        <f t="shared" si="84"/>
        <v>0</v>
      </c>
    </row>
    <row r="76">
      <c r="A76" s="1" t="s">
        <v>184</v>
      </c>
      <c r="B76" s="36">
        <f t="shared" si="2"/>
        <v>0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0</v>
      </c>
      <c r="G76" s="36">
        <f t="shared" si="7"/>
        <v>0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0</v>
      </c>
      <c r="L76" s="39">
        <f t="shared" ref="L76:P76" si="85">B76+G76</f>
        <v>0</v>
      </c>
      <c r="M76" s="19">
        <f t="shared" si="85"/>
        <v>0</v>
      </c>
      <c r="N76" s="19">
        <f t="shared" si="85"/>
        <v>0</v>
      </c>
      <c r="O76" s="19">
        <f t="shared" si="85"/>
        <v>0</v>
      </c>
      <c r="P76" s="37">
        <f t="shared" si="85"/>
        <v>0</v>
      </c>
    </row>
    <row r="77">
      <c r="A77" s="1" t="s">
        <v>185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0</v>
      </c>
      <c r="I77">
        <f t="shared" si="9"/>
        <v>0</v>
      </c>
      <c r="J77">
        <f t="shared" si="10"/>
        <v>0</v>
      </c>
      <c r="K77" s="38">
        <f t="shared" si="11"/>
        <v>0</v>
      </c>
      <c r="L77" s="39">
        <f t="shared" ref="L77:P77" si="86">B77+G77</f>
        <v>0</v>
      </c>
      <c r="M77" s="19">
        <f t="shared" si="86"/>
        <v>0</v>
      </c>
      <c r="N77" s="19">
        <f t="shared" si="86"/>
        <v>0</v>
      </c>
      <c r="O77" s="19">
        <f t="shared" si="86"/>
        <v>0</v>
      </c>
      <c r="P77" s="37">
        <f t="shared" si="86"/>
        <v>0</v>
      </c>
    </row>
    <row r="78">
      <c r="A78" s="1" t="s">
        <v>186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0</v>
      </c>
      <c r="I78">
        <f t="shared" si="9"/>
        <v>0</v>
      </c>
      <c r="J78">
        <f t="shared" si="10"/>
        <v>0</v>
      </c>
      <c r="K78" s="38">
        <f t="shared" si="11"/>
        <v>0</v>
      </c>
      <c r="L78" s="39">
        <f t="shared" ref="L78:P78" si="87">B78+G78</f>
        <v>0</v>
      </c>
      <c r="M78" s="19">
        <f t="shared" si="87"/>
        <v>0</v>
      </c>
      <c r="N78" s="19">
        <f t="shared" si="87"/>
        <v>0</v>
      </c>
      <c r="O78" s="19">
        <f t="shared" si="87"/>
        <v>0</v>
      </c>
      <c r="P78" s="37">
        <f t="shared" si="87"/>
        <v>0</v>
      </c>
    </row>
    <row r="79">
      <c r="A79" s="1" t="s">
        <v>187</v>
      </c>
      <c r="B79" s="36">
        <f t="shared" si="2"/>
        <v>0</v>
      </c>
      <c r="C79">
        <f t="shared" si="3"/>
        <v>0</v>
      </c>
      <c r="D79">
        <f t="shared" si="4"/>
        <v>0</v>
      </c>
      <c r="E79">
        <f t="shared" si="5"/>
        <v>0</v>
      </c>
      <c r="F79" s="37">
        <f t="shared" si="6"/>
        <v>0</v>
      </c>
      <c r="G79" s="36">
        <f t="shared" si="7"/>
        <v>0</v>
      </c>
      <c r="H79">
        <f t="shared" si="8"/>
        <v>0</v>
      </c>
      <c r="I79">
        <f t="shared" si="9"/>
        <v>0</v>
      </c>
      <c r="J79">
        <f t="shared" si="10"/>
        <v>0</v>
      </c>
      <c r="K79" s="38">
        <f t="shared" si="11"/>
        <v>0</v>
      </c>
      <c r="L79" s="39">
        <f t="shared" ref="L79:P79" si="88">B79+G79</f>
        <v>0</v>
      </c>
      <c r="M79" s="19">
        <f t="shared" si="88"/>
        <v>0</v>
      </c>
      <c r="N79" s="19">
        <f t="shared" si="88"/>
        <v>0</v>
      </c>
      <c r="O79" s="19">
        <f t="shared" si="88"/>
        <v>0</v>
      </c>
      <c r="P79" s="37">
        <f t="shared" si="88"/>
        <v>0</v>
      </c>
    </row>
    <row r="80">
      <c r="A80" s="1" t="s">
        <v>188</v>
      </c>
      <c r="B80" s="36">
        <f t="shared" si="2"/>
        <v>0</v>
      </c>
      <c r="C80">
        <f t="shared" si="3"/>
        <v>0</v>
      </c>
      <c r="D80">
        <f t="shared" si="4"/>
        <v>0</v>
      </c>
      <c r="E80">
        <f t="shared" si="5"/>
        <v>0</v>
      </c>
      <c r="F80" s="37">
        <f t="shared" si="6"/>
        <v>0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9">B80+G80</f>
        <v>0</v>
      </c>
      <c r="M80" s="19">
        <f t="shared" si="89"/>
        <v>0</v>
      </c>
      <c r="N80" s="19">
        <f t="shared" si="89"/>
        <v>0</v>
      </c>
      <c r="O80" s="19">
        <f t="shared" si="89"/>
        <v>0</v>
      </c>
      <c r="P80" s="37">
        <f t="shared" si="89"/>
        <v>0</v>
      </c>
    </row>
    <row r="81">
      <c r="A81" s="1" t="s">
        <v>189</v>
      </c>
      <c r="B81" s="36">
        <f t="shared" si="2"/>
        <v>0</v>
      </c>
      <c r="C81">
        <f t="shared" si="3"/>
        <v>0</v>
      </c>
      <c r="D81">
        <f t="shared" si="4"/>
        <v>0</v>
      </c>
      <c r="E81">
        <f t="shared" si="5"/>
        <v>0</v>
      </c>
      <c r="F81" s="37">
        <f t="shared" si="6"/>
        <v>0</v>
      </c>
      <c r="G81" s="36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 s="38">
        <f t="shared" si="11"/>
        <v>0</v>
      </c>
      <c r="L81" s="39">
        <f t="shared" ref="L81:P81" si="90">B81+G81</f>
        <v>0</v>
      </c>
      <c r="M81" s="19">
        <f t="shared" si="90"/>
        <v>0</v>
      </c>
      <c r="N81" s="19">
        <f t="shared" si="90"/>
        <v>0</v>
      </c>
      <c r="O81" s="19">
        <f t="shared" si="90"/>
        <v>0</v>
      </c>
      <c r="P81" s="37">
        <f t="shared" si="90"/>
        <v>0</v>
      </c>
    </row>
    <row r="82">
      <c r="A82" s="1" t="s">
        <v>190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0</v>
      </c>
      <c r="I82">
        <f t="shared" si="9"/>
        <v>0</v>
      </c>
      <c r="J82">
        <f t="shared" si="10"/>
        <v>0</v>
      </c>
      <c r="K82" s="38">
        <f t="shared" si="11"/>
        <v>0</v>
      </c>
      <c r="L82" s="39">
        <f t="shared" ref="L82:P82" si="91">B82+G82</f>
        <v>0</v>
      </c>
      <c r="M82" s="19">
        <f t="shared" si="91"/>
        <v>0</v>
      </c>
      <c r="N82" s="19">
        <f t="shared" si="91"/>
        <v>0</v>
      </c>
      <c r="O82" s="19">
        <f t="shared" si="91"/>
        <v>0</v>
      </c>
      <c r="P82" s="37">
        <f t="shared" si="91"/>
        <v>0</v>
      </c>
    </row>
    <row r="83">
      <c r="A83" s="1" t="s">
        <v>191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2">B83+G83</f>
        <v>0</v>
      </c>
      <c r="M83" s="19">
        <f t="shared" si="92"/>
        <v>0</v>
      </c>
      <c r="N83" s="19">
        <f t="shared" si="92"/>
        <v>0</v>
      </c>
      <c r="O83" s="19">
        <f t="shared" si="92"/>
        <v>0</v>
      </c>
      <c r="P83" s="37">
        <f t="shared" si="92"/>
        <v>0</v>
      </c>
    </row>
    <row r="84">
      <c r="A84" s="1" t="s">
        <v>192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3">B84+G84</f>
        <v>0</v>
      </c>
      <c r="M84" s="19">
        <f t="shared" si="93"/>
        <v>0</v>
      </c>
      <c r="N84" s="19">
        <f t="shared" si="93"/>
        <v>0</v>
      </c>
      <c r="O84" s="19">
        <f t="shared" si="93"/>
        <v>0</v>
      </c>
      <c r="P84" s="37">
        <f t="shared" si="93"/>
        <v>0</v>
      </c>
    </row>
    <row r="85">
      <c r="A85" s="1" t="s">
        <v>193</v>
      </c>
      <c r="B85" s="36">
        <f t="shared" si="2"/>
        <v>0</v>
      </c>
      <c r="C85">
        <f t="shared" si="3"/>
        <v>0</v>
      </c>
      <c r="D85">
        <f t="shared" si="4"/>
        <v>0</v>
      </c>
      <c r="E85">
        <f t="shared" si="5"/>
        <v>0</v>
      </c>
      <c r="F85" s="37">
        <f t="shared" si="6"/>
        <v>0</v>
      </c>
      <c r="G85" s="36">
        <f t="shared" si="7"/>
        <v>0</v>
      </c>
      <c r="H85">
        <f t="shared" si="8"/>
        <v>0</v>
      </c>
      <c r="I85">
        <f t="shared" si="9"/>
        <v>0</v>
      </c>
      <c r="J85">
        <f t="shared" si="10"/>
        <v>0</v>
      </c>
      <c r="K85" s="38">
        <f t="shared" si="11"/>
        <v>0</v>
      </c>
      <c r="L85" s="39">
        <f t="shared" ref="L85:P85" si="94">B85+G85</f>
        <v>0</v>
      </c>
      <c r="M85" s="19">
        <f t="shared" si="94"/>
        <v>0</v>
      </c>
      <c r="N85" s="19">
        <f t="shared" si="94"/>
        <v>0</v>
      </c>
      <c r="O85" s="19">
        <f t="shared" si="94"/>
        <v>0</v>
      </c>
      <c r="P85" s="37">
        <f t="shared" si="94"/>
        <v>0</v>
      </c>
    </row>
    <row r="86">
      <c r="A86" s="1" t="s">
        <v>194</v>
      </c>
      <c r="B86" s="36">
        <f t="shared" si="2"/>
        <v>0</v>
      </c>
      <c r="C86">
        <f t="shared" si="3"/>
        <v>0</v>
      </c>
      <c r="D86">
        <f t="shared" si="4"/>
        <v>0</v>
      </c>
      <c r="E86">
        <f t="shared" si="5"/>
        <v>0</v>
      </c>
      <c r="F86" s="37">
        <f t="shared" si="6"/>
        <v>0</v>
      </c>
      <c r="G86" s="3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 s="38">
        <f t="shared" si="11"/>
        <v>0</v>
      </c>
      <c r="L86" s="39">
        <f t="shared" ref="L86:P86" si="95">B86+G86</f>
        <v>0</v>
      </c>
      <c r="M86" s="19">
        <f t="shared" si="95"/>
        <v>0</v>
      </c>
      <c r="N86" s="19">
        <f t="shared" si="95"/>
        <v>0</v>
      </c>
      <c r="O86" s="19">
        <f t="shared" si="95"/>
        <v>0</v>
      </c>
      <c r="P86" s="37">
        <f t="shared" si="95"/>
        <v>0</v>
      </c>
    </row>
    <row r="87">
      <c r="A87" s="1" t="s">
        <v>195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6">B87+G87</f>
        <v>0</v>
      </c>
      <c r="M87" s="19">
        <f t="shared" si="96"/>
        <v>0</v>
      </c>
      <c r="N87" s="19">
        <f t="shared" si="96"/>
        <v>0</v>
      </c>
      <c r="O87" s="19">
        <f t="shared" si="96"/>
        <v>0</v>
      </c>
      <c r="P87" s="37">
        <f t="shared" si="96"/>
        <v>0</v>
      </c>
    </row>
    <row r="88">
      <c r="A88" s="1" t="s">
        <v>196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7">B88+G88</f>
        <v>0</v>
      </c>
      <c r="M88" s="19">
        <f t="shared" si="97"/>
        <v>0</v>
      </c>
      <c r="N88" s="19">
        <f t="shared" si="97"/>
        <v>0</v>
      </c>
      <c r="O88" s="19">
        <f t="shared" si="97"/>
        <v>0</v>
      </c>
      <c r="P88" s="37">
        <f t="shared" si="97"/>
        <v>0</v>
      </c>
    </row>
    <row r="89">
      <c r="A89" s="1" t="s">
        <v>197</v>
      </c>
      <c r="B89" s="36">
        <f t="shared" si="2"/>
        <v>0</v>
      </c>
      <c r="C89">
        <f t="shared" si="3"/>
        <v>0</v>
      </c>
      <c r="D89">
        <f t="shared" si="4"/>
        <v>0</v>
      </c>
      <c r="E89">
        <f t="shared" si="5"/>
        <v>0</v>
      </c>
      <c r="F89" s="37">
        <f t="shared" si="6"/>
        <v>0</v>
      </c>
      <c r="G89" s="36">
        <f t="shared" si="7"/>
        <v>0</v>
      </c>
      <c r="H89">
        <f t="shared" si="8"/>
        <v>0</v>
      </c>
      <c r="I89">
        <f t="shared" si="9"/>
        <v>0</v>
      </c>
      <c r="J89">
        <f t="shared" si="10"/>
        <v>0</v>
      </c>
      <c r="K89" s="38">
        <f t="shared" si="11"/>
        <v>0</v>
      </c>
      <c r="L89" s="39">
        <f t="shared" ref="L89:P89" si="98">B89+G89</f>
        <v>0</v>
      </c>
      <c r="M89" s="19">
        <f t="shared" si="98"/>
        <v>0</v>
      </c>
      <c r="N89" s="19">
        <f t="shared" si="98"/>
        <v>0</v>
      </c>
      <c r="O89" s="19">
        <f t="shared" si="98"/>
        <v>0</v>
      </c>
      <c r="P89" s="37">
        <f t="shared" si="98"/>
        <v>0</v>
      </c>
    </row>
    <row r="90">
      <c r="A90" s="1" t="s">
        <v>198</v>
      </c>
      <c r="B90" s="36">
        <f t="shared" si="2"/>
        <v>0</v>
      </c>
      <c r="C90">
        <f t="shared" si="3"/>
        <v>0</v>
      </c>
      <c r="D90">
        <f t="shared" si="4"/>
        <v>0</v>
      </c>
      <c r="E90">
        <f t="shared" si="5"/>
        <v>0</v>
      </c>
      <c r="F90" s="37">
        <f t="shared" si="6"/>
        <v>0</v>
      </c>
      <c r="G90" s="36">
        <f t="shared" si="7"/>
        <v>0</v>
      </c>
      <c r="H90">
        <f t="shared" si="8"/>
        <v>0</v>
      </c>
      <c r="I90">
        <f t="shared" si="9"/>
        <v>0</v>
      </c>
      <c r="J90">
        <f t="shared" si="10"/>
        <v>0</v>
      </c>
      <c r="K90" s="38">
        <f t="shared" si="11"/>
        <v>0</v>
      </c>
      <c r="L90" s="39">
        <f t="shared" ref="L90:P90" si="99">B90+G90</f>
        <v>0</v>
      </c>
      <c r="M90" s="19">
        <f t="shared" si="99"/>
        <v>0</v>
      </c>
      <c r="N90" s="19">
        <f t="shared" si="99"/>
        <v>0</v>
      </c>
      <c r="O90" s="19">
        <f t="shared" si="99"/>
        <v>0</v>
      </c>
      <c r="P90" s="37">
        <f t="shared" si="99"/>
        <v>0</v>
      </c>
    </row>
    <row r="91">
      <c r="A91" s="1" t="s">
        <v>199</v>
      </c>
      <c r="B91" s="36">
        <f t="shared" si="2"/>
        <v>0</v>
      </c>
      <c r="C91">
        <f t="shared" si="3"/>
        <v>0</v>
      </c>
      <c r="D91">
        <f t="shared" si="4"/>
        <v>0</v>
      </c>
      <c r="E91">
        <f t="shared" si="5"/>
        <v>0</v>
      </c>
      <c r="F91" s="37">
        <f t="shared" si="6"/>
        <v>0</v>
      </c>
      <c r="G91" s="36">
        <f t="shared" si="7"/>
        <v>0</v>
      </c>
      <c r="H91">
        <f t="shared" si="8"/>
        <v>0</v>
      </c>
      <c r="I91">
        <f t="shared" si="9"/>
        <v>0</v>
      </c>
      <c r="J91">
        <f t="shared" si="10"/>
        <v>0</v>
      </c>
      <c r="K91" s="38">
        <f t="shared" si="11"/>
        <v>0</v>
      </c>
      <c r="L91" s="39">
        <f t="shared" ref="L91:P91" si="100">B91+G91</f>
        <v>0</v>
      </c>
      <c r="M91" s="19">
        <f t="shared" si="100"/>
        <v>0</v>
      </c>
      <c r="N91" s="19">
        <f t="shared" si="100"/>
        <v>0</v>
      </c>
      <c r="O91" s="19">
        <f t="shared" si="100"/>
        <v>0</v>
      </c>
      <c r="P91" s="37">
        <f t="shared" si="100"/>
        <v>0</v>
      </c>
    </row>
    <row r="92">
      <c r="A92" s="1" t="s">
        <v>200</v>
      </c>
      <c r="B92" s="36">
        <f t="shared" si="2"/>
        <v>0</v>
      </c>
      <c r="C92">
        <f t="shared" si="3"/>
        <v>0</v>
      </c>
      <c r="D92">
        <f t="shared" si="4"/>
        <v>0</v>
      </c>
      <c r="E92">
        <f t="shared" si="5"/>
        <v>0</v>
      </c>
      <c r="F92" s="37">
        <f t="shared" si="6"/>
        <v>0</v>
      </c>
      <c r="G92" s="36">
        <f t="shared" si="7"/>
        <v>0</v>
      </c>
      <c r="H92">
        <f t="shared" si="8"/>
        <v>0</v>
      </c>
      <c r="I92">
        <f t="shared" si="9"/>
        <v>0</v>
      </c>
      <c r="J92">
        <f t="shared" si="10"/>
        <v>0</v>
      </c>
      <c r="K92" s="38">
        <f t="shared" si="11"/>
        <v>0</v>
      </c>
      <c r="L92" s="39">
        <f t="shared" ref="L92:P92" si="101">B92+G92</f>
        <v>0</v>
      </c>
      <c r="M92" s="19">
        <f t="shared" si="101"/>
        <v>0</v>
      </c>
      <c r="N92" s="19">
        <f t="shared" si="101"/>
        <v>0</v>
      </c>
      <c r="O92" s="19">
        <f t="shared" si="101"/>
        <v>0</v>
      </c>
      <c r="P92" s="37">
        <f t="shared" si="101"/>
        <v>0</v>
      </c>
    </row>
    <row r="93">
      <c r="A93" s="1" t="s">
        <v>201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38">
        <f t="shared" si="11"/>
        <v>0</v>
      </c>
      <c r="L93" s="39">
        <f t="shared" ref="L93:P93" si="102">B93+G93</f>
        <v>0</v>
      </c>
      <c r="M93" s="19">
        <f t="shared" si="102"/>
        <v>0</v>
      </c>
      <c r="N93" s="19">
        <f t="shared" si="102"/>
        <v>0</v>
      </c>
      <c r="O93" s="19">
        <f t="shared" si="102"/>
        <v>0</v>
      </c>
      <c r="P93" s="37">
        <f t="shared" si="102"/>
        <v>0</v>
      </c>
    </row>
    <row r="94">
      <c r="A94" s="1" t="s">
        <v>202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38">
        <f t="shared" si="11"/>
        <v>0</v>
      </c>
      <c r="L94" s="39">
        <f t="shared" ref="L94:P94" si="103">B94+G94</f>
        <v>0</v>
      </c>
      <c r="M94" s="19">
        <f t="shared" si="103"/>
        <v>0</v>
      </c>
      <c r="N94" s="19">
        <f t="shared" si="103"/>
        <v>0</v>
      </c>
      <c r="O94" s="19">
        <f t="shared" si="103"/>
        <v>0</v>
      </c>
      <c r="P94" s="37">
        <f t="shared" si="103"/>
        <v>0</v>
      </c>
    </row>
    <row r="95">
      <c r="A95" s="1" t="s">
        <v>203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>
        <f t="shared" si="11"/>
        <v>0</v>
      </c>
      <c r="L95" s="39">
        <f t="shared" ref="L95:P95" si="104">B95+G95</f>
        <v>0</v>
      </c>
      <c r="M95" s="19">
        <f t="shared" si="104"/>
        <v>0</v>
      </c>
      <c r="N95" s="19">
        <f t="shared" si="104"/>
        <v>0</v>
      </c>
      <c r="O95" s="19">
        <f t="shared" si="104"/>
        <v>0</v>
      </c>
      <c r="P95" s="37">
        <f t="shared" si="104"/>
        <v>0</v>
      </c>
    </row>
    <row r="96">
      <c r="A96" s="1" t="s">
        <v>204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>
        <f t="shared" si="11"/>
        <v>0</v>
      </c>
      <c r="L96" s="39">
        <f t="shared" ref="L96:P96" si="105">B96+G96</f>
        <v>0</v>
      </c>
      <c r="M96" s="19">
        <f t="shared" si="105"/>
        <v>0</v>
      </c>
      <c r="N96" s="19">
        <f t="shared" si="105"/>
        <v>0</v>
      </c>
      <c r="O96" s="19">
        <f t="shared" si="105"/>
        <v>0</v>
      </c>
      <c r="P96" s="37">
        <f t="shared" si="105"/>
        <v>0</v>
      </c>
    </row>
    <row r="97">
      <c r="A97" s="1" t="s">
        <v>205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38">
        <f t="shared" si="11"/>
        <v>0</v>
      </c>
      <c r="L97" s="39">
        <f t="shared" ref="L97:P97" si="106">B97+G97</f>
        <v>0</v>
      </c>
      <c r="M97" s="19">
        <f t="shared" si="106"/>
        <v>0</v>
      </c>
      <c r="N97" s="19">
        <f t="shared" si="106"/>
        <v>0</v>
      </c>
      <c r="O97" s="19">
        <f t="shared" si="106"/>
        <v>0</v>
      </c>
      <c r="P97" s="37">
        <f t="shared" si="106"/>
        <v>0</v>
      </c>
    </row>
    <row r="98">
      <c r="A98" s="1" t="s">
        <v>206</v>
      </c>
      <c r="B98" s="36">
        <f t="shared" si="2"/>
        <v>0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0</v>
      </c>
      <c r="G98" s="36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K98" s="38">
        <f t="shared" si="11"/>
        <v>0</v>
      </c>
      <c r="L98" s="39">
        <f t="shared" ref="L98:P98" si="107">B98+G98</f>
        <v>0</v>
      </c>
      <c r="M98" s="19">
        <f t="shared" si="107"/>
        <v>0</v>
      </c>
      <c r="N98" s="19">
        <f t="shared" si="107"/>
        <v>0</v>
      </c>
      <c r="O98" s="19">
        <f t="shared" si="107"/>
        <v>0</v>
      </c>
      <c r="P98" s="37">
        <f t="shared" si="107"/>
        <v>0</v>
      </c>
    </row>
    <row r="99">
      <c r="A99" s="1" t="s">
        <v>207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38">
        <f t="shared" si="11"/>
        <v>0</v>
      </c>
      <c r="L99" s="39">
        <f t="shared" ref="L99:P99" si="108">B99+G99</f>
        <v>0</v>
      </c>
      <c r="M99" s="19">
        <f t="shared" si="108"/>
        <v>0</v>
      </c>
      <c r="N99" s="19">
        <f t="shared" si="108"/>
        <v>0</v>
      </c>
      <c r="O99" s="19">
        <f t="shared" si="108"/>
        <v>0</v>
      </c>
      <c r="P99" s="37">
        <f t="shared" si="108"/>
        <v>0</v>
      </c>
    </row>
    <row r="100">
      <c r="A100" s="1" t="s">
        <v>208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0</v>
      </c>
      <c r="L100" s="39">
        <f t="shared" ref="L100:P100" si="109">B100+G100</f>
        <v>0</v>
      </c>
      <c r="M100" s="19">
        <f t="shared" si="109"/>
        <v>0</v>
      </c>
      <c r="N100" s="19">
        <f t="shared" si="109"/>
        <v>0</v>
      </c>
      <c r="O100" s="19">
        <f t="shared" si="109"/>
        <v>0</v>
      </c>
      <c r="P100" s="37">
        <f t="shared" si="109"/>
        <v>0</v>
      </c>
    </row>
    <row r="101">
      <c r="A101" s="1" t="s">
        <v>209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10">B101+G101</f>
        <v>0</v>
      </c>
      <c r="M101" s="19">
        <f t="shared" si="110"/>
        <v>0</v>
      </c>
      <c r="N101" s="19">
        <f t="shared" si="110"/>
        <v>0</v>
      </c>
      <c r="O101" s="19">
        <f t="shared" si="110"/>
        <v>0</v>
      </c>
      <c r="P101" s="37">
        <f t="shared" si="110"/>
        <v>0</v>
      </c>
    </row>
    <row r="102">
      <c r="A102" s="1" t="s">
        <v>210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1">B102+G102</f>
        <v>0</v>
      </c>
      <c r="M102" s="19">
        <f t="shared" si="111"/>
        <v>0</v>
      </c>
      <c r="N102" s="19">
        <f t="shared" si="111"/>
        <v>0</v>
      </c>
      <c r="O102" s="19">
        <f t="shared" si="111"/>
        <v>0</v>
      </c>
      <c r="P102" s="37">
        <f t="shared" si="111"/>
        <v>0</v>
      </c>
    </row>
    <row r="103">
      <c r="A103" s="1" t="s">
        <v>211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 s="38">
        <f t="shared" si="11"/>
        <v>0</v>
      </c>
      <c r="L103" s="39">
        <f t="shared" ref="L103:P103" si="112">B103+G103</f>
        <v>0</v>
      </c>
      <c r="M103" s="19">
        <f t="shared" si="112"/>
        <v>0</v>
      </c>
      <c r="N103" s="19">
        <f t="shared" si="112"/>
        <v>0</v>
      </c>
      <c r="O103" s="19">
        <f t="shared" si="112"/>
        <v>0</v>
      </c>
      <c r="P103" s="37">
        <f t="shared" si="112"/>
        <v>0</v>
      </c>
    </row>
    <row r="104">
      <c r="A104" s="1" t="s">
        <v>212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3">B104+G104</f>
        <v>0</v>
      </c>
      <c r="M104" s="19">
        <f t="shared" si="113"/>
        <v>0</v>
      </c>
      <c r="N104" s="19">
        <f t="shared" si="113"/>
        <v>0</v>
      </c>
      <c r="O104" s="19">
        <f t="shared" si="113"/>
        <v>0</v>
      </c>
      <c r="P104" s="37">
        <f t="shared" si="113"/>
        <v>0</v>
      </c>
    </row>
    <row r="105">
      <c r="A105" s="1" t="s">
        <v>213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4">B105+G105</f>
        <v>0</v>
      </c>
      <c r="M105" s="19">
        <f t="shared" si="114"/>
        <v>0</v>
      </c>
      <c r="N105" s="19">
        <f t="shared" si="114"/>
        <v>0</v>
      </c>
      <c r="O105" s="19">
        <f t="shared" si="114"/>
        <v>0</v>
      </c>
      <c r="P105" s="37">
        <f t="shared" si="114"/>
        <v>0</v>
      </c>
    </row>
    <row r="106">
      <c r="A106" s="1" t="s">
        <v>214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5">B106+G106</f>
        <v>0</v>
      </c>
      <c r="M106" s="19">
        <f t="shared" si="115"/>
        <v>0</v>
      </c>
      <c r="N106" s="19">
        <f t="shared" si="115"/>
        <v>0</v>
      </c>
      <c r="O106" s="19">
        <f t="shared" si="115"/>
        <v>0</v>
      </c>
      <c r="P106" s="37">
        <f t="shared" si="115"/>
        <v>0</v>
      </c>
    </row>
    <row r="107">
      <c r="A107" s="1" t="s">
        <v>215</v>
      </c>
      <c r="B107" s="36">
        <f t="shared" si="2"/>
        <v>0</v>
      </c>
      <c r="C107">
        <f t="shared" si="3"/>
        <v>0</v>
      </c>
      <c r="D107">
        <f t="shared" si="4"/>
        <v>0</v>
      </c>
      <c r="E107">
        <f t="shared" si="5"/>
        <v>0</v>
      </c>
      <c r="F107" s="37">
        <f t="shared" si="6"/>
        <v>0</v>
      </c>
      <c r="G107" s="36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>
        <f t="shared" si="11"/>
        <v>0</v>
      </c>
      <c r="L107" s="39">
        <f t="shared" ref="L107:P107" si="116">B107+G107</f>
        <v>0</v>
      </c>
      <c r="M107" s="19">
        <f t="shared" si="116"/>
        <v>0</v>
      </c>
      <c r="N107" s="19">
        <f t="shared" si="116"/>
        <v>0</v>
      </c>
      <c r="O107" s="19">
        <f t="shared" si="116"/>
        <v>0</v>
      </c>
      <c r="P107" s="37">
        <f t="shared" si="116"/>
        <v>0</v>
      </c>
    </row>
    <row r="108">
      <c r="A108" s="1" t="s">
        <v>216</v>
      </c>
      <c r="B108" s="36">
        <f t="shared" si="2"/>
        <v>0</v>
      </c>
      <c r="C108">
        <f t="shared" si="3"/>
        <v>0</v>
      </c>
      <c r="D108">
        <f t="shared" si="4"/>
        <v>0</v>
      </c>
      <c r="E108">
        <f t="shared" si="5"/>
        <v>0</v>
      </c>
      <c r="F108" s="37">
        <f t="shared" si="6"/>
        <v>0</v>
      </c>
      <c r="G108" s="36">
        <f t="shared" si="7"/>
        <v>0</v>
      </c>
      <c r="H108">
        <f t="shared" si="8"/>
        <v>0</v>
      </c>
      <c r="I108">
        <f t="shared" si="9"/>
        <v>0</v>
      </c>
      <c r="J108">
        <f t="shared" si="10"/>
        <v>0</v>
      </c>
      <c r="K108" s="38">
        <f t="shared" si="11"/>
        <v>0</v>
      </c>
      <c r="L108" s="39">
        <f t="shared" ref="L108:P108" si="117">B108+G108</f>
        <v>0</v>
      </c>
      <c r="M108" s="19">
        <f t="shared" si="117"/>
        <v>0</v>
      </c>
      <c r="N108" s="19">
        <f t="shared" si="117"/>
        <v>0</v>
      </c>
      <c r="O108" s="19">
        <f t="shared" si="117"/>
        <v>0</v>
      </c>
      <c r="P108" s="37">
        <f t="shared" si="117"/>
        <v>0</v>
      </c>
    </row>
    <row r="109">
      <c r="A109" s="1" t="s">
        <v>217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38">
        <f t="shared" si="11"/>
        <v>0</v>
      </c>
      <c r="L109" s="39">
        <f t="shared" ref="L109:P109" si="118">B109+G109</f>
        <v>0</v>
      </c>
      <c r="M109" s="19">
        <f t="shared" si="118"/>
        <v>0</v>
      </c>
      <c r="N109" s="19">
        <f t="shared" si="118"/>
        <v>0</v>
      </c>
      <c r="O109" s="19">
        <f t="shared" si="118"/>
        <v>0</v>
      </c>
      <c r="P109" s="37">
        <f t="shared" si="118"/>
        <v>0</v>
      </c>
    </row>
    <row r="110">
      <c r="A110" s="1" t="s">
        <v>218</v>
      </c>
      <c r="B110" s="36">
        <f t="shared" si="2"/>
        <v>0</v>
      </c>
      <c r="C110">
        <f t="shared" si="3"/>
        <v>0</v>
      </c>
      <c r="D110">
        <f t="shared" si="4"/>
        <v>0</v>
      </c>
      <c r="E110">
        <f t="shared" si="5"/>
        <v>0</v>
      </c>
      <c r="F110" s="37">
        <f t="shared" si="6"/>
        <v>0</v>
      </c>
      <c r="G110" s="36">
        <f t="shared" si="7"/>
        <v>0</v>
      </c>
      <c r="H110">
        <f t="shared" si="8"/>
        <v>0</v>
      </c>
      <c r="I110">
        <f t="shared" si="9"/>
        <v>0</v>
      </c>
      <c r="J110">
        <f t="shared" si="10"/>
        <v>0</v>
      </c>
      <c r="K110" s="38">
        <f t="shared" si="11"/>
        <v>0</v>
      </c>
      <c r="L110" s="39">
        <f t="shared" ref="L110:P110" si="119">B110+G110</f>
        <v>0</v>
      </c>
      <c r="M110" s="19">
        <f t="shared" si="119"/>
        <v>0</v>
      </c>
      <c r="N110" s="19">
        <f t="shared" si="119"/>
        <v>0</v>
      </c>
      <c r="O110" s="19">
        <f t="shared" si="119"/>
        <v>0</v>
      </c>
      <c r="P110" s="37">
        <f t="shared" si="119"/>
        <v>0</v>
      </c>
    </row>
    <row r="111">
      <c r="A111" s="1" t="s">
        <v>219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0</v>
      </c>
      <c r="I111">
        <f t="shared" si="9"/>
        <v>0</v>
      </c>
      <c r="J111">
        <f t="shared" si="10"/>
        <v>0</v>
      </c>
      <c r="K111" s="38">
        <f t="shared" si="11"/>
        <v>0</v>
      </c>
      <c r="L111" s="39">
        <f t="shared" ref="L111:P111" si="120">B111+G111</f>
        <v>0</v>
      </c>
      <c r="M111" s="19">
        <f t="shared" si="120"/>
        <v>0</v>
      </c>
      <c r="N111" s="19">
        <f t="shared" si="120"/>
        <v>0</v>
      </c>
      <c r="O111" s="19">
        <f t="shared" si="120"/>
        <v>0</v>
      </c>
      <c r="P111" s="37">
        <f t="shared" si="120"/>
        <v>0</v>
      </c>
    </row>
    <row r="112">
      <c r="A112" s="1" t="s">
        <v>220</v>
      </c>
      <c r="B112" s="36">
        <f t="shared" si="2"/>
        <v>0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0</v>
      </c>
      <c r="G112" s="36">
        <f t="shared" si="7"/>
        <v>0</v>
      </c>
      <c r="H112">
        <f t="shared" si="8"/>
        <v>0</v>
      </c>
      <c r="I112">
        <f t="shared" si="9"/>
        <v>0</v>
      </c>
      <c r="J112">
        <f t="shared" si="10"/>
        <v>0</v>
      </c>
      <c r="K112" s="38">
        <f t="shared" si="11"/>
        <v>0</v>
      </c>
      <c r="L112" s="39">
        <f t="shared" ref="L112:P112" si="121">B112+G112</f>
        <v>0</v>
      </c>
      <c r="M112" s="19">
        <f t="shared" si="121"/>
        <v>0</v>
      </c>
      <c r="N112" s="19">
        <f t="shared" si="121"/>
        <v>0</v>
      </c>
      <c r="O112" s="19">
        <f t="shared" si="121"/>
        <v>0</v>
      </c>
      <c r="P112" s="37">
        <f t="shared" si="121"/>
        <v>0</v>
      </c>
    </row>
    <row r="113">
      <c r="A113" s="1" t="s">
        <v>221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0</v>
      </c>
      <c r="I113">
        <f t="shared" si="9"/>
        <v>0</v>
      </c>
      <c r="J113">
        <f t="shared" si="10"/>
        <v>0</v>
      </c>
      <c r="K113" s="38">
        <f t="shared" si="11"/>
        <v>0</v>
      </c>
      <c r="L113" s="39">
        <f t="shared" ref="L113:P113" si="122">B113+G113</f>
        <v>0</v>
      </c>
      <c r="M113" s="19">
        <f t="shared" si="122"/>
        <v>0</v>
      </c>
      <c r="N113" s="19">
        <f t="shared" si="122"/>
        <v>0</v>
      </c>
      <c r="O113" s="19">
        <f t="shared" si="122"/>
        <v>0</v>
      </c>
      <c r="P113" s="37">
        <f t="shared" si="122"/>
        <v>0</v>
      </c>
    </row>
    <row r="114">
      <c r="A114" s="1" t="s">
        <v>222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3">B114+G114</f>
        <v>0</v>
      </c>
      <c r="M114" s="19">
        <f t="shared" si="123"/>
        <v>0</v>
      </c>
      <c r="N114" s="19">
        <f t="shared" si="123"/>
        <v>0</v>
      </c>
      <c r="O114" s="19">
        <f t="shared" si="123"/>
        <v>0</v>
      </c>
      <c r="P114" s="37">
        <f t="shared" si="123"/>
        <v>0</v>
      </c>
    </row>
    <row r="115" hidden="1">
      <c r="A115" s="1"/>
      <c r="B115" s="36"/>
      <c r="G115" s="36"/>
      <c r="K115" s="19"/>
      <c r="L115" s="39"/>
      <c r="M115" s="19"/>
      <c r="N115" s="19"/>
      <c r="O115" s="19"/>
      <c r="P115" s="51"/>
    </row>
    <row r="116">
      <c r="A116" s="43" t="s">
        <v>223</v>
      </c>
      <c r="B116" s="44">
        <f t="shared" ref="B116:P116" si="124">SUM(B2:B115)</f>
        <v>19</v>
      </c>
      <c r="C116" s="44">
        <f t="shared" si="124"/>
        <v>447</v>
      </c>
      <c r="D116" s="44">
        <f t="shared" si="124"/>
        <v>37</v>
      </c>
      <c r="E116" s="44">
        <f t="shared" si="124"/>
        <v>9</v>
      </c>
      <c r="F116" s="44">
        <f t="shared" si="124"/>
        <v>640.79</v>
      </c>
      <c r="G116" s="44">
        <f t="shared" si="124"/>
        <v>-1</v>
      </c>
      <c r="H116" s="44">
        <f t="shared" si="124"/>
        <v>-273</v>
      </c>
      <c r="I116" s="44">
        <f t="shared" si="124"/>
        <v>-69</v>
      </c>
      <c r="J116" s="44">
        <f t="shared" si="124"/>
        <v>-2</v>
      </c>
      <c r="K116" s="44">
        <f t="shared" si="124"/>
        <v>-289.92</v>
      </c>
      <c r="L116" s="44">
        <f t="shared" si="124"/>
        <v>18</v>
      </c>
      <c r="M116" s="44">
        <f t="shared" si="124"/>
        <v>174</v>
      </c>
      <c r="N116" s="44">
        <f t="shared" si="124"/>
        <v>-32</v>
      </c>
      <c r="O116" s="44">
        <f t="shared" si="124"/>
        <v>7</v>
      </c>
      <c r="P116" s="44">
        <f t="shared" si="124"/>
        <v>350.87</v>
      </c>
    </row>
  </sheetData>
  <conditionalFormatting sqref="A1:P116">
    <cfRule type="cellIs" dxfId="0" priority="1" operator="greaterThan">
      <formula>0</formula>
    </cfRule>
  </conditionalFormatting>
  <conditionalFormatting sqref="A1:P116">
    <cfRule type="cellIs" dxfId="1" priority="2" operator="lessThan">
      <formula>0</formula>
    </cfRule>
  </conditionalFormatting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4" width="17.29"/>
    <col customWidth="1" min="5" max="5" width="13.86"/>
    <col customWidth="1" min="6" max="6" width="14.0"/>
    <col customWidth="1" min="7" max="7" width="48.57"/>
    <col customWidth="1" min="8" max="8" width="9.29"/>
    <col customWidth="1" min="9" max="11" width="7.71"/>
    <col customWidth="1" min="12" max="12" width="23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0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197</v>
      </c>
      <c r="B2" s="18">
        <v>0.018958333333333334</v>
      </c>
      <c r="C2" s="19" t="s">
        <v>1711</v>
      </c>
      <c r="D2" s="19" t="s">
        <v>254</v>
      </c>
      <c r="E2" s="19" t="s">
        <v>275</v>
      </c>
      <c r="F2" s="19" t="s">
        <v>262</v>
      </c>
      <c r="G2" s="59" t="s">
        <v>1712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197</v>
      </c>
      <c r="B3" s="18">
        <v>0.025486111111111112</v>
      </c>
      <c r="C3" s="19" t="s">
        <v>232</v>
      </c>
      <c r="D3" s="19" t="s">
        <v>1713</v>
      </c>
      <c r="E3" s="19" t="s">
        <v>275</v>
      </c>
      <c r="F3" s="19" t="s">
        <v>262</v>
      </c>
      <c r="G3" s="69" t="s">
        <v>1714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1.0</v>
      </c>
      <c r="O3" s="62">
        <v>42.0</v>
      </c>
      <c r="P3" s="62" t="s">
        <v>254</v>
      </c>
    </row>
    <row r="4">
      <c r="A4" s="19" t="s">
        <v>197</v>
      </c>
      <c r="B4" s="18">
        <v>0.031608796296296295</v>
      </c>
      <c r="C4" s="19" t="s">
        <v>233</v>
      </c>
      <c r="D4" s="19" t="s">
        <v>254</v>
      </c>
      <c r="E4" s="19" t="s">
        <v>226</v>
      </c>
      <c r="F4" s="19" t="s">
        <v>1715</v>
      </c>
      <c r="G4" s="69" t="s">
        <v>254</v>
      </c>
      <c r="H4" s="60" t="s">
        <v>254</v>
      </c>
      <c r="I4" s="60">
        <v>500.0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500.0</v>
      </c>
      <c r="O4" s="62" t="s">
        <v>254</v>
      </c>
      <c r="P4" s="62" t="s">
        <v>254</v>
      </c>
    </row>
    <row r="5">
      <c r="A5" s="19" t="s">
        <v>197</v>
      </c>
      <c r="B5" s="18">
        <v>0.03225694444444444</v>
      </c>
      <c r="C5" s="19" t="s">
        <v>226</v>
      </c>
      <c r="D5" s="19" t="s">
        <v>254</v>
      </c>
      <c r="E5" s="19" t="s">
        <v>233</v>
      </c>
      <c r="F5" s="19" t="s">
        <v>262</v>
      </c>
      <c r="G5" s="69" t="s">
        <v>1716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1716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197</v>
      </c>
      <c r="B6" s="18">
        <v>0.047314814814814816</v>
      </c>
      <c r="C6" s="19" t="s">
        <v>1717</v>
      </c>
      <c r="D6" s="19" t="s">
        <v>254</v>
      </c>
      <c r="E6" s="19" t="s">
        <v>227</v>
      </c>
      <c r="F6" s="19" t="s">
        <v>262</v>
      </c>
      <c r="G6" s="69" t="s">
        <v>1718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197</v>
      </c>
      <c r="B7" s="18">
        <v>0.04847222222222222</v>
      </c>
      <c r="C7" s="19" t="s">
        <v>227</v>
      </c>
      <c r="D7" s="19" t="s">
        <v>254</v>
      </c>
      <c r="E7" s="19" t="s">
        <v>1717</v>
      </c>
      <c r="F7" s="19" t="s">
        <v>262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1719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197</v>
      </c>
      <c r="B8" s="18">
        <v>0.05668981481481482</v>
      </c>
      <c r="C8" s="19" t="s">
        <v>232</v>
      </c>
      <c r="D8" s="19" t="s">
        <v>254</v>
      </c>
      <c r="E8" s="19" t="s">
        <v>226</v>
      </c>
      <c r="F8" s="19" t="s">
        <v>262</v>
      </c>
      <c r="G8" s="69" t="s">
        <v>1720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1720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197</v>
      </c>
      <c r="B9" s="18">
        <v>0.062453703703703706</v>
      </c>
      <c r="C9" s="19" t="s">
        <v>226</v>
      </c>
      <c r="D9" s="19" t="s">
        <v>1713</v>
      </c>
      <c r="E9" s="19" t="s">
        <v>226</v>
      </c>
      <c r="F9" s="19" t="s">
        <v>258</v>
      </c>
      <c r="G9" s="69" t="s">
        <v>281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>
        <v>5.0</v>
      </c>
      <c r="P9" s="62" t="s">
        <v>254</v>
      </c>
    </row>
    <row r="10">
      <c r="A10" s="19" t="s">
        <v>197</v>
      </c>
      <c r="B10" s="85">
        <v>0.062453703703703706</v>
      </c>
      <c r="C10" s="19" t="s">
        <v>227</v>
      </c>
      <c r="D10" s="19" t="s">
        <v>1713</v>
      </c>
      <c r="E10" s="19" t="s">
        <v>227</v>
      </c>
      <c r="F10" s="19" t="s">
        <v>258</v>
      </c>
      <c r="G10" s="69" t="s">
        <v>281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>
        <v>5.0</v>
      </c>
      <c r="P10" s="62" t="s">
        <v>254</v>
      </c>
    </row>
    <row r="11">
      <c r="A11" s="19" t="s">
        <v>197</v>
      </c>
      <c r="B11" s="85">
        <v>0.062453703703703706</v>
      </c>
      <c r="C11" s="19" t="s">
        <v>228</v>
      </c>
      <c r="D11" s="19" t="s">
        <v>1713</v>
      </c>
      <c r="E11" s="19" t="s">
        <v>228</v>
      </c>
      <c r="F11" s="19" t="s">
        <v>258</v>
      </c>
      <c r="G11" s="69" t="s">
        <v>281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>
        <v>5.0</v>
      </c>
      <c r="P11" s="62" t="s">
        <v>254</v>
      </c>
    </row>
    <row r="12">
      <c r="A12" s="19" t="s">
        <v>197</v>
      </c>
      <c r="B12" s="85">
        <v>0.062453703703703706</v>
      </c>
      <c r="C12" s="19" t="s">
        <v>233</v>
      </c>
      <c r="D12" s="19" t="s">
        <v>1713</v>
      </c>
      <c r="E12" s="19" t="s">
        <v>233</v>
      </c>
      <c r="F12" s="19" t="s">
        <v>258</v>
      </c>
      <c r="G12" s="69" t="s">
        <v>281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>
        <v>5.0</v>
      </c>
      <c r="P12" s="62" t="s">
        <v>254</v>
      </c>
    </row>
    <row r="13">
      <c r="A13" s="19" t="s">
        <v>197</v>
      </c>
      <c r="B13" s="85">
        <v>0.062453703703703706</v>
      </c>
      <c r="C13" s="19" t="s">
        <v>233</v>
      </c>
      <c r="D13" s="19" t="s">
        <v>1713</v>
      </c>
      <c r="E13" s="19" t="s">
        <v>236</v>
      </c>
      <c r="F13" s="19" t="s">
        <v>262</v>
      </c>
      <c r="G13" s="69" t="s">
        <v>281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>
        <v>5.0</v>
      </c>
      <c r="P13" s="62" t="s">
        <v>254</v>
      </c>
    </row>
    <row r="14">
      <c r="A14" s="19" t="s">
        <v>197</v>
      </c>
      <c r="B14" s="85">
        <v>0.062453703703703706</v>
      </c>
      <c r="C14" s="19" t="s">
        <v>230</v>
      </c>
      <c r="D14" s="19" t="s">
        <v>1713</v>
      </c>
      <c r="E14" s="19" t="s">
        <v>230</v>
      </c>
      <c r="F14" s="19" t="s">
        <v>258</v>
      </c>
      <c r="G14" s="69" t="s">
        <v>281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>
        <v>5.0</v>
      </c>
      <c r="P14" s="62" t="s">
        <v>254</v>
      </c>
    </row>
    <row r="15">
      <c r="A15" s="19" t="s">
        <v>197</v>
      </c>
      <c r="B15" s="85">
        <v>0.06417824074074074</v>
      </c>
      <c r="C15" s="19" t="s">
        <v>236</v>
      </c>
      <c r="D15" s="19" t="s">
        <v>1713</v>
      </c>
      <c r="E15" s="19" t="s">
        <v>236</v>
      </c>
      <c r="F15" s="19" t="s">
        <v>822</v>
      </c>
      <c r="G15" s="69" t="s">
        <v>1721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9" t="s">
        <v>1722</v>
      </c>
    </row>
    <row r="16">
      <c r="A16" s="19" t="s">
        <v>197</v>
      </c>
      <c r="B16" s="85">
        <v>0.15459490740740742</v>
      </c>
      <c r="C16" s="19" t="s">
        <v>275</v>
      </c>
      <c r="D16" s="19" t="s">
        <v>1723</v>
      </c>
      <c r="E16" s="19" t="s">
        <v>275</v>
      </c>
      <c r="F16" s="19" t="s">
        <v>258</v>
      </c>
      <c r="G16" s="69" t="s">
        <v>1724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450.0</v>
      </c>
      <c r="O16" s="62" t="s">
        <v>254</v>
      </c>
      <c r="P16" s="62" t="s">
        <v>254</v>
      </c>
    </row>
    <row r="17">
      <c r="A17" s="19" t="s">
        <v>197</v>
      </c>
      <c r="B17" s="85">
        <v>0.15459490740740742</v>
      </c>
      <c r="C17" s="19" t="s">
        <v>227</v>
      </c>
      <c r="D17" s="19" t="s">
        <v>254</v>
      </c>
      <c r="E17" s="19" t="s">
        <v>275</v>
      </c>
      <c r="F17" s="19" t="s">
        <v>262</v>
      </c>
      <c r="G17" s="69" t="s">
        <v>254</v>
      </c>
      <c r="H17" s="60" t="s">
        <v>254</v>
      </c>
      <c r="I17" s="60">
        <v>114.0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>
        <v>114.0</v>
      </c>
      <c r="O17" s="62" t="s">
        <v>254</v>
      </c>
      <c r="P17" s="62" t="s">
        <v>254</v>
      </c>
    </row>
    <row r="18">
      <c r="A18" s="19" t="s">
        <v>197</v>
      </c>
      <c r="B18" s="85">
        <v>0.15459490740740742</v>
      </c>
      <c r="C18" s="19" t="s">
        <v>232</v>
      </c>
      <c r="D18" s="19" t="s">
        <v>254</v>
      </c>
      <c r="E18" s="19" t="s">
        <v>275</v>
      </c>
      <c r="F18" s="19" t="s">
        <v>262</v>
      </c>
      <c r="G18" s="69" t="s">
        <v>254</v>
      </c>
      <c r="H18" s="60" t="s">
        <v>254</v>
      </c>
      <c r="I18" s="60">
        <v>114.0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>
        <v>114.0</v>
      </c>
      <c r="O18" s="62" t="s">
        <v>254</v>
      </c>
      <c r="P18" s="62" t="s">
        <v>254</v>
      </c>
    </row>
    <row r="19">
      <c r="A19" s="19" t="s">
        <v>197</v>
      </c>
      <c r="B19" s="85">
        <v>0.15459490740740742</v>
      </c>
      <c r="C19" s="19" t="s">
        <v>228</v>
      </c>
      <c r="D19" s="19" t="s">
        <v>254</v>
      </c>
      <c r="E19" s="19" t="s">
        <v>275</v>
      </c>
      <c r="F19" s="19" t="s">
        <v>262</v>
      </c>
      <c r="G19" s="69" t="s">
        <v>254</v>
      </c>
      <c r="H19" s="60" t="s">
        <v>254</v>
      </c>
      <c r="I19" s="60">
        <v>114.0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>
        <v>114.0</v>
      </c>
      <c r="O19" s="62" t="s">
        <v>254</v>
      </c>
      <c r="P19" s="62" t="s">
        <v>254</v>
      </c>
    </row>
    <row r="20">
      <c r="A20" s="19" t="s">
        <v>197</v>
      </c>
      <c r="B20" s="85">
        <v>0.15459490740740742</v>
      </c>
      <c r="C20" s="19" t="s">
        <v>226</v>
      </c>
      <c r="D20" s="19" t="s">
        <v>254</v>
      </c>
      <c r="E20" s="19" t="s">
        <v>275</v>
      </c>
      <c r="F20" s="19" t="s">
        <v>262</v>
      </c>
      <c r="G20" s="69" t="s">
        <v>254</v>
      </c>
      <c r="H20" s="60" t="s">
        <v>254</v>
      </c>
      <c r="I20" s="60">
        <v>114.0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114.0</v>
      </c>
      <c r="O20" s="62" t="s">
        <v>254</v>
      </c>
      <c r="P20" s="62" t="s">
        <v>254</v>
      </c>
    </row>
    <row r="21">
      <c r="A21" s="19" t="s">
        <v>197</v>
      </c>
      <c r="B21" s="85">
        <v>0.15459490740740742</v>
      </c>
      <c r="C21" s="19" t="s">
        <v>230</v>
      </c>
      <c r="D21" s="19" t="s">
        <v>254</v>
      </c>
      <c r="E21" s="19" t="s">
        <v>275</v>
      </c>
      <c r="F21" s="19" t="s">
        <v>262</v>
      </c>
      <c r="G21" s="69" t="s">
        <v>254</v>
      </c>
      <c r="H21" s="60" t="s">
        <v>254</v>
      </c>
      <c r="I21" s="60">
        <v>114.0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>
        <v>114.0</v>
      </c>
      <c r="O21" s="62" t="s">
        <v>254</v>
      </c>
      <c r="P21" s="62" t="s">
        <v>254</v>
      </c>
    </row>
    <row r="22">
      <c r="A22" s="19" t="s">
        <v>197</v>
      </c>
      <c r="B22" s="85">
        <v>0.15459490740740742</v>
      </c>
      <c r="C22" s="19" t="s">
        <v>236</v>
      </c>
      <c r="D22" s="19" t="s">
        <v>254</v>
      </c>
      <c r="E22" s="19" t="s">
        <v>275</v>
      </c>
      <c r="F22" s="19" t="s">
        <v>262</v>
      </c>
      <c r="G22" s="69" t="s">
        <v>254</v>
      </c>
      <c r="H22" s="60" t="s">
        <v>254</v>
      </c>
      <c r="I22" s="60">
        <v>114.0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>
        <v>114.0</v>
      </c>
      <c r="O22" s="62" t="s">
        <v>254</v>
      </c>
      <c r="P22" s="62" t="s">
        <v>254</v>
      </c>
    </row>
    <row r="23">
      <c r="A23" s="19" t="s">
        <v>197</v>
      </c>
      <c r="B23" s="85">
        <v>0.15459490740740742</v>
      </c>
      <c r="C23" s="19" t="s">
        <v>233</v>
      </c>
      <c r="D23" s="19" t="s">
        <v>254</v>
      </c>
      <c r="E23" s="19" t="s">
        <v>275</v>
      </c>
      <c r="F23" s="19" t="s">
        <v>262</v>
      </c>
      <c r="G23" s="69" t="s">
        <v>254</v>
      </c>
      <c r="H23" s="60" t="s">
        <v>254</v>
      </c>
      <c r="I23" s="60">
        <v>114.0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>
        <v>114.0</v>
      </c>
      <c r="O23" s="62" t="s">
        <v>254</v>
      </c>
      <c r="P23" s="62" t="s">
        <v>254</v>
      </c>
    </row>
    <row r="24">
      <c r="A24" s="19" t="s">
        <v>197</v>
      </c>
      <c r="B24" s="85">
        <v>0.1552662037037037</v>
      </c>
      <c r="C24" s="19" t="s">
        <v>232</v>
      </c>
      <c r="D24" s="19" t="s">
        <v>1723</v>
      </c>
      <c r="E24" s="19" t="s">
        <v>232</v>
      </c>
      <c r="F24" s="19" t="s">
        <v>258</v>
      </c>
      <c r="G24" s="69" t="s">
        <v>1725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>
        <v>50.0</v>
      </c>
      <c r="O24" s="62" t="s">
        <v>254</v>
      </c>
      <c r="P24" s="62" t="s">
        <v>254</v>
      </c>
    </row>
    <row r="25">
      <c r="A25" s="19" t="s">
        <v>197</v>
      </c>
      <c r="B25" s="85">
        <v>0.1556597222222222</v>
      </c>
      <c r="C25" s="19" t="s">
        <v>227</v>
      </c>
      <c r="D25" s="19" t="s">
        <v>1723</v>
      </c>
      <c r="E25" s="19" t="s">
        <v>227</v>
      </c>
      <c r="F25" s="19" t="s">
        <v>258</v>
      </c>
      <c r="G25" s="69" t="s">
        <v>1726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254</v>
      </c>
      <c r="M25" s="62" t="s">
        <v>254</v>
      </c>
      <c r="N25" s="62">
        <v>250.0</v>
      </c>
      <c r="O25" s="62" t="s">
        <v>254</v>
      </c>
      <c r="P25" s="62" t="s">
        <v>254</v>
      </c>
    </row>
    <row r="26">
      <c r="A26" s="19" t="s">
        <v>197</v>
      </c>
      <c r="B26" s="85">
        <v>0.15612268518518518</v>
      </c>
      <c r="C26" s="19" t="s">
        <v>228</v>
      </c>
      <c r="D26" s="19" t="s">
        <v>1723</v>
      </c>
      <c r="E26" s="19" t="s">
        <v>228</v>
      </c>
      <c r="F26" s="19" t="s">
        <v>258</v>
      </c>
      <c r="G26" s="69" t="s">
        <v>1727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254</v>
      </c>
      <c r="M26" s="62" t="s">
        <v>254</v>
      </c>
      <c r="N26" s="62">
        <v>200.0</v>
      </c>
      <c r="O26" s="62" t="s">
        <v>254</v>
      </c>
      <c r="P26" s="62" t="s">
        <v>254</v>
      </c>
    </row>
    <row r="27">
      <c r="A27" s="19" t="s">
        <v>197</v>
      </c>
      <c r="B27" s="85">
        <v>0.15524305555555556</v>
      </c>
      <c r="C27" s="19" t="s">
        <v>232</v>
      </c>
      <c r="D27" s="19" t="s">
        <v>1723</v>
      </c>
      <c r="E27" s="19" t="s">
        <v>232</v>
      </c>
      <c r="F27" s="19" t="s">
        <v>258</v>
      </c>
      <c r="G27" s="69" t="s">
        <v>1687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254</v>
      </c>
      <c r="M27" s="62" t="s">
        <v>254</v>
      </c>
      <c r="N27" s="62">
        <v>350.0</v>
      </c>
      <c r="O27" s="62" t="s">
        <v>254</v>
      </c>
      <c r="P27" s="62" t="s">
        <v>254</v>
      </c>
    </row>
    <row r="28">
      <c r="A28" s="19" t="s">
        <v>197</v>
      </c>
      <c r="B28" s="85">
        <v>0.15703703703703703</v>
      </c>
      <c r="C28" s="19" t="s">
        <v>230</v>
      </c>
      <c r="D28" s="19" t="s">
        <v>254</v>
      </c>
      <c r="E28" s="19" t="s">
        <v>236</v>
      </c>
      <c r="F28" s="19" t="s">
        <v>262</v>
      </c>
      <c r="G28" s="69" t="s">
        <v>254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61" t="s">
        <v>254</v>
      </c>
      <c r="M28" s="62" t="s">
        <v>254</v>
      </c>
      <c r="N28" s="62">
        <v>200.0</v>
      </c>
      <c r="O28" s="62" t="s">
        <v>254</v>
      </c>
      <c r="P28" s="62" t="s">
        <v>254</v>
      </c>
    </row>
    <row r="29">
      <c r="A29" s="19" t="s">
        <v>197</v>
      </c>
      <c r="B29" s="85">
        <v>0.15703703703703703</v>
      </c>
      <c r="C29" s="19" t="s">
        <v>236</v>
      </c>
      <c r="D29" s="19" t="s">
        <v>1723</v>
      </c>
      <c r="E29" s="19" t="s">
        <v>236</v>
      </c>
      <c r="F29" s="19" t="s">
        <v>258</v>
      </c>
      <c r="G29" s="69" t="s">
        <v>1728</v>
      </c>
      <c r="H29" s="60" t="s">
        <v>254</v>
      </c>
      <c r="I29" s="60" t="s">
        <v>254</v>
      </c>
      <c r="J29" s="60" t="s">
        <v>254</v>
      </c>
      <c r="K29" s="60" t="s">
        <v>254</v>
      </c>
      <c r="L29" s="61" t="s">
        <v>254</v>
      </c>
      <c r="M29" s="62" t="s">
        <v>254</v>
      </c>
      <c r="N29" s="62">
        <v>600.0</v>
      </c>
      <c r="O29" s="62" t="s">
        <v>254</v>
      </c>
      <c r="P29" s="62" t="s">
        <v>254</v>
      </c>
    </row>
    <row r="30">
      <c r="A30" s="19" t="s">
        <v>197</v>
      </c>
      <c r="B30" s="85">
        <v>0.16030092592592593</v>
      </c>
      <c r="C30" s="19" t="s">
        <v>233</v>
      </c>
      <c r="D30" s="19" t="s">
        <v>1723</v>
      </c>
      <c r="E30" s="19" t="s">
        <v>233</v>
      </c>
      <c r="F30" s="19" t="s">
        <v>258</v>
      </c>
      <c r="G30" s="69" t="s">
        <v>1729</v>
      </c>
      <c r="H30" s="60" t="s">
        <v>254</v>
      </c>
      <c r="I30" s="60" t="s">
        <v>254</v>
      </c>
      <c r="J30" s="60" t="s">
        <v>254</v>
      </c>
      <c r="K30" s="60" t="s">
        <v>254</v>
      </c>
      <c r="L30" s="61" t="s">
        <v>254</v>
      </c>
      <c r="M30" s="62" t="s">
        <v>254</v>
      </c>
      <c r="N30" s="62">
        <v>125.0</v>
      </c>
      <c r="O30" s="62" t="s">
        <v>254</v>
      </c>
      <c r="P30" s="62" t="s">
        <v>254</v>
      </c>
    </row>
    <row r="31">
      <c r="A31" s="19" t="s">
        <v>197</v>
      </c>
      <c r="B31" s="85">
        <v>0.1610763888888889</v>
      </c>
      <c r="C31" s="19" t="s">
        <v>230</v>
      </c>
      <c r="D31" s="19" t="s">
        <v>1723</v>
      </c>
      <c r="E31" s="19" t="s">
        <v>230</v>
      </c>
      <c r="F31" s="19" t="s">
        <v>258</v>
      </c>
      <c r="G31" s="69" t="s">
        <v>1730</v>
      </c>
      <c r="H31" s="60" t="s">
        <v>254</v>
      </c>
      <c r="I31" s="60" t="s">
        <v>254</v>
      </c>
      <c r="J31" s="60" t="s">
        <v>254</v>
      </c>
      <c r="K31" s="60" t="s">
        <v>254</v>
      </c>
      <c r="L31" s="61" t="s">
        <v>254</v>
      </c>
      <c r="M31" s="62">
        <v>50.0</v>
      </c>
      <c r="N31" s="62" t="s">
        <v>254</v>
      </c>
      <c r="O31" s="62" t="s">
        <v>254</v>
      </c>
      <c r="P31" s="62" t="s">
        <v>254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7.71"/>
    <col customWidth="1" min="4" max="4" width="17.43"/>
    <col customWidth="1" min="5" max="5" width="17.29"/>
    <col customWidth="1" min="6" max="6" width="14.0"/>
    <col customWidth="1" min="7" max="7" width="45.0"/>
    <col customWidth="1" min="8" max="8" width="9.29"/>
    <col customWidth="1" min="9" max="11" width="7.71"/>
    <col customWidth="1" min="12" max="12" width="11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198</v>
      </c>
      <c r="B2" s="18">
        <v>0.04587962962962963</v>
      </c>
      <c r="C2" s="19" t="s">
        <v>236</v>
      </c>
      <c r="D2" s="19" t="s">
        <v>1731</v>
      </c>
      <c r="E2" s="19" t="s">
        <v>236</v>
      </c>
      <c r="F2" s="19" t="s">
        <v>258</v>
      </c>
      <c r="G2" s="59" t="s">
        <v>906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1.0</v>
      </c>
      <c r="O2" s="62" t="s">
        <v>254</v>
      </c>
      <c r="P2" s="62" t="s">
        <v>254</v>
      </c>
    </row>
    <row r="3">
      <c r="A3" s="19" t="s">
        <v>198</v>
      </c>
      <c r="B3" s="18">
        <v>0.0459375</v>
      </c>
      <c r="C3" s="19" t="s">
        <v>236</v>
      </c>
      <c r="D3" s="19" t="s">
        <v>1731</v>
      </c>
      <c r="E3" s="19" t="s">
        <v>236</v>
      </c>
      <c r="F3" s="19" t="s">
        <v>258</v>
      </c>
      <c r="G3" s="69" t="s">
        <v>1732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1.0</v>
      </c>
      <c r="O3" s="62" t="s">
        <v>254</v>
      </c>
      <c r="P3" s="62" t="s">
        <v>254</v>
      </c>
    </row>
    <row r="4">
      <c r="A4" s="19" t="s">
        <v>198</v>
      </c>
      <c r="B4" s="18">
        <v>0.05585648148148148</v>
      </c>
      <c r="C4" s="19" t="s">
        <v>226</v>
      </c>
      <c r="D4" s="19" t="s">
        <v>1733</v>
      </c>
      <c r="E4" s="19" t="s">
        <v>226</v>
      </c>
      <c r="F4" s="19" t="s">
        <v>258</v>
      </c>
      <c r="G4" s="69" t="s">
        <v>1734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1.0</v>
      </c>
      <c r="O4" s="62" t="s">
        <v>254</v>
      </c>
      <c r="P4" s="62" t="s">
        <v>254</v>
      </c>
    </row>
    <row r="5">
      <c r="A5" s="19" t="s">
        <v>198</v>
      </c>
      <c r="B5" s="18">
        <v>0.06297453703703704</v>
      </c>
      <c r="C5" s="19" t="s">
        <v>233</v>
      </c>
      <c r="D5" s="19" t="s">
        <v>1735</v>
      </c>
      <c r="E5" s="19" t="s">
        <v>233</v>
      </c>
      <c r="F5" s="19" t="s">
        <v>258</v>
      </c>
      <c r="G5" s="69" t="s">
        <v>1736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200.0</v>
      </c>
      <c r="O5" s="62" t="s">
        <v>254</v>
      </c>
      <c r="P5" s="62" t="s">
        <v>254</v>
      </c>
    </row>
    <row r="6">
      <c r="A6" s="19" t="s">
        <v>198</v>
      </c>
      <c r="B6" s="18">
        <v>0.0634375</v>
      </c>
      <c r="C6" s="19" t="s">
        <v>226</v>
      </c>
      <c r="D6" s="19" t="s">
        <v>1735</v>
      </c>
      <c r="E6" s="19" t="s">
        <v>226</v>
      </c>
      <c r="F6" s="19" t="s">
        <v>258</v>
      </c>
      <c r="G6" s="69" t="s">
        <v>1736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200.0</v>
      </c>
      <c r="O6" s="62" t="s">
        <v>254</v>
      </c>
      <c r="P6" s="62" t="s">
        <v>254</v>
      </c>
    </row>
    <row r="7">
      <c r="A7" s="19" t="s">
        <v>198</v>
      </c>
      <c r="B7" s="18">
        <v>0.06333333333333334</v>
      </c>
      <c r="C7" s="19" t="s">
        <v>227</v>
      </c>
      <c r="D7" s="19" t="s">
        <v>1735</v>
      </c>
      <c r="E7" s="19" t="s">
        <v>227</v>
      </c>
      <c r="F7" s="19" t="s">
        <v>258</v>
      </c>
      <c r="G7" s="69" t="s">
        <v>1736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75.0</v>
      </c>
      <c r="O7" s="62" t="s">
        <v>254</v>
      </c>
      <c r="P7" s="62" t="s">
        <v>254</v>
      </c>
    </row>
    <row r="8">
      <c r="A8" s="19" t="s">
        <v>198</v>
      </c>
      <c r="B8" s="18">
        <v>0.1286226851851852</v>
      </c>
      <c r="C8" s="19" t="s">
        <v>228</v>
      </c>
      <c r="D8" s="19" t="s">
        <v>254</v>
      </c>
      <c r="E8" s="19" t="s">
        <v>1737</v>
      </c>
      <c r="F8" s="19" t="s">
        <v>1738</v>
      </c>
      <c r="G8" s="6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300.0</v>
      </c>
      <c r="O8" s="62" t="s">
        <v>254</v>
      </c>
      <c r="P8" s="62" t="s">
        <v>254</v>
      </c>
    </row>
    <row r="9">
      <c r="A9" s="19" t="s">
        <v>198</v>
      </c>
      <c r="B9" s="18">
        <v>0.12865740740740741</v>
      </c>
      <c r="C9" s="19" t="s">
        <v>230</v>
      </c>
      <c r="D9" s="19" t="s">
        <v>254</v>
      </c>
      <c r="E9" s="19" t="s">
        <v>1737</v>
      </c>
      <c r="F9" s="19" t="s">
        <v>1738</v>
      </c>
      <c r="G9" s="6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320.0</v>
      </c>
      <c r="O9" s="62" t="s">
        <v>254</v>
      </c>
      <c r="P9" s="62" t="s">
        <v>254</v>
      </c>
    </row>
    <row r="10">
      <c r="A10" s="19" t="s">
        <v>198</v>
      </c>
      <c r="B10" s="18">
        <v>0.1289236111111111</v>
      </c>
      <c r="C10" s="19" t="s">
        <v>232</v>
      </c>
      <c r="D10" s="19" t="s">
        <v>254</v>
      </c>
      <c r="E10" s="19" t="s">
        <v>1737</v>
      </c>
      <c r="F10" s="19" t="s">
        <v>1738</v>
      </c>
      <c r="G10" s="6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300.0</v>
      </c>
      <c r="O10" s="62" t="s">
        <v>254</v>
      </c>
      <c r="P10" s="62" t="s">
        <v>254</v>
      </c>
    </row>
    <row r="11">
      <c r="A11" s="19" t="s">
        <v>198</v>
      </c>
      <c r="B11" s="18">
        <v>0.1291087962962963</v>
      </c>
      <c r="C11" s="19" t="s">
        <v>227</v>
      </c>
      <c r="D11" s="19" t="s">
        <v>254</v>
      </c>
      <c r="E11" s="19" t="s">
        <v>1737</v>
      </c>
      <c r="F11" s="19" t="s">
        <v>1738</v>
      </c>
      <c r="G11" s="6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100.0</v>
      </c>
      <c r="O11" s="62" t="s">
        <v>254</v>
      </c>
      <c r="P11" s="62" t="s">
        <v>254</v>
      </c>
    </row>
    <row r="12">
      <c r="A12" s="19" t="s">
        <v>198</v>
      </c>
      <c r="B12" s="18">
        <v>0.1776388888888889</v>
      </c>
      <c r="C12" s="19" t="s">
        <v>1737</v>
      </c>
      <c r="D12" s="19" t="s">
        <v>254</v>
      </c>
      <c r="E12" s="19" t="s">
        <v>228</v>
      </c>
      <c r="F12" s="19" t="s">
        <v>253</v>
      </c>
      <c r="G12" s="69" t="s">
        <v>254</v>
      </c>
      <c r="H12" s="60" t="s">
        <v>254</v>
      </c>
      <c r="I12" s="60">
        <v>200.0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198</v>
      </c>
      <c r="B13" s="18">
        <v>0.1779050925925926</v>
      </c>
      <c r="C13" s="19" t="s">
        <v>1737</v>
      </c>
      <c r="D13" s="19" t="s">
        <v>254</v>
      </c>
      <c r="E13" s="19" t="s">
        <v>227</v>
      </c>
      <c r="F13" s="19" t="s">
        <v>253</v>
      </c>
      <c r="G13" s="69" t="s">
        <v>254</v>
      </c>
      <c r="H13" s="60" t="s">
        <v>254</v>
      </c>
      <c r="I13" s="60">
        <v>510.0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198</v>
      </c>
      <c r="B14" s="18">
        <v>0.1779050925925926</v>
      </c>
      <c r="C14" s="19" t="s">
        <v>227</v>
      </c>
      <c r="D14" s="19" t="s">
        <v>254</v>
      </c>
      <c r="E14" s="19" t="s">
        <v>1739</v>
      </c>
      <c r="F14" s="19" t="s">
        <v>890</v>
      </c>
      <c r="G14" s="6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>
        <v>100.0</v>
      </c>
      <c r="O14" s="62" t="s">
        <v>254</v>
      </c>
      <c r="P14" s="62" t="s">
        <v>254</v>
      </c>
    </row>
    <row r="15">
      <c r="A15" s="19" t="s">
        <v>198</v>
      </c>
      <c r="B15" s="18">
        <v>0.1790625</v>
      </c>
      <c r="C15" s="19" t="s">
        <v>1737</v>
      </c>
      <c r="D15" s="19" t="s">
        <v>254</v>
      </c>
      <c r="E15" s="19" t="s">
        <v>230</v>
      </c>
      <c r="F15" s="19" t="s">
        <v>253</v>
      </c>
      <c r="G15" s="69" t="s">
        <v>254</v>
      </c>
      <c r="H15" s="60" t="s">
        <v>254</v>
      </c>
      <c r="I15" s="60">
        <v>240.0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198</v>
      </c>
      <c r="B16" s="18">
        <v>0.1793287037037037</v>
      </c>
      <c r="C16" s="19" t="s">
        <v>1737</v>
      </c>
      <c r="D16" s="19" t="s">
        <v>254</v>
      </c>
      <c r="E16" s="19" t="s">
        <v>232</v>
      </c>
      <c r="F16" s="19" t="s">
        <v>253</v>
      </c>
      <c r="G16" s="69" t="s">
        <v>254</v>
      </c>
      <c r="H16" s="60" t="s">
        <v>254</v>
      </c>
      <c r="I16" s="60">
        <v>200.0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198</v>
      </c>
      <c r="B17" s="18">
        <v>0.1803935185185185</v>
      </c>
      <c r="C17" s="19" t="s">
        <v>1740</v>
      </c>
      <c r="D17" s="19" t="s">
        <v>1741</v>
      </c>
      <c r="E17" s="19" t="s">
        <v>236</v>
      </c>
      <c r="F17" s="19" t="s">
        <v>293</v>
      </c>
      <c r="G17" s="69" t="s">
        <v>1742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4" width="19.43"/>
    <col customWidth="1" min="5" max="5" width="17.29"/>
    <col customWidth="1" min="6" max="6" width="14.0"/>
    <col customWidth="1" min="7" max="7" width="32.86"/>
    <col customWidth="1" min="8" max="8" width="9.29"/>
    <col customWidth="1" min="9" max="11" width="7.71"/>
    <col customWidth="1" min="12" max="12" width="18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7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199</v>
      </c>
      <c r="B2" s="18">
        <v>0.009548611111111112</v>
      </c>
      <c r="C2" s="19" t="s">
        <v>230</v>
      </c>
      <c r="D2" s="19" t="s">
        <v>1713</v>
      </c>
      <c r="E2" s="19" t="s">
        <v>275</v>
      </c>
      <c r="F2" s="19" t="s">
        <v>258</v>
      </c>
      <c r="G2" s="59" t="s">
        <v>281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>
        <v>5.0</v>
      </c>
      <c r="P2" s="62" t="s">
        <v>254</v>
      </c>
    </row>
    <row r="3">
      <c r="A3" s="19" t="s">
        <v>199</v>
      </c>
      <c r="B3" s="18">
        <v>0.03283564814814815</v>
      </c>
      <c r="C3" s="19" t="s">
        <v>227</v>
      </c>
      <c r="D3" s="19" t="s">
        <v>254</v>
      </c>
      <c r="E3" s="19" t="s">
        <v>236</v>
      </c>
      <c r="F3" s="19" t="s">
        <v>333</v>
      </c>
      <c r="G3" s="69" t="s">
        <v>254</v>
      </c>
      <c r="H3" s="60" t="s">
        <v>254</v>
      </c>
      <c r="I3" s="60">
        <v>40.0</v>
      </c>
      <c r="J3" s="60" t="s">
        <v>254</v>
      </c>
      <c r="K3" s="60" t="s">
        <v>254</v>
      </c>
      <c r="L3" s="70" t="s">
        <v>254</v>
      </c>
      <c r="M3" s="62" t="s">
        <v>254</v>
      </c>
      <c r="N3" s="62">
        <v>40.0</v>
      </c>
      <c r="O3" s="62" t="s">
        <v>254</v>
      </c>
      <c r="P3" s="62" t="s">
        <v>254</v>
      </c>
    </row>
    <row r="4">
      <c r="A4" s="19" t="s">
        <v>199</v>
      </c>
      <c r="B4" s="18">
        <v>0.03425925925925926</v>
      </c>
      <c r="C4" s="19" t="s">
        <v>226</v>
      </c>
      <c r="D4" s="19" t="s">
        <v>1743</v>
      </c>
      <c r="E4" s="19" t="s">
        <v>226</v>
      </c>
      <c r="F4" s="19" t="s">
        <v>258</v>
      </c>
      <c r="G4" s="69" t="s">
        <v>1744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20.0</v>
      </c>
      <c r="O4" s="62" t="s">
        <v>254</v>
      </c>
      <c r="P4" s="62" t="s">
        <v>254</v>
      </c>
    </row>
    <row r="5">
      <c r="A5" s="19" t="s">
        <v>199</v>
      </c>
      <c r="B5" s="18">
        <v>0.035277777777777776</v>
      </c>
      <c r="C5" s="19" t="s">
        <v>236</v>
      </c>
      <c r="D5" s="19" t="s">
        <v>1731</v>
      </c>
      <c r="E5" s="19" t="s">
        <v>236</v>
      </c>
      <c r="F5" s="19" t="s">
        <v>258</v>
      </c>
      <c r="G5" s="69" t="s">
        <v>1719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6.0</v>
      </c>
      <c r="O5" s="62" t="s">
        <v>254</v>
      </c>
      <c r="P5" s="62" t="s">
        <v>254</v>
      </c>
    </row>
    <row r="6">
      <c r="A6" s="19" t="s">
        <v>199</v>
      </c>
      <c r="B6" s="18">
        <v>0.0359837962962963</v>
      </c>
      <c r="C6" s="19" t="s">
        <v>236</v>
      </c>
      <c r="D6" s="19" t="s">
        <v>1731</v>
      </c>
      <c r="E6" s="19" t="s">
        <v>236</v>
      </c>
      <c r="F6" s="19" t="s">
        <v>258</v>
      </c>
      <c r="G6" s="69" t="s">
        <v>1745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1.0</v>
      </c>
      <c r="O6" s="62" t="s">
        <v>254</v>
      </c>
      <c r="P6" s="62" t="s">
        <v>254</v>
      </c>
    </row>
    <row r="7">
      <c r="A7" s="19" t="s">
        <v>199</v>
      </c>
      <c r="B7" s="18">
        <v>0.05701388888888889</v>
      </c>
      <c r="C7" s="19" t="s">
        <v>230</v>
      </c>
      <c r="D7" s="19" t="s">
        <v>1723</v>
      </c>
      <c r="E7" s="19" t="s">
        <v>230</v>
      </c>
      <c r="F7" s="19" t="s">
        <v>1746</v>
      </c>
      <c r="G7" s="69" t="s">
        <v>1747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199</v>
      </c>
      <c r="B8" s="18">
        <v>0.05704861111111111</v>
      </c>
      <c r="C8" s="19" t="s">
        <v>233</v>
      </c>
      <c r="D8" s="19" t="s">
        <v>1723</v>
      </c>
      <c r="E8" s="19" t="s">
        <v>233</v>
      </c>
      <c r="F8" s="19" t="s">
        <v>1746</v>
      </c>
      <c r="G8" s="69" t="s">
        <v>1748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199</v>
      </c>
      <c r="B9" s="18">
        <v>0.06965277777777777</v>
      </c>
      <c r="C9" s="19" t="s">
        <v>227</v>
      </c>
      <c r="D9" s="19" t="s">
        <v>1743</v>
      </c>
      <c r="E9" s="19" t="s">
        <v>227</v>
      </c>
      <c r="F9" s="19" t="s">
        <v>258</v>
      </c>
      <c r="G9" s="69" t="s">
        <v>1744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12.0</v>
      </c>
      <c r="O9" s="62" t="s">
        <v>254</v>
      </c>
      <c r="P9" s="62" t="s">
        <v>254</v>
      </c>
    </row>
    <row r="10">
      <c r="A10" s="19" t="s">
        <v>199</v>
      </c>
      <c r="B10" s="18">
        <v>0.06965277777777777</v>
      </c>
      <c r="C10" s="19" t="s">
        <v>232</v>
      </c>
      <c r="D10" s="19" t="s">
        <v>1743</v>
      </c>
      <c r="E10" s="19" t="s">
        <v>232</v>
      </c>
      <c r="F10" s="19" t="s">
        <v>258</v>
      </c>
      <c r="G10" s="69" t="s">
        <v>1744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12.0</v>
      </c>
      <c r="O10" s="62" t="s">
        <v>254</v>
      </c>
      <c r="P10" s="62" t="s">
        <v>254</v>
      </c>
    </row>
    <row r="11">
      <c r="A11" s="19" t="s">
        <v>199</v>
      </c>
      <c r="B11" s="18">
        <v>0.06965277777777777</v>
      </c>
      <c r="C11" s="19" t="s">
        <v>228</v>
      </c>
      <c r="D11" s="19" t="s">
        <v>1743</v>
      </c>
      <c r="E11" s="19" t="s">
        <v>228</v>
      </c>
      <c r="F11" s="19" t="s">
        <v>258</v>
      </c>
      <c r="G11" s="69" t="s">
        <v>1744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12.0</v>
      </c>
      <c r="O11" s="62" t="s">
        <v>254</v>
      </c>
      <c r="P11" s="62" t="s">
        <v>254</v>
      </c>
    </row>
    <row r="12">
      <c r="A12" s="19" t="s">
        <v>199</v>
      </c>
      <c r="B12" s="18">
        <v>0.06965277777777777</v>
      </c>
      <c r="C12" s="19" t="s">
        <v>226</v>
      </c>
      <c r="D12" s="19" t="s">
        <v>1743</v>
      </c>
      <c r="E12" s="19" t="s">
        <v>226</v>
      </c>
      <c r="F12" s="19" t="s">
        <v>258</v>
      </c>
      <c r="G12" s="69" t="s">
        <v>1744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>
        <v>12.0</v>
      </c>
      <c r="O12" s="62" t="s">
        <v>254</v>
      </c>
      <c r="P12" s="62" t="s">
        <v>254</v>
      </c>
    </row>
    <row r="13">
      <c r="A13" s="19" t="s">
        <v>199</v>
      </c>
      <c r="B13" s="18">
        <v>0.06965277777777777</v>
      </c>
      <c r="C13" s="19" t="s">
        <v>230</v>
      </c>
      <c r="D13" s="19" t="s">
        <v>1743</v>
      </c>
      <c r="E13" s="19" t="s">
        <v>230</v>
      </c>
      <c r="F13" s="19" t="s">
        <v>258</v>
      </c>
      <c r="G13" s="69" t="s">
        <v>1744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12.0</v>
      </c>
      <c r="O13" s="62" t="s">
        <v>254</v>
      </c>
      <c r="P13" s="62" t="s">
        <v>254</v>
      </c>
    </row>
    <row r="14">
      <c r="A14" s="19" t="s">
        <v>199</v>
      </c>
      <c r="B14" s="18">
        <v>0.06965277777777777</v>
      </c>
      <c r="C14" s="19" t="s">
        <v>236</v>
      </c>
      <c r="D14" s="19" t="s">
        <v>1743</v>
      </c>
      <c r="E14" s="19" t="s">
        <v>236</v>
      </c>
      <c r="F14" s="19" t="s">
        <v>258</v>
      </c>
      <c r="G14" s="69" t="s">
        <v>1744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>
        <v>12.0</v>
      </c>
      <c r="O14" s="62" t="s">
        <v>254</v>
      </c>
      <c r="P14" s="62" t="s">
        <v>254</v>
      </c>
    </row>
    <row r="15">
      <c r="A15" s="19" t="s">
        <v>199</v>
      </c>
      <c r="B15" s="18">
        <v>0.06965277777777777</v>
      </c>
      <c r="C15" s="19" t="s">
        <v>233</v>
      </c>
      <c r="D15" s="19" t="s">
        <v>1743</v>
      </c>
      <c r="E15" s="19" t="s">
        <v>233</v>
      </c>
      <c r="F15" s="19" t="s">
        <v>258</v>
      </c>
      <c r="G15" s="69" t="s">
        <v>1744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>
        <v>12.0</v>
      </c>
      <c r="O15" s="62" t="s">
        <v>254</v>
      </c>
      <c r="P15" s="62" t="s">
        <v>254</v>
      </c>
    </row>
    <row r="16">
      <c r="A16" s="19" t="s">
        <v>199</v>
      </c>
      <c r="B16" s="18">
        <v>0.0743287037037037</v>
      </c>
      <c r="C16" s="19" t="s">
        <v>227</v>
      </c>
      <c r="D16" s="19" t="s">
        <v>1743</v>
      </c>
      <c r="E16" s="19" t="s">
        <v>275</v>
      </c>
      <c r="F16" s="19" t="s">
        <v>258</v>
      </c>
      <c r="G16" s="69" t="s">
        <v>1749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>
        <v>5.0</v>
      </c>
      <c r="P16" s="62" t="s">
        <v>254</v>
      </c>
    </row>
    <row r="17">
      <c r="A17" s="19" t="s">
        <v>199</v>
      </c>
      <c r="B17" s="18">
        <v>0.07520833333333334</v>
      </c>
      <c r="C17" s="19" t="s">
        <v>228</v>
      </c>
      <c r="D17" s="19" t="s">
        <v>254</v>
      </c>
      <c r="E17" s="19" t="s">
        <v>254</v>
      </c>
      <c r="F17" s="19" t="s">
        <v>304</v>
      </c>
      <c r="G17" s="69" t="s">
        <v>254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1526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19" t="s">
        <v>1527</v>
      </c>
    </row>
    <row r="18">
      <c r="A18" s="19" t="s">
        <v>199</v>
      </c>
      <c r="B18" s="18">
        <v>0.07575231481481481</v>
      </c>
      <c r="C18" s="19" t="s">
        <v>1743</v>
      </c>
      <c r="D18" s="19" t="s">
        <v>1743</v>
      </c>
      <c r="E18" s="19" t="s">
        <v>275</v>
      </c>
      <c r="F18" s="19" t="s">
        <v>293</v>
      </c>
      <c r="G18" s="69" t="s">
        <v>1750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1750</v>
      </c>
      <c r="M18" s="62" t="s">
        <v>254</v>
      </c>
      <c r="N18" s="62" t="s">
        <v>254</v>
      </c>
      <c r="O18" s="62" t="s">
        <v>254</v>
      </c>
      <c r="P18" s="62" t="s">
        <v>254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25.57"/>
    <col customWidth="1" min="5" max="5" width="17.29"/>
    <col customWidth="1" min="6" max="6" width="14.0"/>
    <col customWidth="1" min="7" max="7" width="43.86"/>
    <col customWidth="1" min="8" max="8" width="9.29"/>
    <col customWidth="1" min="9" max="11" width="7.71"/>
    <col customWidth="1" min="12" max="12" width="11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200</v>
      </c>
      <c r="B2" s="18">
        <v>0.013680555555555555</v>
      </c>
      <c r="C2" s="19" t="s">
        <v>1599</v>
      </c>
      <c r="D2" s="19" t="s">
        <v>254</v>
      </c>
      <c r="E2" s="19" t="s">
        <v>275</v>
      </c>
      <c r="F2" s="19" t="s">
        <v>262</v>
      </c>
      <c r="G2" s="59" t="s">
        <v>1751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200</v>
      </c>
      <c r="B3" s="18">
        <v>0.10849537037037037</v>
      </c>
      <c r="C3" s="19" t="s">
        <v>233</v>
      </c>
      <c r="D3" s="19" t="s">
        <v>1752</v>
      </c>
      <c r="E3" s="19" t="s">
        <v>233</v>
      </c>
      <c r="F3" s="19" t="s">
        <v>258</v>
      </c>
      <c r="G3" s="69" t="s">
        <v>956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2000.0</v>
      </c>
      <c r="O3" s="62" t="s">
        <v>254</v>
      </c>
      <c r="P3" s="62" t="s">
        <v>254</v>
      </c>
    </row>
    <row r="4">
      <c r="A4" s="19" t="s">
        <v>200</v>
      </c>
      <c r="B4" s="18">
        <v>0.10854166666666666</v>
      </c>
      <c r="C4" s="19" t="s">
        <v>230</v>
      </c>
      <c r="D4" s="19" t="s">
        <v>254</v>
      </c>
      <c r="E4" s="19" t="s">
        <v>233</v>
      </c>
      <c r="F4" s="19" t="s">
        <v>262</v>
      </c>
      <c r="G4" s="69" t="s">
        <v>254</v>
      </c>
      <c r="H4" s="60" t="s">
        <v>254</v>
      </c>
      <c r="I4" s="60">
        <v>200.0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200.0</v>
      </c>
      <c r="O4" s="62" t="s">
        <v>254</v>
      </c>
      <c r="P4" s="62" t="s">
        <v>254</v>
      </c>
    </row>
    <row r="5">
      <c r="A5" s="19" t="s">
        <v>200</v>
      </c>
      <c r="B5" s="18">
        <v>0.10863425925925926</v>
      </c>
      <c r="C5" s="19" t="s">
        <v>227</v>
      </c>
      <c r="D5" s="19" t="s">
        <v>254</v>
      </c>
      <c r="E5" s="19" t="s">
        <v>233</v>
      </c>
      <c r="F5" s="19" t="s">
        <v>262</v>
      </c>
      <c r="G5" s="69" t="s">
        <v>254</v>
      </c>
      <c r="H5" s="60" t="s">
        <v>254</v>
      </c>
      <c r="I5" s="60">
        <v>90.0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90.0</v>
      </c>
      <c r="O5" s="62" t="s">
        <v>254</v>
      </c>
      <c r="P5" s="62" t="s">
        <v>254</v>
      </c>
    </row>
    <row r="6">
      <c r="A6" s="19" t="s">
        <v>200</v>
      </c>
      <c r="B6" s="18">
        <v>0.11481481481481481</v>
      </c>
      <c r="C6" s="19" t="s">
        <v>226</v>
      </c>
      <c r="D6" s="19" t="s">
        <v>1349</v>
      </c>
      <c r="E6" s="19" t="s">
        <v>226</v>
      </c>
      <c r="F6" s="19" t="s">
        <v>258</v>
      </c>
      <c r="G6" s="69" t="s">
        <v>1753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80.0</v>
      </c>
      <c r="O6" s="62" t="s">
        <v>254</v>
      </c>
      <c r="P6" s="62" t="s">
        <v>254</v>
      </c>
    </row>
    <row r="7">
      <c r="A7" s="19" t="s">
        <v>200</v>
      </c>
      <c r="B7" s="18">
        <v>0.11662037037037037</v>
      </c>
      <c r="C7" s="19" t="s">
        <v>230</v>
      </c>
      <c r="D7" s="19" t="s">
        <v>1349</v>
      </c>
      <c r="E7" s="19" t="s">
        <v>230</v>
      </c>
      <c r="F7" s="19" t="s">
        <v>258</v>
      </c>
      <c r="G7" s="69" t="s">
        <v>1754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55.0</v>
      </c>
      <c r="O7" s="62" t="s">
        <v>254</v>
      </c>
      <c r="P7" s="62" t="s">
        <v>254</v>
      </c>
    </row>
    <row r="8">
      <c r="A8" s="19" t="s">
        <v>200</v>
      </c>
      <c r="B8" s="18">
        <v>0.11756944444444445</v>
      </c>
      <c r="C8" s="19" t="s">
        <v>228</v>
      </c>
      <c r="D8" s="19" t="s">
        <v>1399</v>
      </c>
      <c r="E8" s="19" t="s">
        <v>228</v>
      </c>
      <c r="F8" s="19" t="s">
        <v>258</v>
      </c>
      <c r="G8" s="69" t="s">
        <v>1755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250.0</v>
      </c>
      <c r="O8" s="62" t="s">
        <v>254</v>
      </c>
      <c r="P8" s="62" t="s">
        <v>254</v>
      </c>
    </row>
    <row r="9">
      <c r="A9" s="19" t="s">
        <v>200</v>
      </c>
      <c r="B9" s="18">
        <v>0.11930555555555555</v>
      </c>
      <c r="C9" s="19" t="s">
        <v>236</v>
      </c>
      <c r="D9" s="19" t="s">
        <v>1349</v>
      </c>
      <c r="E9" s="19" t="s">
        <v>236</v>
      </c>
      <c r="F9" s="19" t="s">
        <v>258</v>
      </c>
      <c r="G9" s="69" t="s">
        <v>1756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350.0</v>
      </c>
      <c r="O9" s="62" t="s">
        <v>254</v>
      </c>
      <c r="P9" s="62" t="s">
        <v>254</v>
      </c>
    </row>
    <row r="10">
      <c r="A10" s="19" t="s">
        <v>200</v>
      </c>
      <c r="B10" s="18">
        <v>0.1232638888888889</v>
      </c>
      <c r="C10" s="19" t="s">
        <v>230</v>
      </c>
      <c r="D10" s="19" t="s">
        <v>1399</v>
      </c>
      <c r="E10" s="19" t="s">
        <v>230</v>
      </c>
      <c r="F10" s="19" t="s">
        <v>258</v>
      </c>
      <c r="G10" s="69" t="s">
        <v>1757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5.0</v>
      </c>
      <c r="O10" s="62" t="s">
        <v>254</v>
      </c>
      <c r="P10" s="62" t="s">
        <v>254</v>
      </c>
    </row>
    <row r="11">
      <c r="A11" s="19" t="s">
        <v>200</v>
      </c>
      <c r="B11" s="18">
        <v>0.08700231481481481</v>
      </c>
      <c r="C11" s="19" t="s">
        <v>230</v>
      </c>
      <c r="D11" s="19" t="s">
        <v>1399</v>
      </c>
      <c r="E11" s="19" t="s">
        <v>230</v>
      </c>
      <c r="F11" s="19" t="s">
        <v>258</v>
      </c>
      <c r="G11" s="69" t="s">
        <v>1758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6.0</v>
      </c>
      <c r="O11" s="62" t="s">
        <v>254</v>
      </c>
      <c r="P11" s="62" t="s">
        <v>254</v>
      </c>
    </row>
    <row r="12">
      <c r="A12" s="19" t="s">
        <v>200</v>
      </c>
      <c r="B12" s="18">
        <v>0.1528935185185185</v>
      </c>
      <c r="C12" s="19" t="s">
        <v>230</v>
      </c>
      <c r="D12" s="19" t="s">
        <v>1399</v>
      </c>
      <c r="E12" s="19" t="s">
        <v>230</v>
      </c>
      <c r="F12" s="19" t="s">
        <v>258</v>
      </c>
      <c r="G12" s="69" t="s">
        <v>1759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>
        <v>50.0</v>
      </c>
      <c r="O12" s="62" t="s">
        <v>254</v>
      </c>
      <c r="P12" s="62" t="s">
        <v>254</v>
      </c>
    </row>
    <row r="13">
      <c r="A13" s="19" t="s">
        <v>200</v>
      </c>
      <c r="B13" s="18">
        <v>0.1528935185185185</v>
      </c>
      <c r="C13" s="19" t="s">
        <v>226</v>
      </c>
      <c r="D13" s="19" t="s">
        <v>1399</v>
      </c>
      <c r="E13" s="19" t="s">
        <v>226</v>
      </c>
      <c r="F13" s="19" t="s">
        <v>258</v>
      </c>
      <c r="G13" s="69" t="s">
        <v>1759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50.0</v>
      </c>
      <c r="O13" s="62" t="s">
        <v>254</v>
      </c>
      <c r="P13" s="62" t="s">
        <v>254</v>
      </c>
    </row>
    <row r="14">
      <c r="A14" s="19" t="s">
        <v>200</v>
      </c>
      <c r="B14" s="18">
        <v>0.153125</v>
      </c>
      <c r="C14" s="19" t="s">
        <v>275</v>
      </c>
      <c r="D14" s="19" t="s">
        <v>1760</v>
      </c>
      <c r="E14" s="19" t="s">
        <v>275</v>
      </c>
      <c r="F14" s="19" t="s">
        <v>1761</v>
      </c>
      <c r="G14" s="69" t="s">
        <v>1762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/>
      <c r="O14" s="62" t="s">
        <v>254</v>
      </c>
      <c r="P14" s="62" t="s">
        <v>254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4.14"/>
    <col customWidth="1" min="4" max="4" width="15.43"/>
    <col customWidth="1" min="5" max="6" width="14.0"/>
    <col customWidth="1" min="7" max="7" width="25.14"/>
    <col customWidth="1" min="8" max="8" width="9.29"/>
    <col customWidth="1" min="9" max="11" width="7.71"/>
    <col customWidth="1" min="12" max="12" width="41.86"/>
    <col customWidth="1" min="13" max="13" width="9.0"/>
    <col customWidth="1" min="14" max="14" width="5.43"/>
    <col customWidth="1" min="15" max="15" width="6.43"/>
    <col customWidth="1" min="16" max="16" width="7.71"/>
    <col customWidth="1" min="17" max="17" width="17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201</v>
      </c>
      <c r="B2" s="18">
        <v>0.04238425925925926</v>
      </c>
      <c r="C2" s="19" t="s">
        <v>228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1526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1527</v>
      </c>
    </row>
    <row r="3">
      <c r="A3" s="19" t="s">
        <v>201</v>
      </c>
      <c r="B3" s="18">
        <v>0.05907407407407408</v>
      </c>
      <c r="C3" s="19" t="s">
        <v>578</v>
      </c>
      <c r="D3" s="19" t="s">
        <v>581</v>
      </c>
      <c r="E3" s="19" t="s">
        <v>226</v>
      </c>
      <c r="F3" s="19" t="s">
        <v>262</v>
      </c>
      <c r="G3" s="59" t="s">
        <v>1763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201</v>
      </c>
      <c r="B4" s="18">
        <v>0.05907407407407408</v>
      </c>
      <c r="C4" s="19" t="s">
        <v>578</v>
      </c>
      <c r="D4" s="19" t="s">
        <v>581</v>
      </c>
      <c r="E4" s="19" t="s">
        <v>227</v>
      </c>
      <c r="F4" s="19" t="s">
        <v>262</v>
      </c>
      <c r="G4" s="69" t="s">
        <v>1763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201</v>
      </c>
      <c r="B5" s="18">
        <v>0.05907407407407408</v>
      </c>
      <c r="C5" s="19" t="s">
        <v>578</v>
      </c>
      <c r="D5" s="19" t="s">
        <v>581</v>
      </c>
      <c r="E5" s="19" t="s">
        <v>228</v>
      </c>
      <c r="F5" s="19" t="s">
        <v>262</v>
      </c>
      <c r="G5" s="69" t="s">
        <v>1763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201</v>
      </c>
      <c r="B6" s="18">
        <v>0.05907407407407408</v>
      </c>
      <c r="C6" s="19" t="s">
        <v>578</v>
      </c>
      <c r="D6" s="19" t="s">
        <v>581</v>
      </c>
      <c r="E6" s="19" t="s">
        <v>236</v>
      </c>
      <c r="F6" s="19" t="s">
        <v>262</v>
      </c>
      <c r="G6" s="69" t="s">
        <v>1763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201</v>
      </c>
      <c r="B7" s="18">
        <v>0.05907407407407408</v>
      </c>
      <c r="C7" s="19" t="s">
        <v>578</v>
      </c>
      <c r="D7" s="19" t="s">
        <v>581</v>
      </c>
      <c r="E7" s="19" t="s">
        <v>233</v>
      </c>
      <c r="F7" s="19" t="s">
        <v>262</v>
      </c>
      <c r="G7" s="69" t="s">
        <v>1763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201</v>
      </c>
      <c r="B8" s="18">
        <v>0.05907407407407408</v>
      </c>
      <c r="C8" s="19" t="s">
        <v>578</v>
      </c>
      <c r="D8" s="19" t="s">
        <v>581</v>
      </c>
      <c r="E8" s="19" t="s">
        <v>230</v>
      </c>
      <c r="F8" s="19" t="s">
        <v>262</v>
      </c>
      <c r="G8" s="69" t="s">
        <v>1764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201</v>
      </c>
      <c r="B9" s="18">
        <v>0.05907407407407408</v>
      </c>
      <c r="C9" s="19" t="s">
        <v>578</v>
      </c>
      <c r="D9" s="19" t="s">
        <v>581</v>
      </c>
      <c r="E9" s="19" t="s">
        <v>232</v>
      </c>
      <c r="F9" s="19" t="s">
        <v>262</v>
      </c>
      <c r="G9" s="69" t="s">
        <v>1765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201</v>
      </c>
      <c r="B10" s="18">
        <v>0.06357638888888889</v>
      </c>
      <c r="C10" s="19" t="s">
        <v>578</v>
      </c>
      <c r="D10" s="19" t="s">
        <v>581</v>
      </c>
      <c r="E10" s="19" t="s">
        <v>275</v>
      </c>
      <c r="F10" s="19" t="s">
        <v>262</v>
      </c>
      <c r="G10" s="69" t="s">
        <v>988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201</v>
      </c>
      <c r="B11" s="18">
        <v>0.09122685185185185</v>
      </c>
      <c r="C11" s="19" t="s">
        <v>230</v>
      </c>
      <c r="D11" s="19" t="s">
        <v>254</v>
      </c>
      <c r="E11" s="19" t="s">
        <v>578</v>
      </c>
      <c r="F11" s="19" t="s">
        <v>262</v>
      </c>
      <c r="G11" s="6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1766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201</v>
      </c>
      <c r="B12" s="18">
        <v>0.09122685185185185</v>
      </c>
      <c r="C12" s="19" t="s">
        <v>578</v>
      </c>
      <c r="D12" s="19" t="s">
        <v>254</v>
      </c>
      <c r="E12" s="19" t="s">
        <v>230</v>
      </c>
      <c r="F12" s="19" t="s">
        <v>262</v>
      </c>
      <c r="G12" s="69" t="s">
        <v>1767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201</v>
      </c>
      <c r="B13" s="18">
        <v>0.09533564814814814</v>
      </c>
      <c r="C13" s="19" t="s">
        <v>230</v>
      </c>
      <c r="D13" s="19" t="s">
        <v>254</v>
      </c>
      <c r="E13" s="19" t="s">
        <v>1768</v>
      </c>
      <c r="F13" s="19" t="s">
        <v>262</v>
      </c>
      <c r="G13" s="6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1769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201</v>
      </c>
      <c r="B14" s="18">
        <v>0.09672453703703704</v>
      </c>
      <c r="C14" s="19" t="s">
        <v>227</v>
      </c>
      <c r="D14" s="19" t="s">
        <v>1770</v>
      </c>
      <c r="E14" s="19" t="s">
        <v>227</v>
      </c>
      <c r="F14" s="19" t="s">
        <v>258</v>
      </c>
      <c r="G14" s="69" t="s">
        <v>1769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>
        <v>50.0</v>
      </c>
      <c r="O14" s="62" t="s">
        <v>254</v>
      </c>
      <c r="P14" s="62" t="s">
        <v>254</v>
      </c>
    </row>
    <row r="15">
      <c r="A15" s="19" t="s">
        <v>201</v>
      </c>
      <c r="B15" s="18">
        <v>0.09712962962962964</v>
      </c>
      <c r="C15" s="19" t="s">
        <v>1768</v>
      </c>
      <c r="D15" s="19" t="s">
        <v>1770</v>
      </c>
      <c r="E15" s="19" t="s">
        <v>275</v>
      </c>
      <c r="F15" s="19" t="s">
        <v>262</v>
      </c>
      <c r="G15" s="69" t="s">
        <v>1771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201</v>
      </c>
      <c r="B16" s="18">
        <v>0.10449074074074075</v>
      </c>
      <c r="C16" s="19" t="s">
        <v>228</v>
      </c>
      <c r="D16" s="19" t="s">
        <v>254</v>
      </c>
      <c r="E16" s="19" t="s">
        <v>254</v>
      </c>
      <c r="F16" s="19" t="s">
        <v>304</v>
      </c>
      <c r="G16" s="6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70" t="s">
        <v>324</v>
      </c>
      <c r="M16" s="62" t="s">
        <v>254</v>
      </c>
      <c r="N16" s="62" t="s">
        <v>254</v>
      </c>
      <c r="O16" s="62" t="s">
        <v>254</v>
      </c>
      <c r="P16" s="62" t="s">
        <v>254</v>
      </c>
      <c r="Q16" s="19" t="s">
        <v>448</v>
      </c>
    </row>
    <row r="17">
      <c r="A17" s="19" t="s">
        <v>201</v>
      </c>
      <c r="B17" s="18">
        <v>0.11702546296296296</v>
      </c>
      <c r="C17" s="19" t="s">
        <v>1772</v>
      </c>
      <c r="D17" s="19" t="s">
        <v>254</v>
      </c>
      <c r="E17" s="19" t="s">
        <v>228</v>
      </c>
      <c r="F17" s="19" t="s">
        <v>1099</v>
      </c>
      <c r="G17" s="69" t="s">
        <v>1773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201</v>
      </c>
      <c r="B18" s="18">
        <v>0.11725694444444444</v>
      </c>
      <c r="C18" s="19" t="s">
        <v>1772</v>
      </c>
      <c r="D18" s="19" t="s">
        <v>254</v>
      </c>
      <c r="E18" s="19" t="s">
        <v>228</v>
      </c>
      <c r="F18" s="19" t="s">
        <v>293</v>
      </c>
      <c r="G18" s="69" t="s">
        <v>1774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201</v>
      </c>
      <c r="B19" s="18">
        <v>0.14783564814814815</v>
      </c>
      <c r="C19" s="19" t="s">
        <v>227</v>
      </c>
      <c r="D19" s="19" t="s">
        <v>254</v>
      </c>
      <c r="E19" s="19" t="s">
        <v>1775</v>
      </c>
      <c r="F19" s="19" t="s">
        <v>262</v>
      </c>
      <c r="G19" s="6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1776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201</v>
      </c>
      <c r="B20" s="18">
        <v>0.1495949074074074</v>
      </c>
      <c r="C20" s="19" t="s">
        <v>1777</v>
      </c>
      <c r="D20" s="19" t="s">
        <v>1778</v>
      </c>
      <c r="E20" s="19" t="s">
        <v>275</v>
      </c>
      <c r="F20" s="19" t="s">
        <v>262</v>
      </c>
      <c r="G20" s="69" t="s">
        <v>1779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201</v>
      </c>
      <c r="B21" s="18">
        <v>0.15947916666666667</v>
      </c>
      <c r="C21" s="19" t="s">
        <v>1780</v>
      </c>
      <c r="D21" s="19" t="s">
        <v>254</v>
      </c>
      <c r="E21" s="19" t="s">
        <v>227</v>
      </c>
      <c r="F21" s="19" t="s">
        <v>262</v>
      </c>
      <c r="G21" s="69" t="s">
        <v>1781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</row>
    <row r="22">
      <c r="A22" s="19" t="s">
        <v>201</v>
      </c>
      <c r="B22" s="18">
        <v>0.17144675925925926</v>
      </c>
      <c r="C22" s="19" t="s">
        <v>1777</v>
      </c>
      <c r="D22" s="19" t="s">
        <v>1778</v>
      </c>
      <c r="E22" s="19" t="s">
        <v>227</v>
      </c>
      <c r="F22" s="19" t="s">
        <v>293</v>
      </c>
      <c r="G22" s="69" t="s">
        <v>1782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201</v>
      </c>
      <c r="B23" s="18">
        <v>0.1717013888888889</v>
      </c>
      <c r="C23" s="19" t="s">
        <v>1783</v>
      </c>
      <c r="D23" s="19" t="s">
        <v>254</v>
      </c>
      <c r="E23" s="19" t="s">
        <v>236</v>
      </c>
      <c r="F23" s="19" t="s">
        <v>293</v>
      </c>
      <c r="G23" s="69" t="s">
        <v>1784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19" t="s">
        <v>201</v>
      </c>
      <c r="B24" s="18">
        <v>0.17211805555555557</v>
      </c>
      <c r="C24" s="19" t="s">
        <v>1783</v>
      </c>
      <c r="D24" s="19" t="s">
        <v>254</v>
      </c>
      <c r="E24" s="19" t="s">
        <v>236</v>
      </c>
      <c r="F24" s="19" t="s">
        <v>293</v>
      </c>
      <c r="G24" s="69" t="s">
        <v>1785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 t="s">
        <v>254</v>
      </c>
      <c r="O24" s="62" t="s">
        <v>254</v>
      </c>
      <c r="P24" s="62" t="s">
        <v>254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0"/>
    <col customWidth="1" min="4" max="4" width="18.0"/>
    <col customWidth="1" min="5" max="5" width="17.29"/>
    <col customWidth="1" min="6" max="6" width="14.0"/>
    <col customWidth="1" min="7" max="7" width="44.71"/>
    <col customWidth="1" min="8" max="8" width="9.29"/>
    <col customWidth="1" min="9" max="11" width="7.71"/>
    <col customWidth="1" min="12" max="12" width="44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3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202</v>
      </c>
      <c r="B2" s="18">
        <v>0.012962962962962963</v>
      </c>
      <c r="C2" s="19" t="s">
        <v>228</v>
      </c>
      <c r="D2" s="19" t="s">
        <v>1786</v>
      </c>
      <c r="E2" s="19" t="s">
        <v>275</v>
      </c>
      <c r="F2" s="19" t="s">
        <v>258</v>
      </c>
      <c r="G2" s="59" t="s">
        <v>1787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>
        <v>1.0</v>
      </c>
      <c r="N2" s="62">
        <v>1.0</v>
      </c>
      <c r="O2" s="62" t="s">
        <v>254</v>
      </c>
      <c r="P2" s="62" t="s">
        <v>254</v>
      </c>
    </row>
    <row r="3">
      <c r="A3" s="19" t="s">
        <v>202</v>
      </c>
      <c r="B3" s="18">
        <v>0.018819444444444444</v>
      </c>
      <c r="C3" s="19" t="s">
        <v>228</v>
      </c>
      <c r="D3" s="19" t="s">
        <v>254</v>
      </c>
      <c r="E3" s="19" t="s">
        <v>230</v>
      </c>
      <c r="F3" s="19" t="s">
        <v>262</v>
      </c>
      <c r="G3" s="69" t="s">
        <v>1788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202</v>
      </c>
      <c r="B4" s="18">
        <v>0.020162037037037037</v>
      </c>
      <c r="C4" s="19" t="s">
        <v>232</v>
      </c>
      <c r="D4" s="19" t="s">
        <v>1786</v>
      </c>
      <c r="E4" s="19" t="s">
        <v>232</v>
      </c>
      <c r="F4" s="19" t="s">
        <v>258</v>
      </c>
      <c r="G4" s="69" t="s">
        <v>1789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1790</v>
      </c>
    </row>
    <row r="5">
      <c r="A5" s="19" t="s">
        <v>202</v>
      </c>
      <c r="B5" s="18">
        <v>0.020162037037037037</v>
      </c>
      <c r="C5" s="19" t="s">
        <v>232</v>
      </c>
      <c r="D5" s="19" t="s">
        <v>1786</v>
      </c>
      <c r="E5" s="19" t="s">
        <v>230</v>
      </c>
      <c r="F5" s="19" t="s">
        <v>262</v>
      </c>
      <c r="G5" s="69" t="s">
        <v>1791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202</v>
      </c>
      <c r="B6" s="18">
        <v>0.03826388888888889</v>
      </c>
      <c r="C6" s="19" t="s">
        <v>230</v>
      </c>
      <c r="D6" s="19" t="s">
        <v>254</v>
      </c>
      <c r="E6" s="19" t="s">
        <v>1792</v>
      </c>
      <c r="F6" s="19" t="s">
        <v>262</v>
      </c>
      <c r="G6" s="6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1658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202</v>
      </c>
      <c r="B7" s="18">
        <v>0.15368055555555554</v>
      </c>
      <c r="C7" s="19" t="s">
        <v>230</v>
      </c>
      <c r="D7" s="19" t="s">
        <v>254</v>
      </c>
      <c r="E7" s="19" t="s">
        <v>1793</v>
      </c>
      <c r="F7" s="19" t="s">
        <v>262</v>
      </c>
      <c r="G7" s="69" t="s">
        <v>1794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1794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202</v>
      </c>
      <c r="B8" s="18">
        <v>0.15731481481481482</v>
      </c>
      <c r="C8" s="19" t="s">
        <v>1793</v>
      </c>
      <c r="D8" s="19" t="s">
        <v>254</v>
      </c>
      <c r="E8" s="19" t="s">
        <v>236</v>
      </c>
      <c r="F8" s="19" t="s">
        <v>262</v>
      </c>
      <c r="G8" s="69" t="s">
        <v>1795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5" max="5" width="13.86"/>
    <col customWidth="1" min="6" max="7" width="14.0"/>
    <col customWidth="1" min="8" max="8" width="9.29"/>
    <col customWidth="1" min="9" max="11" width="7.71"/>
    <col customWidth="1" min="12" max="12" width="22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7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203</v>
      </c>
      <c r="B2" s="18">
        <v>0.0749537037037037</v>
      </c>
      <c r="C2" s="19" t="s">
        <v>227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422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203</v>
      </c>
      <c r="B3" s="18">
        <v>0.08342592592592593</v>
      </c>
      <c r="C3" s="19" t="s">
        <v>227</v>
      </c>
      <c r="D3" s="19" t="s">
        <v>254</v>
      </c>
      <c r="E3" s="19" t="s">
        <v>254</v>
      </c>
      <c r="F3" s="19" t="s">
        <v>304</v>
      </c>
      <c r="G3" s="6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422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203</v>
      </c>
      <c r="B4" s="18">
        <v>0.11265046296296297</v>
      </c>
      <c r="C4" s="19" t="s">
        <v>228</v>
      </c>
      <c r="D4" s="19" t="s">
        <v>254</v>
      </c>
      <c r="E4" s="19" t="s">
        <v>254</v>
      </c>
      <c r="F4" s="19" t="s">
        <v>304</v>
      </c>
      <c r="G4" s="6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70" t="s">
        <v>1526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1527</v>
      </c>
    </row>
    <row r="5">
      <c r="A5" s="19" t="s">
        <v>203</v>
      </c>
      <c r="B5" s="18">
        <v>0.11888888888888889</v>
      </c>
      <c r="C5" s="19" t="s">
        <v>232</v>
      </c>
      <c r="D5" s="19" t="s">
        <v>254</v>
      </c>
      <c r="E5" s="19" t="s">
        <v>275</v>
      </c>
      <c r="F5" s="19" t="s">
        <v>1099</v>
      </c>
      <c r="G5" s="69" t="s">
        <v>1796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203</v>
      </c>
      <c r="B6" s="18">
        <v>0.1334837962962963</v>
      </c>
      <c r="C6" s="19" t="s">
        <v>236</v>
      </c>
      <c r="D6" s="19" t="s">
        <v>254</v>
      </c>
      <c r="E6" s="19" t="s">
        <v>1797</v>
      </c>
      <c r="F6" s="19" t="s">
        <v>1064</v>
      </c>
      <c r="G6" s="69" t="s">
        <v>1798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40.0</v>
      </c>
      <c r="O6" s="62" t="s">
        <v>254</v>
      </c>
      <c r="P6" s="62" t="s">
        <v>254</v>
      </c>
      <c r="Q6" s="19" t="s">
        <v>1799</v>
      </c>
    </row>
    <row r="7">
      <c r="A7" s="19" t="s">
        <v>203</v>
      </c>
      <c r="B7" s="18">
        <v>0.14232638888888888</v>
      </c>
      <c r="C7" s="19" t="s">
        <v>230</v>
      </c>
      <c r="D7" s="19" t="s">
        <v>254</v>
      </c>
      <c r="E7" s="19" t="s">
        <v>1599</v>
      </c>
      <c r="F7" s="19" t="s">
        <v>262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1800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203</v>
      </c>
      <c r="B8" s="18">
        <v>0.16086805555555556</v>
      </c>
      <c r="C8" s="19" t="s">
        <v>228</v>
      </c>
      <c r="D8" s="19" t="s">
        <v>254</v>
      </c>
      <c r="E8" s="19" t="s">
        <v>254</v>
      </c>
      <c r="F8" s="19" t="s">
        <v>304</v>
      </c>
      <c r="G8" s="6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70" t="s">
        <v>324</v>
      </c>
      <c r="M8" s="62" t="s">
        <v>254</v>
      </c>
      <c r="N8" s="62" t="s">
        <v>254</v>
      </c>
      <c r="O8" s="62" t="s">
        <v>254</v>
      </c>
      <c r="P8" s="62" t="s">
        <v>254</v>
      </c>
      <c r="Q8" s="19" t="s">
        <v>448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7.71"/>
    <col customWidth="1" min="4" max="4" width="17.0"/>
    <col customWidth="1" min="5" max="5" width="17.29"/>
    <col customWidth="1" min="6" max="6" width="14.0"/>
    <col customWidth="1" min="7" max="7" width="37.57"/>
    <col customWidth="1" min="8" max="8" width="9.29"/>
    <col customWidth="1" min="9" max="11" width="7.71"/>
    <col customWidth="1" min="12" max="12" width="26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204</v>
      </c>
      <c r="B2" s="18">
        <v>0.047511574074074074</v>
      </c>
      <c r="C2" s="19" t="s">
        <v>254</v>
      </c>
      <c r="D2" s="19" t="s">
        <v>254</v>
      </c>
      <c r="E2" s="19" t="s">
        <v>230</v>
      </c>
      <c r="F2" s="19" t="s">
        <v>1801</v>
      </c>
      <c r="G2" s="59" t="s">
        <v>1802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204</v>
      </c>
      <c r="B3" s="18">
        <v>0.047511574074074074</v>
      </c>
      <c r="C3" s="19" t="s">
        <v>230</v>
      </c>
      <c r="D3" s="19" t="s">
        <v>254</v>
      </c>
      <c r="E3" s="19" t="s">
        <v>233</v>
      </c>
      <c r="F3" s="19" t="s">
        <v>262</v>
      </c>
      <c r="G3" s="69" t="s">
        <v>1802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1802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204</v>
      </c>
      <c r="B4" s="18">
        <v>0.053981481481481484</v>
      </c>
      <c r="C4" s="19" t="s">
        <v>230</v>
      </c>
      <c r="D4" s="19" t="s">
        <v>254</v>
      </c>
      <c r="E4" s="19" t="s">
        <v>1803</v>
      </c>
      <c r="F4" s="19" t="s">
        <v>262</v>
      </c>
      <c r="G4" s="6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1804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204</v>
      </c>
      <c r="B5" s="18">
        <v>0.057465277777777775</v>
      </c>
      <c r="C5" s="19" t="s">
        <v>254</v>
      </c>
      <c r="D5" s="19" t="s">
        <v>1803</v>
      </c>
      <c r="E5" s="19" t="s">
        <v>228</v>
      </c>
      <c r="F5" s="19" t="s">
        <v>1801</v>
      </c>
      <c r="G5" s="69" t="s">
        <v>1805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204</v>
      </c>
      <c r="B6" s="18">
        <v>0.14333333333333334</v>
      </c>
      <c r="C6" s="19" t="s">
        <v>1806</v>
      </c>
      <c r="D6" s="19" t="s">
        <v>254</v>
      </c>
      <c r="E6" s="19" t="s">
        <v>230</v>
      </c>
      <c r="F6" s="19" t="s">
        <v>1801</v>
      </c>
      <c r="G6" s="69" t="s">
        <v>1807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3.71"/>
    <col customWidth="1" min="4" max="4" width="16.86"/>
    <col customWidth="1" min="5" max="5" width="13.86"/>
    <col customWidth="1" min="6" max="6" width="13.57"/>
    <col customWidth="1" min="7" max="7" width="30.71"/>
    <col customWidth="1" min="8" max="8" width="9.29"/>
    <col customWidth="1" min="9" max="11" width="7.71"/>
    <col customWidth="1" min="12" max="12" width="30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9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205</v>
      </c>
      <c r="B2" s="18">
        <v>0.061342592592592594</v>
      </c>
      <c r="C2" s="19" t="s">
        <v>232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1808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1809</v>
      </c>
    </row>
    <row r="3">
      <c r="A3" s="19" t="s">
        <v>205</v>
      </c>
      <c r="B3" s="18">
        <v>0.061342592592592594</v>
      </c>
      <c r="C3" s="19" t="s">
        <v>232</v>
      </c>
      <c r="D3" s="19" t="s">
        <v>254</v>
      </c>
      <c r="E3" s="19" t="s">
        <v>254</v>
      </c>
      <c r="F3" s="19" t="s">
        <v>304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1808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1810</v>
      </c>
    </row>
    <row r="4">
      <c r="A4" s="19" t="s">
        <v>205</v>
      </c>
      <c r="B4" s="18">
        <v>0.06180555555555556</v>
      </c>
      <c r="C4" s="19" t="s">
        <v>236</v>
      </c>
      <c r="D4" s="19" t="s">
        <v>254</v>
      </c>
      <c r="E4" s="19" t="s">
        <v>254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1811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205</v>
      </c>
      <c r="B5" s="18">
        <v>0.06613425925925925</v>
      </c>
      <c r="C5" s="19" t="s">
        <v>230</v>
      </c>
      <c r="D5" s="19" t="s">
        <v>254</v>
      </c>
      <c r="E5" s="19" t="s">
        <v>254</v>
      </c>
      <c r="F5" s="19" t="s">
        <v>304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1808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1812</v>
      </c>
    </row>
    <row r="6">
      <c r="A6" s="19" t="s">
        <v>205</v>
      </c>
      <c r="B6" s="18">
        <v>0.07590277777777778</v>
      </c>
      <c r="C6" s="19" t="s">
        <v>230</v>
      </c>
      <c r="D6" s="19" t="s">
        <v>254</v>
      </c>
      <c r="E6" s="19" t="s">
        <v>254</v>
      </c>
      <c r="F6" s="19" t="s">
        <v>304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1808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1813</v>
      </c>
    </row>
    <row r="7">
      <c r="A7" s="19" t="s">
        <v>205</v>
      </c>
      <c r="B7" s="18">
        <v>0.12631944444444446</v>
      </c>
      <c r="C7" s="19" t="s">
        <v>232</v>
      </c>
      <c r="D7" s="19" t="s">
        <v>254</v>
      </c>
      <c r="E7" s="19" t="s">
        <v>1814</v>
      </c>
      <c r="F7" s="19" t="s">
        <v>293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1815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205</v>
      </c>
      <c r="B8" s="18">
        <v>0.13167824074074075</v>
      </c>
      <c r="C8" s="19" t="s">
        <v>254</v>
      </c>
      <c r="D8" s="19" t="s">
        <v>254</v>
      </c>
      <c r="E8" s="19" t="s">
        <v>232</v>
      </c>
      <c r="F8" s="19" t="s">
        <v>1634</v>
      </c>
      <c r="G8" s="69" t="s">
        <v>1816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1817</v>
      </c>
      <c r="M8" s="62" t="s">
        <v>254</v>
      </c>
      <c r="N8" s="62" t="s">
        <v>254</v>
      </c>
      <c r="O8" s="62" t="s">
        <v>254</v>
      </c>
      <c r="P8" s="62" t="s">
        <v>254</v>
      </c>
      <c r="Q8" s="19" t="s">
        <v>1818</v>
      </c>
    </row>
    <row r="9">
      <c r="A9" s="19" t="s">
        <v>205</v>
      </c>
      <c r="B9" s="18">
        <v>0.13168981481481482</v>
      </c>
      <c r="C9" s="19" t="s">
        <v>232</v>
      </c>
      <c r="D9" s="19" t="s">
        <v>254</v>
      </c>
      <c r="E9" s="19" t="s">
        <v>1814</v>
      </c>
      <c r="F9" s="19" t="s">
        <v>262</v>
      </c>
      <c r="G9" s="6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1816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205</v>
      </c>
      <c r="B10" s="18">
        <v>0.13674768518518518</v>
      </c>
      <c r="C10" s="19" t="s">
        <v>254</v>
      </c>
      <c r="D10" s="19" t="s">
        <v>1819</v>
      </c>
      <c r="E10" s="19" t="s">
        <v>236</v>
      </c>
      <c r="F10" s="19" t="s">
        <v>315</v>
      </c>
      <c r="G10" s="69" t="s">
        <v>1820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205</v>
      </c>
      <c r="B11" s="18">
        <v>0.1371412037037037</v>
      </c>
      <c r="C11" s="19" t="s">
        <v>236</v>
      </c>
      <c r="D11" s="19" t="s">
        <v>254</v>
      </c>
      <c r="E11" s="19" t="s">
        <v>1821</v>
      </c>
      <c r="F11" s="19" t="s">
        <v>262</v>
      </c>
      <c r="G11" s="6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1820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205</v>
      </c>
      <c r="B12" s="18">
        <v>0.13729166666666667</v>
      </c>
      <c r="C12" s="19" t="s">
        <v>236</v>
      </c>
      <c r="D12" s="19" t="s">
        <v>254</v>
      </c>
      <c r="E12" s="19" t="s">
        <v>1822</v>
      </c>
      <c r="F12" s="19" t="s">
        <v>262</v>
      </c>
      <c r="G12" s="6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1823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205</v>
      </c>
      <c r="B13" s="18">
        <v>0.13842592592592592</v>
      </c>
      <c r="C13" s="19" t="s">
        <v>230</v>
      </c>
      <c r="D13" s="19" t="s">
        <v>254</v>
      </c>
      <c r="E13" s="19" t="s">
        <v>236</v>
      </c>
      <c r="F13" s="19" t="s">
        <v>262</v>
      </c>
      <c r="G13" s="69" t="s">
        <v>1658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1658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205</v>
      </c>
      <c r="B14" s="18">
        <v>0.13935185185185187</v>
      </c>
      <c r="C14" s="19" t="s">
        <v>230</v>
      </c>
      <c r="D14" s="19" t="s">
        <v>254</v>
      </c>
      <c r="E14" s="19" t="s">
        <v>227</v>
      </c>
      <c r="F14" s="19" t="s">
        <v>262</v>
      </c>
      <c r="G14" s="69" t="s">
        <v>1658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1658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205</v>
      </c>
      <c r="B15" s="18">
        <v>0.14309027777777777</v>
      </c>
      <c r="C15" s="19" t="s">
        <v>230</v>
      </c>
      <c r="D15" s="19" t="s">
        <v>254</v>
      </c>
      <c r="E15" s="19" t="s">
        <v>254</v>
      </c>
      <c r="F15" s="19" t="s">
        <v>304</v>
      </c>
      <c r="G15" s="5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1808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9" t="s">
        <v>1824</v>
      </c>
    </row>
    <row r="16">
      <c r="A16" s="19" t="s">
        <v>205</v>
      </c>
      <c r="B16" s="18">
        <v>0.14309027777777777</v>
      </c>
      <c r="C16" s="19" t="s">
        <v>232</v>
      </c>
      <c r="D16" s="19" t="s">
        <v>254</v>
      </c>
      <c r="E16" s="19" t="s">
        <v>254</v>
      </c>
      <c r="F16" s="19" t="s">
        <v>304</v>
      </c>
      <c r="G16" s="5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1808</v>
      </c>
      <c r="M16" s="62" t="s">
        <v>254</v>
      </c>
      <c r="N16" s="62" t="s">
        <v>254</v>
      </c>
      <c r="O16" s="62" t="s">
        <v>254</v>
      </c>
      <c r="P16" s="62" t="s">
        <v>254</v>
      </c>
      <c r="Q16" s="19" t="s">
        <v>1825</v>
      </c>
    </row>
    <row r="17">
      <c r="A17" s="19" t="s">
        <v>205</v>
      </c>
      <c r="B17" s="18">
        <v>0.14704861111111112</v>
      </c>
      <c r="C17" s="19" t="s">
        <v>232</v>
      </c>
      <c r="D17" s="19" t="s">
        <v>254</v>
      </c>
      <c r="E17" s="19" t="s">
        <v>254</v>
      </c>
      <c r="F17" s="19" t="s">
        <v>304</v>
      </c>
      <c r="G17" s="59" t="s">
        <v>254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1808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19" t="s">
        <v>1826</v>
      </c>
    </row>
    <row r="18">
      <c r="A18" s="19" t="s">
        <v>205</v>
      </c>
      <c r="B18" s="18">
        <v>0.14833333333333334</v>
      </c>
      <c r="C18" s="19" t="s">
        <v>232</v>
      </c>
      <c r="D18" s="19" t="s">
        <v>254</v>
      </c>
      <c r="E18" s="19" t="s">
        <v>254</v>
      </c>
      <c r="F18" s="19" t="s">
        <v>304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1808</v>
      </c>
      <c r="M18" s="62" t="s">
        <v>254</v>
      </c>
      <c r="N18" s="62" t="s">
        <v>254</v>
      </c>
      <c r="O18" s="62" t="s">
        <v>254</v>
      </c>
      <c r="P18" s="62" t="s">
        <v>254</v>
      </c>
      <c r="Q18" s="19" t="s">
        <v>1827</v>
      </c>
    </row>
    <row r="19">
      <c r="A19" s="19" t="s">
        <v>205</v>
      </c>
      <c r="B19" s="18">
        <v>0.15966435185185185</v>
      </c>
      <c r="C19" s="19" t="s">
        <v>228</v>
      </c>
      <c r="D19" s="19" t="s">
        <v>254</v>
      </c>
      <c r="E19" s="19" t="s">
        <v>254</v>
      </c>
      <c r="F19" s="19" t="s">
        <v>304</v>
      </c>
      <c r="G19" s="6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1526</v>
      </c>
      <c r="M19" s="62" t="s">
        <v>254</v>
      </c>
      <c r="N19" s="62" t="s">
        <v>254</v>
      </c>
      <c r="O19" s="62" t="s">
        <v>254</v>
      </c>
      <c r="P19" s="62" t="s">
        <v>254</v>
      </c>
      <c r="Q19" s="19" t="s">
        <v>1527</v>
      </c>
    </row>
    <row r="20">
      <c r="A20" s="19" t="s">
        <v>205</v>
      </c>
      <c r="B20" s="18">
        <v>0.16993055555555556</v>
      </c>
      <c r="C20" s="19" t="s">
        <v>230</v>
      </c>
      <c r="D20" s="19" t="s">
        <v>1828</v>
      </c>
      <c r="E20" s="19" t="s">
        <v>230</v>
      </c>
      <c r="F20" s="19" t="s">
        <v>258</v>
      </c>
      <c r="G20" s="69" t="s">
        <v>1829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 t="s">
        <v>254</v>
      </c>
      <c r="O20" s="62">
        <v>5.0</v>
      </c>
      <c r="P20" s="62" t="s">
        <v>254</v>
      </c>
    </row>
    <row r="21">
      <c r="A21" s="19" t="s">
        <v>205</v>
      </c>
      <c r="B21" s="18">
        <v>0.17300925925925925</v>
      </c>
      <c r="C21" s="19" t="s">
        <v>232</v>
      </c>
      <c r="D21" s="19" t="s">
        <v>1830</v>
      </c>
      <c r="E21" s="19" t="s">
        <v>1831</v>
      </c>
      <c r="F21" s="19" t="s">
        <v>258</v>
      </c>
      <c r="G21" s="69" t="s">
        <v>1241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>
        <v>20.0</v>
      </c>
      <c r="O21" s="62" t="s">
        <v>254</v>
      </c>
      <c r="P21" s="62" t="s">
        <v>254</v>
      </c>
      <c r="Q21" s="19" t="s">
        <v>1832</v>
      </c>
    </row>
    <row r="22">
      <c r="A22" s="19" t="s">
        <v>205</v>
      </c>
      <c r="B22" s="18">
        <v>0.18063657407407407</v>
      </c>
      <c r="C22" s="19" t="s">
        <v>1833</v>
      </c>
      <c r="D22" s="19" t="s">
        <v>1830</v>
      </c>
      <c r="E22" s="19" t="s">
        <v>232</v>
      </c>
      <c r="F22" s="19" t="s">
        <v>262</v>
      </c>
      <c r="G22" s="69" t="s">
        <v>1834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205</v>
      </c>
      <c r="B23" s="18">
        <v>0.18085648148148148</v>
      </c>
      <c r="C23" s="19" t="s">
        <v>232</v>
      </c>
      <c r="D23" s="19" t="s">
        <v>254</v>
      </c>
      <c r="E23" s="19" t="s">
        <v>1833</v>
      </c>
      <c r="F23" s="19" t="s">
        <v>262</v>
      </c>
      <c r="G23" s="69" t="s">
        <v>254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1835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19" t="s">
        <v>205</v>
      </c>
      <c r="B24" s="18">
        <v>0.1859837962962963</v>
      </c>
      <c r="C24" s="19" t="s">
        <v>230</v>
      </c>
      <c r="D24" s="19" t="s">
        <v>254</v>
      </c>
      <c r="E24" s="19" t="s">
        <v>1836</v>
      </c>
      <c r="F24" s="19" t="s">
        <v>262</v>
      </c>
      <c r="G24" s="69" t="s">
        <v>254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1837</v>
      </c>
      <c r="M24" s="62" t="s">
        <v>254</v>
      </c>
      <c r="N24" s="62" t="s">
        <v>254</v>
      </c>
      <c r="O24" s="62" t="s">
        <v>254</v>
      </c>
      <c r="P24" s="62" t="s">
        <v>254</v>
      </c>
      <c r="Q24" s="19" t="s">
        <v>1838</v>
      </c>
    </row>
    <row r="25">
      <c r="A25" s="19" t="s">
        <v>205</v>
      </c>
      <c r="B25" s="18">
        <v>0.18677083333333333</v>
      </c>
      <c r="C25" s="19" t="s">
        <v>230</v>
      </c>
      <c r="D25" s="19" t="s">
        <v>254</v>
      </c>
      <c r="E25" s="19" t="s">
        <v>1836</v>
      </c>
      <c r="F25" s="19" t="s">
        <v>262</v>
      </c>
      <c r="G25" s="69" t="s">
        <v>254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1571</v>
      </c>
      <c r="M25" s="62" t="s">
        <v>254</v>
      </c>
      <c r="N25" s="62" t="s">
        <v>254</v>
      </c>
      <c r="O25" s="62" t="s">
        <v>254</v>
      </c>
      <c r="P25" s="62" t="s">
        <v>254</v>
      </c>
    </row>
    <row r="26">
      <c r="A26" s="19" t="s">
        <v>205</v>
      </c>
      <c r="B26" s="18">
        <v>0.18888888888888888</v>
      </c>
      <c r="C26" s="19" t="s">
        <v>228</v>
      </c>
      <c r="D26" s="19" t="s">
        <v>254</v>
      </c>
      <c r="E26" s="19" t="s">
        <v>254</v>
      </c>
      <c r="F26" s="19" t="s">
        <v>304</v>
      </c>
      <c r="G26" s="69" t="s">
        <v>254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1526</v>
      </c>
      <c r="M26" s="62" t="s">
        <v>254</v>
      </c>
      <c r="N26" s="62" t="s">
        <v>254</v>
      </c>
      <c r="O26" s="62" t="s">
        <v>254</v>
      </c>
      <c r="P26" s="62" t="s">
        <v>254</v>
      </c>
      <c r="Q26" s="19" t="s">
        <v>1527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5" max="5" width="13.86"/>
    <col customWidth="1" min="6" max="6" width="13.57"/>
    <col customWidth="1" min="7" max="7" width="26.29"/>
    <col customWidth="1" min="8" max="8" width="9.29"/>
    <col customWidth="1" min="9" max="11" width="7.71"/>
    <col customWidth="1" min="12" max="12" width="21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6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206</v>
      </c>
      <c r="B2" s="18">
        <v>0.05875</v>
      </c>
      <c r="C2" s="19" t="s">
        <v>230</v>
      </c>
      <c r="D2" s="19" t="s">
        <v>254</v>
      </c>
      <c r="E2" s="19" t="s">
        <v>230</v>
      </c>
      <c r="F2" s="19" t="s">
        <v>258</v>
      </c>
      <c r="G2" s="59" t="s">
        <v>1839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150.0</v>
      </c>
      <c r="O2" s="62" t="s">
        <v>254</v>
      </c>
      <c r="P2" s="62" t="s">
        <v>254</v>
      </c>
    </row>
    <row r="3">
      <c r="A3" s="19" t="s">
        <v>206</v>
      </c>
      <c r="B3" s="18">
        <v>0.059236111111111114</v>
      </c>
      <c r="C3" s="19" t="s">
        <v>232</v>
      </c>
      <c r="D3" s="19" t="s">
        <v>254</v>
      </c>
      <c r="E3" s="19" t="s">
        <v>232</v>
      </c>
      <c r="F3" s="19" t="s">
        <v>258</v>
      </c>
      <c r="G3" s="69" t="s">
        <v>1762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254</v>
      </c>
      <c r="M3" s="62" t="s">
        <v>254</v>
      </c>
      <c r="N3" s="62">
        <v>1.0</v>
      </c>
      <c r="O3" s="62" t="s">
        <v>254</v>
      </c>
      <c r="P3" s="62" t="s">
        <v>254</v>
      </c>
    </row>
    <row r="4">
      <c r="A4" s="19" t="s">
        <v>206</v>
      </c>
      <c r="B4" s="18">
        <v>0.07422453703703703</v>
      </c>
      <c r="C4" s="19" t="s">
        <v>228</v>
      </c>
      <c r="D4" s="19" t="s">
        <v>254</v>
      </c>
      <c r="E4" s="19" t="s">
        <v>254</v>
      </c>
      <c r="F4" s="19" t="s">
        <v>304</v>
      </c>
      <c r="G4" s="6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70" t="s">
        <v>1762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1840</v>
      </c>
    </row>
    <row r="5">
      <c r="A5" s="19" t="s">
        <v>206</v>
      </c>
      <c r="B5" s="18">
        <v>0.10430555555555555</v>
      </c>
      <c r="C5" s="19" t="s">
        <v>1668</v>
      </c>
      <c r="D5" s="19" t="s">
        <v>254</v>
      </c>
      <c r="E5" s="19" t="s">
        <v>228</v>
      </c>
      <c r="F5" s="19" t="s">
        <v>455</v>
      </c>
      <c r="G5" s="69" t="s">
        <v>1841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1842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206</v>
      </c>
      <c r="B6" s="18">
        <v>0.1057175925925926</v>
      </c>
      <c r="C6" s="19" t="s">
        <v>228</v>
      </c>
      <c r="D6" s="19" t="s">
        <v>254</v>
      </c>
      <c r="E6" s="19" t="s">
        <v>230</v>
      </c>
      <c r="F6" s="19" t="s">
        <v>262</v>
      </c>
      <c r="G6" s="69" t="s">
        <v>254</v>
      </c>
      <c r="H6" s="60">
        <v>5.0</v>
      </c>
      <c r="I6" s="60" t="s">
        <v>254</v>
      </c>
      <c r="J6" s="60" t="s">
        <v>254</v>
      </c>
      <c r="K6" s="60" t="s">
        <v>254</v>
      </c>
      <c r="L6" s="61" t="s">
        <v>254</v>
      </c>
      <c r="M6" s="62">
        <v>5.0</v>
      </c>
      <c r="N6" s="62" t="s">
        <v>254</v>
      </c>
      <c r="O6" s="62" t="s">
        <v>254</v>
      </c>
      <c r="P6" s="62" t="s">
        <v>254</v>
      </c>
      <c r="Q6" s="19" t="s">
        <v>1843</v>
      </c>
    </row>
    <row r="7">
      <c r="A7" s="19" t="s">
        <v>206</v>
      </c>
      <c r="B7" s="18">
        <v>0.10936342592592592</v>
      </c>
      <c r="C7" s="19" t="s">
        <v>230</v>
      </c>
      <c r="D7" s="19" t="s">
        <v>1057</v>
      </c>
      <c r="E7" s="19" t="s">
        <v>230</v>
      </c>
      <c r="F7" s="19" t="s">
        <v>258</v>
      </c>
      <c r="G7" s="69" t="s">
        <v>1844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>
        <v>15.0</v>
      </c>
      <c r="N7" s="62" t="s">
        <v>254</v>
      </c>
      <c r="O7" s="62" t="s">
        <v>254</v>
      </c>
      <c r="P7" s="62" t="s">
        <v>254</v>
      </c>
    </row>
    <row r="8">
      <c r="A8" s="19" t="s">
        <v>206</v>
      </c>
      <c r="B8" s="18">
        <v>0.10986111111111112</v>
      </c>
      <c r="C8" s="19" t="s">
        <v>232</v>
      </c>
      <c r="D8" s="19" t="s">
        <v>1057</v>
      </c>
      <c r="E8" s="19" t="s">
        <v>232</v>
      </c>
      <c r="F8" s="19" t="s">
        <v>258</v>
      </c>
      <c r="G8" s="69" t="s">
        <v>1844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>
        <v>10.0</v>
      </c>
      <c r="N8" s="62" t="s">
        <v>254</v>
      </c>
      <c r="O8" s="62" t="s">
        <v>254</v>
      </c>
      <c r="P8" s="62" t="s">
        <v>254</v>
      </c>
    </row>
    <row r="9">
      <c r="A9" s="19" t="s">
        <v>206</v>
      </c>
      <c r="B9" s="18">
        <v>0.11383101851851851</v>
      </c>
      <c r="C9" s="19" t="s">
        <v>371</v>
      </c>
      <c r="D9" s="19" t="s">
        <v>1845</v>
      </c>
      <c r="E9" s="19" t="s">
        <v>275</v>
      </c>
      <c r="F9" s="19" t="s">
        <v>262</v>
      </c>
      <c r="G9" s="69" t="s">
        <v>281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206</v>
      </c>
      <c r="B10" s="18">
        <v>0.1259375</v>
      </c>
      <c r="C10" s="19" t="s">
        <v>232</v>
      </c>
      <c r="D10" s="19" t="s">
        <v>1057</v>
      </c>
      <c r="E10" s="19" t="s">
        <v>232</v>
      </c>
      <c r="F10" s="19" t="s">
        <v>258</v>
      </c>
      <c r="G10" s="69" t="s">
        <v>1846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20.0</v>
      </c>
      <c r="O10" s="62" t="s">
        <v>254</v>
      </c>
      <c r="P10" s="62" t="s">
        <v>254</v>
      </c>
    </row>
    <row r="11">
      <c r="A11" s="19" t="s">
        <v>206</v>
      </c>
      <c r="B11" s="18">
        <v>0.1307060185185185</v>
      </c>
      <c r="C11" s="19" t="s">
        <v>232</v>
      </c>
      <c r="D11" s="19" t="s">
        <v>254</v>
      </c>
      <c r="E11" s="19" t="s">
        <v>254</v>
      </c>
      <c r="F11" s="19" t="s">
        <v>304</v>
      </c>
      <c r="G11" s="6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1847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1848</v>
      </c>
    </row>
    <row r="12">
      <c r="A12" s="19" t="s">
        <v>206</v>
      </c>
      <c r="B12" s="18">
        <v>0.14435185185185184</v>
      </c>
      <c r="C12" s="19" t="s">
        <v>237</v>
      </c>
      <c r="D12" s="19" t="s">
        <v>254</v>
      </c>
      <c r="E12" s="19" t="s">
        <v>1599</v>
      </c>
      <c r="F12" s="19" t="s">
        <v>304</v>
      </c>
      <c r="G12" s="6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1277</v>
      </c>
      <c r="M12" s="62" t="s">
        <v>254</v>
      </c>
      <c r="N12" s="62" t="s">
        <v>254</v>
      </c>
      <c r="O12" s="62" t="s">
        <v>254</v>
      </c>
      <c r="P12" s="62" t="s">
        <v>254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16" width="9.14"/>
  </cols>
  <sheetData>
    <row r="1">
      <c r="A1" s="33" t="s">
        <v>232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1" t="s">
        <v>110</v>
      </c>
      <c r="B2" s="36">
        <f t="shared" ref="B2:B114" si="2">SUMIF(INDIRECT("'"&amp;$A2&amp;"'!E:E"), $A$1, INDIRECT("'"&amp;$A2&amp;"'!H:H"))</f>
        <v>0</v>
      </c>
      <c r="C2">
        <f t="shared" ref="C2:C114" si="3">SUMIF(INDIRECT("'"&amp;$A2&amp;"'!E:E"), $A$1, INDIRECT("'"&amp;$A2&amp;"'!I:I"))</f>
        <v>0</v>
      </c>
      <c r="D2">
        <f t="shared" ref="D2:D114" si="4">SUMIF(INDIRECT("'"&amp;$A2&amp;"'!E:E"), $A$1, INDIRECT("'"&amp;$A2&amp;"'!J:J"))</f>
        <v>0</v>
      </c>
      <c r="E2">
        <f t="shared" ref="E2:E114" si="5">SUMIF(INDIRECT("'"&amp;$A2&amp;"'!E:E"), $A$1, INDIRECT("'"&amp;$A2&amp;"'!K:K"))</f>
        <v>0</v>
      </c>
      <c r="F2" s="37">
        <f t="shared" ref="F2:F114" si="6">(B2*10)+C2+(D2/10)+(E2/100)</f>
        <v>0</v>
      </c>
      <c r="G2" s="36">
        <f t="shared" ref="G2:G114" si="7">-SUMIF(INDIRECT("'"&amp;$A2&amp;"'!C:C"), $A$1, INDIRECT("'"&amp;$A2&amp;"'!M:M"))</f>
        <v>0</v>
      </c>
      <c r="H2">
        <f t="shared" ref="H2:H114" si="8">-SUMIF(INDIRECT("'"&amp;$A2&amp;"'!C:C"), $A$1, INDIRECT("'"&amp;$A2&amp;"'!N:N"))</f>
        <v>0</v>
      </c>
      <c r="I2">
        <f t="shared" ref="I2:I114" si="9">-SUMIF(INDIRECT("'"&amp;$A2&amp;"'!C:C"), $A$1, INDIRECT("'"&amp;$A2&amp;"'!O:O"))</f>
        <v>0</v>
      </c>
      <c r="J2">
        <f t="shared" ref="J2:J114" si="10">-SUMIF(INDIRECT("'"&amp;$A2&amp;"'!C:C"), $A$1, INDIRECT("'"&amp;$A2&amp;"'!P:P"))</f>
        <v>0</v>
      </c>
      <c r="K2" s="38">
        <f t="shared" ref="K2:K114" si="11">(G2*10) + H2 + (I2/10) + (J2/100)</f>
        <v>0</v>
      </c>
      <c r="L2" s="39">
        <f t="shared" ref="L2:P2" si="1">B2+G2</f>
        <v>0</v>
      </c>
      <c r="M2" s="19">
        <f t="shared" si="1"/>
        <v>0</v>
      </c>
      <c r="N2" s="19">
        <f t="shared" si="1"/>
        <v>0</v>
      </c>
      <c r="O2" s="19">
        <f t="shared" si="1"/>
        <v>0</v>
      </c>
      <c r="P2" s="37">
        <f t="shared" si="1"/>
        <v>0</v>
      </c>
    </row>
    <row r="3">
      <c r="A3" s="1" t="s">
        <v>111</v>
      </c>
      <c r="B3" s="36">
        <f t="shared" si="2"/>
        <v>0</v>
      </c>
      <c r="C3">
        <f t="shared" si="3"/>
        <v>0</v>
      </c>
      <c r="D3">
        <f t="shared" si="4"/>
        <v>0</v>
      </c>
      <c r="E3">
        <f t="shared" si="5"/>
        <v>0</v>
      </c>
      <c r="F3" s="37">
        <f t="shared" si="6"/>
        <v>0</v>
      </c>
      <c r="G3" s="36">
        <f t="shared" si="7"/>
        <v>0</v>
      </c>
      <c r="H3">
        <f t="shared" si="8"/>
        <v>0</v>
      </c>
      <c r="I3">
        <f t="shared" si="9"/>
        <v>0</v>
      </c>
      <c r="J3">
        <f t="shared" si="10"/>
        <v>0</v>
      </c>
      <c r="K3" s="38">
        <f t="shared" si="11"/>
        <v>0</v>
      </c>
      <c r="L3" s="39">
        <f t="shared" ref="L3:P3" si="12">B3+G3</f>
        <v>0</v>
      </c>
      <c r="M3" s="19">
        <f t="shared" si="12"/>
        <v>0</v>
      </c>
      <c r="N3" s="19">
        <f t="shared" si="12"/>
        <v>0</v>
      </c>
      <c r="O3" s="19">
        <f t="shared" si="12"/>
        <v>0</v>
      </c>
      <c r="P3" s="37">
        <f t="shared" si="12"/>
        <v>0</v>
      </c>
    </row>
    <row r="4">
      <c r="A4" s="1" t="s">
        <v>112</v>
      </c>
      <c r="B4" s="36">
        <f t="shared" si="2"/>
        <v>0</v>
      </c>
      <c r="C4">
        <f t="shared" si="3"/>
        <v>0</v>
      </c>
      <c r="D4">
        <f t="shared" si="4"/>
        <v>0</v>
      </c>
      <c r="E4">
        <f t="shared" si="5"/>
        <v>0</v>
      </c>
      <c r="F4" s="37">
        <f t="shared" si="6"/>
        <v>0</v>
      </c>
      <c r="G4" s="36">
        <f t="shared" si="7"/>
        <v>0</v>
      </c>
      <c r="H4">
        <f t="shared" si="8"/>
        <v>0</v>
      </c>
      <c r="I4">
        <f t="shared" si="9"/>
        <v>0</v>
      </c>
      <c r="J4">
        <f t="shared" si="10"/>
        <v>0</v>
      </c>
      <c r="K4" s="38">
        <f t="shared" si="11"/>
        <v>0</v>
      </c>
      <c r="L4" s="39">
        <f t="shared" ref="L4:P4" si="13">B4+G4</f>
        <v>0</v>
      </c>
      <c r="M4" s="19">
        <f t="shared" si="13"/>
        <v>0</v>
      </c>
      <c r="N4" s="19">
        <f t="shared" si="13"/>
        <v>0</v>
      </c>
      <c r="O4" s="19">
        <f t="shared" si="13"/>
        <v>0</v>
      </c>
      <c r="P4" s="37">
        <f t="shared" si="13"/>
        <v>0</v>
      </c>
    </row>
    <row r="5">
      <c r="A5" s="1" t="s">
        <v>113</v>
      </c>
      <c r="B5" s="36">
        <f t="shared" si="2"/>
        <v>0</v>
      </c>
      <c r="C5">
        <f t="shared" si="3"/>
        <v>0</v>
      </c>
      <c r="D5">
        <f t="shared" si="4"/>
        <v>0</v>
      </c>
      <c r="E5">
        <f t="shared" si="5"/>
        <v>0</v>
      </c>
      <c r="F5" s="37">
        <f t="shared" si="6"/>
        <v>0</v>
      </c>
      <c r="G5" s="36">
        <f t="shared" si="7"/>
        <v>0</v>
      </c>
      <c r="H5">
        <f t="shared" si="8"/>
        <v>0</v>
      </c>
      <c r="I5">
        <f t="shared" si="9"/>
        <v>0</v>
      </c>
      <c r="J5">
        <f t="shared" si="10"/>
        <v>0</v>
      </c>
      <c r="K5" s="38">
        <f t="shared" si="11"/>
        <v>0</v>
      </c>
      <c r="L5" s="39">
        <f t="shared" ref="L5:P5" si="14">B5+G5</f>
        <v>0</v>
      </c>
      <c r="M5" s="19">
        <f t="shared" si="14"/>
        <v>0</v>
      </c>
      <c r="N5" s="19">
        <f t="shared" si="14"/>
        <v>0</v>
      </c>
      <c r="O5" s="19">
        <f t="shared" si="14"/>
        <v>0</v>
      </c>
      <c r="P5" s="37">
        <f t="shared" si="14"/>
        <v>0</v>
      </c>
    </row>
    <row r="6">
      <c r="A6" s="1" t="s">
        <v>114</v>
      </c>
      <c r="B6" s="36">
        <f t="shared" si="2"/>
        <v>0</v>
      </c>
      <c r="C6">
        <f t="shared" si="3"/>
        <v>0</v>
      </c>
      <c r="D6">
        <f t="shared" si="4"/>
        <v>0</v>
      </c>
      <c r="E6">
        <f t="shared" si="5"/>
        <v>0</v>
      </c>
      <c r="F6" s="37">
        <f t="shared" si="6"/>
        <v>0</v>
      </c>
      <c r="G6" s="3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 s="38">
        <f t="shared" si="11"/>
        <v>0</v>
      </c>
      <c r="L6" s="39">
        <f t="shared" ref="L6:P6" si="15">B6+G6</f>
        <v>0</v>
      </c>
      <c r="M6" s="19">
        <f t="shared" si="15"/>
        <v>0</v>
      </c>
      <c r="N6" s="19">
        <f t="shared" si="15"/>
        <v>0</v>
      </c>
      <c r="O6" s="19">
        <f t="shared" si="15"/>
        <v>0</v>
      </c>
      <c r="P6" s="37">
        <f t="shared" si="15"/>
        <v>0</v>
      </c>
    </row>
    <row r="7">
      <c r="A7" s="1" t="s">
        <v>115</v>
      </c>
      <c r="B7" s="36">
        <f t="shared" si="2"/>
        <v>0</v>
      </c>
      <c r="C7">
        <f t="shared" si="3"/>
        <v>0</v>
      </c>
      <c r="D7">
        <f t="shared" si="4"/>
        <v>0</v>
      </c>
      <c r="E7">
        <f t="shared" si="5"/>
        <v>0</v>
      </c>
      <c r="F7" s="37">
        <f t="shared" si="6"/>
        <v>0</v>
      </c>
      <c r="G7" s="36">
        <f t="shared" si="7"/>
        <v>0</v>
      </c>
      <c r="H7">
        <f t="shared" si="8"/>
        <v>0</v>
      </c>
      <c r="I7">
        <f t="shared" si="9"/>
        <v>0</v>
      </c>
      <c r="J7">
        <f t="shared" si="10"/>
        <v>0</v>
      </c>
      <c r="K7" s="38">
        <f t="shared" si="11"/>
        <v>0</v>
      </c>
      <c r="L7" s="39">
        <f t="shared" ref="L7:P7" si="16">B7+G7</f>
        <v>0</v>
      </c>
      <c r="M7" s="19">
        <f t="shared" si="16"/>
        <v>0</v>
      </c>
      <c r="N7" s="19">
        <f t="shared" si="16"/>
        <v>0</v>
      </c>
      <c r="O7" s="19">
        <f t="shared" si="16"/>
        <v>0</v>
      </c>
      <c r="P7" s="37">
        <f t="shared" si="16"/>
        <v>0</v>
      </c>
    </row>
    <row r="8">
      <c r="A8" s="1" t="s">
        <v>116</v>
      </c>
      <c r="B8" s="36">
        <f t="shared" si="2"/>
        <v>0</v>
      </c>
      <c r="C8">
        <f t="shared" si="3"/>
        <v>0</v>
      </c>
      <c r="D8">
        <f t="shared" si="4"/>
        <v>0</v>
      </c>
      <c r="E8">
        <f t="shared" si="5"/>
        <v>0</v>
      </c>
      <c r="F8" s="37">
        <f t="shared" si="6"/>
        <v>0</v>
      </c>
      <c r="G8" s="36">
        <f t="shared" si="7"/>
        <v>0</v>
      </c>
      <c r="H8">
        <f t="shared" si="8"/>
        <v>0</v>
      </c>
      <c r="I8">
        <f t="shared" si="9"/>
        <v>0</v>
      </c>
      <c r="J8">
        <f t="shared" si="10"/>
        <v>0</v>
      </c>
      <c r="K8" s="38">
        <f t="shared" si="11"/>
        <v>0</v>
      </c>
      <c r="L8" s="39">
        <f t="shared" ref="L8:P8" si="17">B8+G8</f>
        <v>0</v>
      </c>
      <c r="M8" s="19">
        <f t="shared" si="17"/>
        <v>0</v>
      </c>
      <c r="N8" s="19">
        <f t="shared" si="17"/>
        <v>0</v>
      </c>
      <c r="O8" s="19">
        <f t="shared" si="17"/>
        <v>0</v>
      </c>
      <c r="P8" s="37">
        <f t="shared" si="17"/>
        <v>0</v>
      </c>
    </row>
    <row r="9">
      <c r="A9" s="1" t="s">
        <v>117</v>
      </c>
      <c r="B9" s="36">
        <f t="shared" si="2"/>
        <v>0</v>
      </c>
      <c r="C9">
        <f t="shared" si="3"/>
        <v>0</v>
      </c>
      <c r="D9">
        <f t="shared" si="4"/>
        <v>0</v>
      </c>
      <c r="E9">
        <f t="shared" si="5"/>
        <v>0</v>
      </c>
      <c r="F9" s="37">
        <f t="shared" si="6"/>
        <v>0</v>
      </c>
      <c r="G9" s="36">
        <f t="shared" si="7"/>
        <v>0</v>
      </c>
      <c r="H9">
        <f t="shared" si="8"/>
        <v>0</v>
      </c>
      <c r="I9">
        <f t="shared" si="9"/>
        <v>0</v>
      </c>
      <c r="J9">
        <f t="shared" si="10"/>
        <v>0</v>
      </c>
      <c r="K9" s="38">
        <f t="shared" si="11"/>
        <v>0</v>
      </c>
      <c r="L9" s="39">
        <f t="shared" ref="L9:P9" si="18">B9+G9</f>
        <v>0</v>
      </c>
      <c r="M9" s="19">
        <f t="shared" si="18"/>
        <v>0</v>
      </c>
      <c r="N9" s="19">
        <f t="shared" si="18"/>
        <v>0</v>
      </c>
      <c r="O9" s="19">
        <f t="shared" si="18"/>
        <v>0</v>
      </c>
      <c r="P9" s="37">
        <f t="shared" si="18"/>
        <v>0</v>
      </c>
    </row>
    <row r="10">
      <c r="A10" s="1" t="s">
        <v>118</v>
      </c>
      <c r="B10" s="36">
        <f t="shared" si="2"/>
        <v>0</v>
      </c>
      <c r="C10">
        <f t="shared" si="3"/>
        <v>0</v>
      </c>
      <c r="D10">
        <f t="shared" si="4"/>
        <v>0</v>
      </c>
      <c r="E10">
        <f t="shared" si="5"/>
        <v>0</v>
      </c>
      <c r="F10" s="37">
        <f t="shared" si="6"/>
        <v>0</v>
      </c>
      <c r="G10" s="36">
        <f t="shared" si="7"/>
        <v>0</v>
      </c>
      <c r="H10">
        <f t="shared" si="8"/>
        <v>0</v>
      </c>
      <c r="I10">
        <f t="shared" si="9"/>
        <v>0</v>
      </c>
      <c r="J10">
        <f t="shared" si="10"/>
        <v>0</v>
      </c>
      <c r="K10" s="38">
        <f t="shared" si="11"/>
        <v>0</v>
      </c>
      <c r="L10" s="39">
        <f t="shared" ref="L10:P10" si="19">B10+G10</f>
        <v>0</v>
      </c>
      <c r="M10" s="19">
        <f t="shared" si="19"/>
        <v>0</v>
      </c>
      <c r="N10" s="19">
        <f t="shared" si="19"/>
        <v>0</v>
      </c>
      <c r="O10" s="19">
        <f t="shared" si="19"/>
        <v>0</v>
      </c>
      <c r="P10" s="37">
        <f t="shared" si="19"/>
        <v>0</v>
      </c>
    </row>
    <row r="11">
      <c r="A11" s="1" t="s">
        <v>119</v>
      </c>
      <c r="B11" s="36">
        <f t="shared" si="2"/>
        <v>0</v>
      </c>
      <c r="C11">
        <f t="shared" si="3"/>
        <v>0</v>
      </c>
      <c r="D11">
        <f t="shared" si="4"/>
        <v>0</v>
      </c>
      <c r="E11">
        <f t="shared" si="5"/>
        <v>0</v>
      </c>
      <c r="F11" s="37">
        <f t="shared" si="6"/>
        <v>0</v>
      </c>
      <c r="G11" s="36">
        <f t="shared" si="7"/>
        <v>0</v>
      </c>
      <c r="H11">
        <f t="shared" si="8"/>
        <v>0</v>
      </c>
      <c r="I11">
        <f t="shared" si="9"/>
        <v>0</v>
      </c>
      <c r="J11">
        <f t="shared" si="10"/>
        <v>0</v>
      </c>
      <c r="K11" s="38">
        <f t="shared" si="11"/>
        <v>0</v>
      </c>
      <c r="L11" s="39">
        <f t="shared" ref="L11:P11" si="20">B11+G11</f>
        <v>0</v>
      </c>
      <c r="M11" s="19">
        <f t="shared" si="20"/>
        <v>0</v>
      </c>
      <c r="N11" s="19">
        <f t="shared" si="20"/>
        <v>0</v>
      </c>
      <c r="O11" s="19">
        <f t="shared" si="20"/>
        <v>0</v>
      </c>
      <c r="P11" s="37">
        <f t="shared" si="20"/>
        <v>0</v>
      </c>
    </row>
    <row r="12">
      <c r="A12" s="1" t="s">
        <v>120</v>
      </c>
      <c r="B12" s="36">
        <f t="shared" si="2"/>
        <v>0</v>
      </c>
      <c r="C12">
        <f t="shared" si="3"/>
        <v>0</v>
      </c>
      <c r="D12">
        <f t="shared" si="4"/>
        <v>0</v>
      </c>
      <c r="E12">
        <f t="shared" si="5"/>
        <v>0</v>
      </c>
      <c r="F12" s="37">
        <f t="shared" si="6"/>
        <v>0</v>
      </c>
      <c r="G12" s="36">
        <f t="shared" si="7"/>
        <v>0</v>
      </c>
      <c r="H12">
        <f t="shared" si="8"/>
        <v>0</v>
      </c>
      <c r="I12">
        <f t="shared" si="9"/>
        <v>0</v>
      </c>
      <c r="J12">
        <f t="shared" si="10"/>
        <v>0</v>
      </c>
      <c r="K12" s="38">
        <f t="shared" si="11"/>
        <v>0</v>
      </c>
      <c r="L12" s="39">
        <f t="shared" ref="L12:P12" si="21">B12+G12</f>
        <v>0</v>
      </c>
      <c r="M12" s="19">
        <f t="shared" si="21"/>
        <v>0</v>
      </c>
      <c r="N12" s="19">
        <f t="shared" si="21"/>
        <v>0</v>
      </c>
      <c r="O12" s="19">
        <f t="shared" si="21"/>
        <v>0</v>
      </c>
      <c r="P12" s="37">
        <f t="shared" si="21"/>
        <v>0</v>
      </c>
    </row>
    <row r="13">
      <c r="A13" s="1" t="s">
        <v>121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0</v>
      </c>
      <c r="I13">
        <f t="shared" si="9"/>
        <v>0</v>
      </c>
      <c r="J13">
        <f t="shared" si="10"/>
        <v>0</v>
      </c>
      <c r="K13" s="38">
        <f t="shared" si="11"/>
        <v>0</v>
      </c>
      <c r="L13" s="39">
        <f t="shared" ref="L13:P13" si="22">B13+G13</f>
        <v>0</v>
      </c>
      <c r="M13" s="19">
        <f t="shared" si="22"/>
        <v>0</v>
      </c>
      <c r="N13" s="19">
        <f t="shared" si="22"/>
        <v>0</v>
      </c>
      <c r="O13" s="19">
        <f t="shared" si="22"/>
        <v>0</v>
      </c>
      <c r="P13" s="37">
        <f t="shared" si="22"/>
        <v>0</v>
      </c>
    </row>
    <row r="14">
      <c r="A14" s="1" t="s">
        <v>122</v>
      </c>
      <c r="B14" s="36">
        <f t="shared" si="2"/>
        <v>0</v>
      </c>
      <c r="C14">
        <f t="shared" si="3"/>
        <v>0</v>
      </c>
      <c r="D14">
        <f t="shared" si="4"/>
        <v>0</v>
      </c>
      <c r="E14">
        <f t="shared" si="5"/>
        <v>0</v>
      </c>
      <c r="F14" s="37">
        <f t="shared" si="6"/>
        <v>0</v>
      </c>
      <c r="G14" s="36">
        <f t="shared" si="7"/>
        <v>0</v>
      </c>
      <c r="H14">
        <f t="shared" si="8"/>
        <v>0</v>
      </c>
      <c r="I14">
        <f t="shared" si="9"/>
        <v>0</v>
      </c>
      <c r="J14">
        <f t="shared" si="10"/>
        <v>0</v>
      </c>
      <c r="K14" s="38">
        <f t="shared" si="11"/>
        <v>0</v>
      </c>
      <c r="L14" s="39">
        <f t="shared" ref="L14:P14" si="23">B14+G14</f>
        <v>0</v>
      </c>
      <c r="M14" s="19">
        <f t="shared" si="23"/>
        <v>0</v>
      </c>
      <c r="N14" s="19">
        <f t="shared" si="23"/>
        <v>0</v>
      </c>
      <c r="O14" s="19">
        <f t="shared" si="23"/>
        <v>0</v>
      </c>
      <c r="P14" s="37">
        <f t="shared" si="23"/>
        <v>0</v>
      </c>
    </row>
    <row r="15">
      <c r="A15" s="1" t="s">
        <v>123</v>
      </c>
      <c r="B15" s="36">
        <f t="shared" si="2"/>
        <v>0</v>
      </c>
      <c r="C15">
        <f t="shared" si="3"/>
        <v>0</v>
      </c>
      <c r="D15">
        <f t="shared" si="4"/>
        <v>0</v>
      </c>
      <c r="E15">
        <f t="shared" si="5"/>
        <v>0</v>
      </c>
      <c r="F15" s="37">
        <f t="shared" si="6"/>
        <v>0</v>
      </c>
      <c r="G15" s="36">
        <f t="shared" si="7"/>
        <v>0</v>
      </c>
      <c r="H15">
        <f t="shared" si="8"/>
        <v>0</v>
      </c>
      <c r="I15">
        <f t="shared" si="9"/>
        <v>0</v>
      </c>
      <c r="J15">
        <f t="shared" si="10"/>
        <v>0</v>
      </c>
      <c r="K15" s="38">
        <f t="shared" si="11"/>
        <v>0</v>
      </c>
      <c r="L15" s="39">
        <f t="shared" ref="L15:P15" si="24">B15+G15</f>
        <v>0</v>
      </c>
      <c r="M15" s="19">
        <f t="shared" si="24"/>
        <v>0</v>
      </c>
      <c r="N15" s="19">
        <f t="shared" si="24"/>
        <v>0</v>
      </c>
      <c r="O15" s="19">
        <f t="shared" si="24"/>
        <v>0</v>
      </c>
      <c r="P15" s="37">
        <f t="shared" si="24"/>
        <v>0</v>
      </c>
    </row>
    <row r="16">
      <c r="A16" s="1" t="s">
        <v>124</v>
      </c>
      <c r="B16" s="3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 s="37">
        <f t="shared" si="6"/>
        <v>0</v>
      </c>
      <c r="G16" s="36">
        <f t="shared" si="7"/>
        <v>0</v>
      </c>
      <c r="H16">
        <f t="shared" si="8"/>
        <v>0</v>
      </c>
      <c r="I16">
        <f t="shared" si="9"/>
        <v>0</v>
      </c>
      <c r="J16">
        <f t="shared" si="10"/>
        <v>0</v>
      </c>
      <c r="K16" s="38">
        <f t="shared" si="11"/>
        <v>0</v>
      </c>
      <c r="L16" s="39">
        <f t="shared" ref="L16:P16" si="25">B16+G16</f>
        <v>0</v>
      </c>
      <c r="M16" s="19">
        <f t="shared" si="25"/>
        <v>0</v>
      </c>
      <c r="N16" s="19">
        <f t="shared" si="25"/>
        <v>0</v>
      </c>
      <c r="O16" s="19">
        <f t="shared" si="25"/>
        <v>0</v>
      </c>
      <c r="P16" s="37">
        <f t="shared" si="25"/>
        <v>0</v>
      </c>
    </row>
    <row r="17">
      <c r="A17" s="1" t="s">
        <v>125</v>
      </c>
      <c r="B17" s="36">
        <f t="shared" si="2"/>
        <v>0</v>
      </c>
      <c r="C17">
        <f t="shared" si="3"/>
        <v>0</v>
      </c>
      <c r="D17">
        <f t="shared" si="4"/>
        <v>0</v>
      </c>
      <c r="E17">
        <f t="shared" si="5"/>
        <v>0</v>
      </c>
      <c r="F17" s="37">
        <f t="shared" si="6"/>
        <v>0</v>
      </c>
      <c r="G17" s="36">
        <f t="shared" si="7"/>
        <v>0</v>
      </c>
      <c r="H17">
        <f t="shared" si="8"/>
        <v>0</v>
      </c>
      <c r="I17">
        <f t="shared" si="9"/>
        <v>0</v>
      </c>
      <c r="J17">
        <f t="shared" si="10"/>
        <v>0</v>
      </c>
      <c r="K17" s="38">
        <f t="shared" si="11"/>
        <v>0</v>
      </c>
      <c r="L17" s="39">
        <f t="shared" ref="L17:P17" si="26">B17+G17</f>
        <v>0</v>
      </c>
      <c r="M17" s="19">
        <f t="shared" si="26"/>
        <v>0</v>
      </c>
      <c r="N17" s="19">
        <f t="shared" si="26"/>
        <v>0</v>
      </c>
      <c r="O17" s="19">
        <f t="shared" si="26"/>
        <v>0</v>
      </c>
      <c r="P17" s="37">
        <f t="shared" si="26"/>
        <v>0</v>
      </c>
    </row>
    <row r="18">
      <c r="A18" s="1" t="s">
        <v>126</v>
      </c>
      <c r="B18" s="36">
        <f t="shared" si="2"/>
        <v>0</v>
      </c>
      <c r="C18">
        <f t="shared" si="3"/>
        <v>0</v>
      </c>
      <c r="D18">
        <f t="shared" si="4"/>
        <v>0</v>
      </c>
      <c r="E18">
        <f t="shared" si="5"/>
        <v>0</v>
      </c>
      <c r="F18" s="37">
        <f t="shared" si="6"/>
        <v>0</v>
      </c>
      <c r="G18" s="36">
        <f t="shared" si="7"/>
        <v>0</v>
      </c>
      <c r="H18">
        <f t="shared" si="8"/>
        <v>0</v>
      </c>
      <c r="I18">
        <f t="shared" si="9"/>
        <v>0</v>
      </c>
      <c r="J18">
        <f t="shared" si="10"/>
        <v>0</v>
      </c>
      <c r="K18" s="38">
        <f t="shared" si="11"/>
        <v>0</v>
      </c>
      <c r="L18" s="39">
        <f t="shared" ref="L18:P18" si="27">B18+G18</f>
        <v>0</v>
      </c>
      <c r="M18" s="19">
        <f t="shared" si="27"/>
        <v>0</v>
      </c>
      <c r="N18" s="19">
        <f t="shared" si="27"/>
        <v>0</v>
      </c>
      <c r="O18" s="19">
        <f t="shared" si="27"/>
        <v>0</v>
      </c>
      <c r="P18" s="37">
        <f t="shared" si="27"/>
        <v>0</v>
      </c>
    </row>
    <row r="19">
      <c r="A19" s="1" t="s">
        <v>127</v>
      </c>
      <c r="B19" s="36">
        <f t="shared" si="2"/>
        <v>0</v>
      </c>
      <c r="C19">
        <f t="shared" si="3"/>
        <v>0</v>
      </c>
      <c r="D19">
        <f t="shared" si="4"/>
        <v>0</v>
      </c>
      <c r="E19">
        <f t="shared" si="5"/>
        <v>0</v>
      </c>
      <c r="F19" s="37">
        <f t="shared" si="6"/>
        <v>0</v>
      </c>
      <c r="G19" s="36">
        <f t="shared" si="7"/>
        <v>0</v>
      </c>
      <c r="H19">
        <f t="shared" si="8"/>
        <v>0</v>
      </c>
      <c r="I19">
        <f t="shared" si="9"/>
        <v>0</v>
      </c>
      <c r="J19">
        <f t="shared" si="10"/>
        <v>0</v>
      </c>
      <c r="K19" s="38">
        <f t="shared" si="11"/>
        <v>0</v>
      </c>
      <c r="L19" s="39">
        <f t="shared" ref="L19:P19" si="28">B19+G19</f>
        <v>0</v>
      </c>
      <c r="M19" s="19">
        <f t="shared" si="28"/>
        <v>0</v>
      </c>
      <c r="N19" s="19">
        <f t="shared" si="28"/>
        <v>0</v>
      </c>
      <c r="O19" s="19">
        <f t="shared" si="28"/>
        <v>0</v>
      </c>
      <c r="P19" s="37">
        <f t="shared" si="28"/>
        <v>0</v>
      </c>
    </row>
    <row r="20">
      <c r="A20" s="1" t="s">
        <v>128</v>
      </c>
      <c r="B20" s="36">
        <f t="shared" si="2"/>
        <v>0</v>
      </c>
      <c r="C20">
        <f t="shared" si="3"/>
        <v>0</v>
      </c>
      <c r="D20">
        <f t="shared" si="4"/>
        <v>0</v>
      </c>
      <c r="E20">
        <f t="shared" si="5"/>
        <v>0</v>
      </c>
      <c r="F20" s="37">
        <f t="shared" si="6"/>
        <v>0</v>
      </c>
      <c r="G20" s="36">
        <f t="shared" si="7"/>
        <v>0</v>
      </c>
      <c r="H20">
        <f t="shared" si="8"/>
        <v>0</v>
      </c>
      <c r="I20">
        <f t="shared" si="9"/>
        <v>0</v>
      </c>
      <c r="J20">
        <f t="shared" si="10"/>
        <v>0</v>
      </c>
      <c r="K20" s="38">
        <f t="shared" si="11"/>
        <v>0</v>
      </c>
      <c r="L20" s="39">
        <f t="shared" ref="L20:P20" si="29">B20+G20</f>
        <v>0</v>
      </c>
      <c r="M20" s="19">
        <f t="shared" si="29"/>
        <v>0</v>
      </c>
      <c r="N20" s="19">
        <f t="shared" si="29"/>
        <v>0</v>
      </c>
      <c r="O20" s="19">
        <f t="shared" si="29"/>
        <v>0</v>
      </c>
      <c r="P20" s="37">
        <f t="shared" si="29"/>
        <v>0</v>
      </c>
    </row>
    <row r="21">
      <c r="A21" s="1" t="s">
        <v>129</v>
      </c>
      <c r="B21" s="36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 s="37">
        <f t="shared" si="6"/>
        <v>0</v>
      </c>
      <c r="G21" s="36">
        <f t="shared" si="7"/>
        <v>0</v>
      </c>
      <c r="H21">
        <f t="shared" si="8"/>
        <v>0</v>
      </c>
      <c r="I21">
        <f t="shared" si="9"/>
        <v>0</v>
      </c>
      <c r="J21">
        <f t="shared" si="10"/>
        <v>0</v>
      </c>
      <c r="K21" s="38">
        <f t="shared" si="11"/>
        <v>0</v>
      </c>
      <c r="L21" s="39">
        <f t="shared" ref="L21:P21" si="30">B21+G21</f>
        <v>0</v>
      </c>
      <c r="M21" s="19">
        <f t="shared" si="30"/>
        <v>0</v>
      </c>
      <c r="N21" s="19">
        <f t="shared" si="30"/>
        <v>0</v>
      </c>
      <c r="O21" s="19">
        <f t="shared" si="30"/>
        <v>0</v>
      </c>
      <c r="P21" s="37">
        <f t="shared" si="30"/>
        <v>0</v>
      </c>
    </row>
    <row r="22">
      <c r="A22" s="1" t="s">
        <v>130</v>
      </c>
      <c r="B22" s="36">
        <f t="shared" si="2"/>
        <v>0</v>
      </c>
      <c r="C22">
        <f t="shared" si="3"/>
        <v>0</v>
      </c>
      <c r="D22">
        <f t="shared" si="4"/>
        <v>0</v>
      </c>
      <c r="E22">
        <f t="shared" si="5"/>
        <v>0</v>
      </c>
      <c r="F22" s="37">
        <f t="shared" si="6"/>
        <v>0</v>
      </c>
      <c r="G22" s="36">
        <f t="shared" si="7"/>
        <v>0</v>
      </c>
      <c r="H22">
        <f t="shared" si="8"/>
        <v>0</v>
      </c>
      <c r="I22">
        <f t="shared" si="9"/>
        <v>0</v>
      </c>
      <c r="J22">
        <f t="shared" si="10"/>
        <v>0</v>
      </c>
      <c r="K22" s="38">
        <f t="shared" si="11"/>
        <v>0</v>
      </c>
      <c r="L22" s="39">
        <f t="shared" ref="L22:P22" si="31">B22+G22</f>
        <v>0</v>
      </c>
      <c r="M22" s="19">
        <f t="shared" si="31"/>
        <v>0</v>
      </c>
      <c r="N22" s="19">
        <f t="shared" si="31"/>
        <v>0</v>
      </c>
      <c r="O22" s="19">
        <f t="shared" si="31"/>
        <v>0</v>
      </c>
      <c r="P22" s="37">
        <f t="shared" si="31"/>
        <v>0</v>
      </c>
    </row>
    <row r="23">
      <c r="A23" s="1" t="s">
        <v>131</v>
      </c>
      <c r="B23" s="36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 s="37">
        <f t="shared" si="6"/>
        <v>0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2">B23+G23</f>
        <v>0</v>
      </c>
      <c r="M23" s="19">
        <f t="shared" si="32"/>
        <v>0</v>
      </c>
      <c r="N23" s="19">
        <f t="shared" si="32"/>
        <v>0</v>
      </c>
      <c r="O23" s="19">
        <f t="shared" si="32"/>
        <v>0</v>
      </c>
      <c r="P23" s="37">
        <f t="shared" si="32"/>
        <v>0</v>
      </c>
    </row>
    <row r="24">
      <c r="A24" s="1" t="s">
        <v>132</v>
      </c>
      <c r="B24" s="36">
        <f t="shared" si="2"/>
        <v>0</v>
      </c>
      <c r="C24">
        <f t="shared" si="3"/>
        <v>0</v>
      </c>
      <c r="D24">
        <f t="shared" si="4"/>
        <v>0</v>
      </c>
      <c r="E24">
        <f t="shared" si="5"/>
        <v>0</v>
      </c>
      <c r="F24" s="37">
        <f t="shared" si="6"/>
        <v>0</v>
      </c>
      <c r="G24" s="36">
        <f t="shared" si="7"/>
        <v>0</v>
      </c>
      <c r="H24">
        <f t="shared" si="8"/>
        <v>0</v>
      </c>
      <c r="I24">
        <f t="shared" si="9"/>
        <v>0</v>
      </c>
      <c r="J24">
        <f t="shared" si="10"/>
        <v>0</v>
      </c>
      <c r="K24" s="38">
        <f t="shared" si="11"/>
        <v>0</v>
      </c>
      <c r="L24" s="39">
        <f t="shared" ref="L24:P24" si="33">B24+G24</f>
        <v>0</v>
      </c>
      <c r="M24" s="19">
        <f t="shared" si="33"/>
        <v>0</v>
      </c>
      <c r="N24" s="19">
        <f t="shared" si="33"/>
        <v>0</v>
      </c>
      <c r="O24" s="19">
        <f t="shared" si="33"/>
        <v>0</v>
      </c>
      <c r="P24" s="37">
        <f t="shared" si="33"/>
        <v>0</v>
      </c>
    </row>
    <row r="25">
      <c r="A25" s="1" t="s">
        <v>133</v>
      </c>
      <c r="B25" s="36">
        <f t="shared" si="2"/>
        <v>0</v>
      </c>
      <c r="C25">
        <f t="shared" si="3"/>
        <v>0</v>
      </c>
      <c r="D25">
        <f t="shared" si="4"/>
        <v>0</v>
      </c>
      <c r="E25">
        <f t="shared" si="5"/>
        <v>0</v>
      </c>
      <c r="F25" s="37">
        <f t="shared" si="6"/>
        <v>0</v>
      </c>
      <c r="G25" s="36">
        <f t="shared" si="7"/>
        <v>0</v>
      </c>
      <c r="H25">
        <f t="shared" si="8"/>
        <v>0</v>
      </c>
      <c r="I25">
        <f t="shared" si="9"/>
        <v>0</v>
      </c>
      <c r="J25">
        <f t="shared" si="10"/>
        <v>0</v>
      </c>
      <c r="K25" s="38">
        <f t="shared" si="11"/>
        <v>0</v>
      </c>
      <c r="L25" s="39">
        <f t="shared" ref="L25:P25" si="34">B25+G25</f>
        <v>0</v>
      </c>
      <c r="M25" s="19">
        <f t="shared" si="34"/>
        <v>0</v>
      </c>
      <c r="N25" s="19">
        <f t="shared" si="34"/>
        <v>0</v>
      </c>
      <c r="O25" s="19">
        <f t="shared" si="34"/>
        <v>0</v>
      </c>
      <c r="P25" s="37">
        <f t="shared" si="34"/>
        <v>0</v>
      </c>
    </row>
    <row r="26">
      <c r="A26" s="1" t="s">
        <v>134</v>
      </c>
      <c r="B26" s="36">
        <f t="shared" si="2"/>
        <v>0</v>
      </c>
      <c r="C26">
        <f t="shared" si="3"/>
        <v>0</v>
      </c>
      <c r="D26">
        <f t="shared" si="4"/>
        <v>0</v>
      </c>
      <c r="E26">
        <f t="shared" si="5"/>
        <v>0</v>
      </c>
      <c r="F26" s="37">
        <f t="shared" si="6"/>
        <v>0</v>
      </c>
      <c r="G26" s="36">
        <f t="shared" si="7"/>
        <v>0</v>
      </c>
      <c r="H26">
        <f t="shared" si="8"/>
        <v>0</v>
      </c>
      <c r="I26">
        <f t="shared" si="9"/>
        <v>0</v>
      </c>
      <c r="J26">
        <f t="shared" si="10"/>
        <v>0</v>
      </c>
      <c r="K26" s="38">
        <f t="shared" si="11"/>
        <v>0</v>
      </c>
      <c r="L26" s="39">
        <f t="shared" ref="L26:P26" si="35">B26+G26</f>
        <v>0</v>
      </c>
      <c r="M26" s="19">
        <f t="shared" si="35"/>
        <v>0</v>
      </c>
      <c r="N26" s="19">
        <f t="shared" si="35"/>
        <v>0</v>
      </c>
      <c r="O26" s="19">
        <f t="shared" si="35"/>
        <v>0</v>
      </c>
      <c r="P26" s="37">
        <f t="shared" si="35"/>
        <v>0</v>
      </c>
    </row>
    <row r="27">
      <c r="A27" s="1" t="s">
        <v>135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0</v>
      </c>
      <c r="I27">
        <f t="shared" si="9"/>
        <v>0</v>
      </c>
      <c r="J27">
        <f t="shared" si="10"/>
        <v>0</v>
      </c>
      <c r="K27" s="38">
        <f t="shared" si="11"/>
        <v>0</v>
      </c>
      <c r="L27" s="39">
        <f t="shared" ref="L27:P27" si="36">B27+G27</f>
        <v>0</v>
      </c>
      <c r="M27" s="19">
        <f t="shared" si="36"/>
        <v>0</v>
      </c>
      <c r="N27" s="19">
        <f t="shared" si="36"/>
        <v>0</v>
      </c>
      <c r="O27" s="19">
        <f t="shared" si="36"/>
        <v>0</v>
      </c>
      <c r="P27" s="37">
        <f t="shared" si="36"/>
        <v>0</v>
      </c>
    </row>
    <row r="28">
      <c r="A28" s="1" t="s">
        <v>136</v>
      </c>
      <c r="B28" s="36">
        <f t="shared" si="2"/>
        <v>0</v>
      </c>
      <c r="C28">
        <f t="shared" si="3"/>
        <v>0</v>
      </c>
      <c r="D28">
        <f t="shared" si="4"/>
        <v>0</v>
      </c>
      <c r="E28">
        <f t="shared" si="5"/>
        <v>0</v>
      </c>
      <c r="F28" s="37">
        <f t="shared" si="6"/>
        <v>0</v>
      </c>
      <c r="G28" s="36">
        <f t="shared" si="7"/>
        <v>0</v>
      </c>
      <c r="H28">
        <f t="shared" si="8"/>
        <v>0</v>
      </c>
      <c r="I28">
        <f t="shared" si="9"/>
        <v>0</v>
      </c>
      <c r="J28">
        <f t="shared" si="10"/>
        <v>0</v>
      </c>
      <c r="K28" s="38">
        <f t="shared" si="11"/>
        <v>0</v>
      </c>
      <c r="L28" s="39">
        <f t="shared" ref="L28:P28" si="37">B28+G28</f>
        <v>0</v>
      </c>
      <c r="M28" s="19">
        <f t="shared" si="37"/>
        <v>0</v>
      </c>
      <c r="N28" s="19">
        <f t="shared" si="37"/>
        <v>0</v>
      </c>
      <c r="O28" s="19">
        <f t="shared" si="37"/>
        <v>0</v>
      </c>
      <c r="P28" s="37">
        <f t="shared" si="37"/>
        <v>0</v>
      </c>
    </row>
    <row r="29">
      <c r="A29" s="1" t="s">
        <v>137</v>
      </c>
      <c r="B29" s="36">
        <f t="shared" si="2"/>
        <v>0</v>
      </c>
      <c r="C29">
        <f t="shared" si="3"/>
        <v>0</v>
      </c>
      <c r="D29">
        <f t="shared" si="4"/>
        <v>0</v>
      </c>
      <c r="E29">
        <f t="shared" si="5"/>
        <v>0</v>
      </c>
      <c r="F29" s="37">
        <f t="shared" si="6"/>
        <v>0</v>
      </c>
      <c r="G29" s="36">
        <f t="shared" si="7"/>
        <v>0</v>
      </c>
      <c r="H29">
        <f t="shared" si="8"/>
        <v>0</v>
      </c>
      <c r="I29">
        <f t="shared" si="9"/>
        <v>0</v>
      </c>
      <c r="J29">
        <f t="shared" si="10"/>
        <v>0</v>
      </c>
      <c r="K29" s="38">
        <f t="shared" si="11"/>
        <v>0</v>
      </c>
      <c r="L29" s="39">
        <f t="shared" ref="L29:P29" si="38">B29+G29</f>
        <v>0</v>
      </c>
      <c r="M29" s="19">
        <f t="shared" si="38"/>
        <v>0</v>
      </c>
      <c r="N29" s="19">
        <f t="shared" si="38"/>
        <v>0</v>
      </c>
      <c r="O29" s="19">
        <f t="shared" si="38"/>
        <v>0</v>
      </c>
      <c r="P29" s="37">
        <f t="shared" si="38"/>
        <v>0</v>
      </c>
    </row>
    <row r="30">
      <c r="A30" s="1" t="s">
        <v>138</v>
      </c>
      <c r="B30" s="36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 s="37">
        <f t="shared" si="6"/>
        <v>0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9">B30+G30</f>
        <v>0</v>
      </c>
      <c r="M30" s="19">
        <f t="shared" si="39"/>
        <v>0</v>
      </c>
      <c r="N30" s="19">
        <f t="shared" si="39"/>
        <v>0</v>
      </c>
      <c r="O30" s="19">
        <f t="shared" si="39"/>
        <v>0</v>
      </c>
      <c r="P30" s="37">
        <f t="shared" si="39"/>
        <v>0</v>
      </c>
    </row>
    <row r="31">
      <c r="A31" s="1" t="s">
        <v>139</v>
      </c>
      <c r="B31" s="36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 s="37">
        <f t="shared" si="6"/>
        <v>0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40">B31+G31</f>
        <v>0</v>
      </c>
      <c r="M31" s="19">
        <f t="shared" si="40"/>
        <v>0</v>
      </c>
      <c r="N31" s="19">
        <f t="shared" si="40"/>
        <v>0</v>
      </c>
      <c r="O31" s="19">
        <f t="shared" si="40"/>
        <v>0</v>
      </c>
      <c r="P31" s="37">
        <f t="shared" si="40"/>
        <v>0</v>
      </c>
    </row>
    <row r="32">
      <c r="A32" s="1" t="s">
        <v>140</v>
      </c>
      <c r="B32" s="36">
        <f t="shared" si="2"/>
        <v>0</v>
      </c>
      <c r="C32">
        <f t="shared" si="3"/>
        <v>25</v>
      </c>
      <c r="D32">
        <f t="shared" si="4"/>
        <v>0</v>
      </c>
      <c r="E32">
        <f t="shared" si="5"/>
        <v>0</v>
      </c>
      <c r="F32" s="37">
        <f t="shared" si="6"/>
        <v>25</v>
      </c>
      <c r="G32" s="36">
        <f t="shared" si="7"/>
        <v>0</v>
      </c>
      <c r="H32">
        <f t="shared" si="8"/>
        <v>-756</v>
      </c>
      <c r="I32">
        <f t="shared" si="9"/>
        <v>0</v>
      </c>
      <c r="J32">
        <f t="shared" si="10"/>
        <v>0</v>
      </c>
      <c r="K32" s="38">
        <f t="shared" si="11"/>
        <v>-756</v>
      </c>
      <c r="L32" s="39">
        <f t="shared" ref="L32:P32" si="41">B32+G32</f>
        <v>0</v>
      </c>
      <c r="M32" s="19">
        <f t="shared" si="41"/>
        <v>-731</v>
      </c>
      <c r="N32" s="19">
        <f t="shared" si="41"/>
        <v>0</v>
      </c>
      <c r="O32" s="19">
        <f t="shared" si="41"/>
        <v>0</v>
      </c>
      <c r="P32" s="37">
        <f t="shared" si="41"/>
        <v>-731</v>
      </c>
    </row>
    <row r="33">
      <c r="A33" s="1" t="s">
        <v>141</v>
      </c>
      <c r="B33" s="36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 s="37">
        <f t="shared" si="6"/>
        <v>0</v>
      </c>
      <c r="G33" s="36">
        <f t="shared" si="7"/>
        <v>0</v>
      </c>
      <c r="H33">
        <f t="shared" si="8"/>
        <v>-400</v>
      </c>
      <c r="I33">
        <f t="shared" si="9"/>
        <v>0</v>
      </c>
      <c r="J33">
        <f t="shared" si="10"/>
        <v>0</v>
      </c>
      <c r="K33" s="38">
        <f t="shared" si="11"/>
        <v>-400</v>
      </c>
      <c r="L33" s="39">
        <f t="shared" ref="L33:P33" si="42">B33+G33</f>
        <v>0</v>
      </c>
      <c r="M33" s="19">
        <f t="shared" si="42"/>
        <v>-400</v>
      </c>
      <c r="N33" s="19">
        <f t="shared" si="42"/>
        <v>0</v>
      </c>
      <c r="O33" s="19">
        <f t="shared" si="42"/>
        <v>0</v>
      </c>
      <c r="P33" s="37">
        <f t="shared" si="42"/>
        <v>-400</v>
      </c>
    </row>
    <row r="34">
      <c r="A34" s="1" t="s">
        <v>142</v>
      </c>
      <c r="B34" s="36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 s="37">
        <f t="shared" si="6"/>
        <v>0</v>
      </c>
      <c r="G34" s="36">
        <f t="shared" si="7"/>
        <v>0</v>
      </c>
      <c r="H34">
        <f t="shared" si="8"/>
        <v>0</v>
      </c>
      <c r="I34">
        <f t="shared" si="9"/>
        <v>0</v>
      </c>
      <c r="J34">
        <f t="shared" si="10"/>
        <v>0</v>
      </c>
      <c r="K34" s="38">
        <f t="shared" si="11"/>
        <v>0</v>
      </c>
      <c r="L34" s="39">
        <f t="shared" ref="L34:P34" si="43">B34+G34</f>
        <v>0</v>
      </c>
      <c r="M34" s="19">
        <f t="shared" si="43"/>
        <v>0</v>
      </c>
      <c r="N34" s="19">
        <f t="shared" si="43"/>
        <v>0</v>
      </c>
      <c r="O34" s="19">
        <f t="shared" si="43"/>
        <v>0</v>
      </c>
      <c r="P34" s="37">
        <f t="shared" si="43"/>
        <v>0</v>
      </c>
    </row>
    <row r="35">
      <c r="A35" s="1" t="s">
        <v>143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0</v>
      </c>
      <c r="I35">
        <f t="shared" si="9"/>
        <v>-2</v>
      </c>
      <c r="J35">
        <f t="shared" si="10"/>
        <v>0</v>
      </c>
      <c r="K35" s="38">
        <f t="shared" si="11"/>
        <v>-0.2</v>
      </c>
      <c r="L35" s="39">
        <f t="shared" ref="L35:P35" si="44">B35+G35</f>
        <v>0</v>
      </c>
      <c r="M35" s="19">
        <f t="shared" si="44"/>
        <v>0</v>
      </c>
      <c r="N35" s="19">
        <f t="shared" si="44"/>
        <v>-2</v>
      </c>
      <c r="O35" s="19">
        <f t="shared" si="44"/>
        <v>0</v>
      </c>
      <c r="P35" s="37">
        <f t="shared" si="44"/>
        <v>-0.2</v>
      </c>
    </row>
    <row r="36">
      <c r="A36" s="1" t="s">
        <v>144</v>
      </c>
      <c r="B36" s="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 s="37">
        <f t="shared" si="6"/>
        <v>0</v>
      </c>
      <c r="G36" s="36">
        <f t="shared" si="7"/>
        <v>0</v>
      </c>
      <c r="H36">
        <f t="shared" si="8"/>
        <v>0</v>
      </c>
      <c r="I36">
        <f t="shared" si="9"/>
        <v>0</v>
      </c>
      <c r="J36">
        <f t="shared" si="10"/>
        <v>0</v>
      </c>
      <c r="K36" s="38">
        <f t="shared" si="11"/>
        <v>0</v>
      </c>
      <c r="L36" s="39">
        <f t="shared" ref="L36:P36" si="45">B36+G36</f>
        <v>0</v>
      </c>
      <c r="M36" s="19">
        <f t="shared" si="45"/>
        <v>0</v>
      </c>
      <c r="N36" s="19">
        <f t="shared" si="45"/>
        <v>0</v>
      </c>
      <c r="O36" s="19">
        <f t="shared" si="45"/>
        <v>0</v>
      </c>
      <c r="P36" s="37">
        <f t="shared" si="45"/>
        <v>0</v>
      </c>
    </row>
    <row r="37">
      <c r="A37" s="1" t="s">
        <v>145</v>
      </c>
      <c r="B37" s="36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 s="37">
        <f t="shared" si="6"/>
        <v>0</v>
      </c>
      <c r="G37" s="36">
        <f t="shared" si="7"/>
        <v>0</v>
      </c>
      <c r="H37">
        <f t="shared" si="8"/>
        <v>-50</v>
      </c>
      <c r="I37">
        <f t="shared" si="9"/>
        <v>0</v>
      </c>
      <c r="J37">
        <f t="shared" si="10"/>
        <v>0</v>
      </c>
      <c r="K37" s="38">
        <f t="shared" si="11"/>
        <v>-50</v>
      </c>
      <c r="L37" s="39">
        <f t="shared" ref="L37:P37" si="46">B37+G37</f>
        <v>0</v>
      </c>
      <c r="M37" s="19">
        <f t="shared" si="46"/>
        <v>-50</v>
      </c>
      <c r="N37" s="19">
        <f t="shared" si="46"/>
        <v>0</v>
      </c>
      <c r="O37" s="19">
        <f t="shared" si="46"/>
        <v>0</v>
      </c>
      <c r="P37" s="37">
        <f t="shared" si="46"/>
        <v>-50</v>
      </c>
    </row>
    <row r="38">
      <c r="A38" s="1" t="s">
        <v>146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7">B38+G38</f>
        <v>0</v>
      </c>
      <c r="M38" s="19">
        <f t="shared" si="47"/>
        <v>0</v>
      </c>
      <c r="N38" s="19">
        <f t="shared" si="47"/>
        <v>0</v>
      </c>
      <c r="O38" s="19">
        <f t="shared" si="47"/>
        <v>0</v>
      </c>
      <c r="P38" s="37">
        <f t="shared" si="47"/>
        <v>0</v>
      </c>
    </row>
    <row r="39">
      <c r="A39" s="1" t="s">
        <v>147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8">B39+G39</f>
        <v>0</v>
      </c>
      <c r="M39" s="19">
        <f t="shared" si="48"/>
        <v>0</v>
      </c>
      <c r="N39" s="19">
        <f t="shared" si="48"/>
        <v>0</v>
      </c>
      <c r="O39" s="19">
        <f t="shared" si="48"/>
        <v>0</v>
      </c>
      <c r="P39" s="37">
        <f t="shared" si="48"/>
        <v>0</v>
      </c>
    </row>
    <row r="40">
      <c r="A40" s="1" t="s">
        <v>148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9">B40+G40</f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37">
        <f t="shared" si="49"/>
        <v>0</v>
      </c>
    </row>
    <row r="41">
      <c r="A41" s="1" t="s">
        <v>149</v>
      </c>
      <c r="B41" s="36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 s="37">
        <f t="shared" si="6"/>
        <v>0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50">B41+G41</f>
        <v>0</v>
      </c>
      <c r="M41" s="19">
        <f t="shared" si="50"/>
        <v>0</v>
      </c>
      <c r="N41" s="19">
        <f t="shared" si="50"/>
        <v>0</v>
      </c>
      <c r="O41" s="19">
        <f t="shared" si="50"/>
        <v>0</v>
      </c>
      <c r="P41" s="37">
        <f t="shared" si="50"/>
        <v>0</v>
      </c>
    </row>
    <row r="42">
      <c r="A42" s="1" t="s">
        <v>150</v>
      </c>
      <c r="B42" s="36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 s="37">
        <f t="shared" si="6"/>
        <v>0</v>
      </c>
      <c r="G42" s="36">
        <f t="shared" si="7"/>
        <v>0</v>
      </c>
      <c r="H42">
        <f t="shared" si="8"/>
        <v>0</v>
      </c>
      <c r="I42">
        <f t="shared" si="9"/>
        <v>0</v>
      </c>
      <c r="J42">
        <f t="shared" si="10"/>
        <v>0</v>
      </c>
      <c r="K42" s="38">
        <f t="shared" si="11"/>
        <v>0</v>
      </c>
      <c r="L42" s="39">
        <f t="shared" ref="L42:P42" si="51">B42+G42</f>
        <v>0</v>
      </c>
      <c r="M42" s="19">
        <f t="shared" si="51"/>
        <v>0</v>
      </c>
      <c r="N42" s="19">
        <f t="shared" si="51"/>
        <v>0</v>
      </c>
      <c r="O42" s="19">
        <f t="shared" si="51"/>
        <v>0</v>
      </c>
      <c r="P42" s="37">
        <f t="shared" si="51"/>
        <v>0</v>
      </c>
    </row>
    <row r="43">
      <c r="A43" s="1" t="s">
        <v>151</v>
      </c>
      <c r="B43" s="36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 s="37">
        <f t="shared" si="6"/>
        <v>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2">B43+G43</f>
        <v>0</v>
      </c>
      <c r="M43" s="19">
        <f t="shared" si="52"/>
        <v>0</v>
      </c>
      <c r="N43" s="19">
        <f t="shared" si="52"/>
        <v>0</v>
      </c>
      <c r="O43" s="19">
        <f t="shared" si="52"/>
        <v>0</v>
      </c>
      <c r="P43" s="37">
        <f t="shared" si="52"/>
        <v>0</v>
      </c>
    </row>
    <row r="44">
      <c r="A44" s="1" t="s">
        <v>152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3">B44+G44</f>
        <v>0</v>
      </c>
      <c r="M44" s="19">
        <f t="shared" si="53"/>
        <v>0</v>
      </c>
      <c r="N44" s="19">
        <f t="shared" si="53"/>
        <v>0</v>
      </c>
      <c r="O44" s="19">
        <f t="shared" si="53"/>
        <v>0</v>
      </c>
      <c r="P44" s="37">
        <f t="shared" si="53"/>
        <v>0</v>
      </c>
    </row>
    <row r="45">
      <c r="A45" s="1" t="s">
        <v>153</v>
      </c>
      <c r="B45" s="36">
        <f t="shared" si="2"/>
        <v>0</v>
      </c>
      <c r="C45">
        <f t="shared" si="3"/>
        <v>0</v>
      </c>
      <c r="D45">
        <f t="shared" si="4"/>
        <v>0</v>
      </c>
      <c r="E45">
        <f t="shared" si="5"/>
        <v>0</v>
      </c>
      <c r="F45" s="37">
        <f t="shared" si="6"/>
        <v>0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4">B45+G45</f>
        <v>0</v>
      </c>
      <c r="M45" s="19">
        <f t="shared" si="54"/>
        <v>0</v>
      </c>
      <c r="N45" s="19">
        <f t="shared" si="54"/>
        <v>0</v>
      </c>
      <c r="O45" s="19">
        <f t="shared" si="54"/>
        <v>0</v>
      </c>
      <c r="P45" s="37">
        <f t="shared" si="54"/>
        <v>0</v>
      </c>
    </row>
    <row r="46">
      <c r="A46" s="1" t="s">
        <v>154</v>
      </c>
      <c r="B46" s="36">
        <f t="shared" si="2"/>
        <v>0</v>
      </c>
      <c r="C46">
        <f t="shared" si="3"/>
        <v>0</v>
      </c>
      <c r="D46">
        <f t="shared" si="4"/>
        <v>0</v>
      </c>
      <c r="E46">
        <f t="shared" si="5"/>
        <v>0</v>
      </c>
      <c r="F46" s="37">
        <f t="shared" si="6"/>
        <v>0</v>
      </c>
      <c r="G46" s="36">
        <f t="shared" si="7"/>
        <v>0</v>
      </c>
      <c r="H46">
        <f t="shared" si="8"/>
        <v>0</v>
      </c>
      <c r="I46">
        <f t="shared" si="9"/>
        <v>0</v>
      </c>
      <c r="J46">
        <f t="shared" si="10"/>
        <v>0</v>
      </c>
      <c r="K46" s="38">
        <f t="shared" si="11"/>
        <v>0</v>
      </c>
      <c r="L46" s="39">
        <f t="shared" ref="L46:P46" si="55">B46+G46</f>
        <v>0</v>
      </c>
      <c r="M46" s="19">
        <f t="shared" si="55"/>
        <v>0</v>
      </c>
      <c r="N46" s="19">
        <f t="shared" si="55"/>
        <v>0</v>
      </c>
      <c r="O46" s="19">
        <f t="shared" si="55"/>
        <v>0</v>
      </c>
      <c r="P46" s="37">
        <f t="shared" si="55"/>
        <v>0</v>
      </c>
    </row>
    <row r="47">
      <c r="A47" s="1" t="s">
        <v>155</v>
      </c>
      <c r="B47" s="36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 s="37">
        <f t="shared" si="6"/>
        <v>0</v>
      </c>
      <c r="G47" s="36">
        <f t="shared" si="7"/>
        <v>0</v>
      </c>
      <c r="H47">
        <f t="shared" si="8"/>
        <v>-6</v>
      </c>
      <c r="I47">
        <f t="shared" si="9"/>
        <v>0</v>
      </c>
      <c r="J47">
        <f t="shared" si="10"/>
        <v>0</v>
      </c>
      <c r="K47" s="38">
        <f t="shared" si="11"/>
        <v>-6</v>
      </c>
      <c r="L47" s="39">
        <f t="shared" ref="L47:P47" si="56">B47+G47</f>
        <v>0</v>
      </c>
      <c r="M47" s="19">
        <f t="shared" si="56"/>
        <v>-6</v>
      </c>
      <c r="N47" s="19">
        <f t="shared" si="56"/>
        <v>0</v>
      </c>
      <c r="O47" s="19">
        <f t="shared" si="56"/>
        <v>0</v>
      </c>
      <c r="P47" s="37">
        <f t="shared" si="56"/>
        <v>-6</v>
      </c>
    </row>
    <row r="48">
      <c r="A48" s="1" t="s">
        <v>156</v>
      </c>
      <c r="B48" s="36">
        <f t="shared" si="2"/>
        <v>2</v>
      </c>
      <c r="C48">
        <f t="shared" si="3"/>
        <v>46</v>
      </c>
      <c r="D48">
        <f t="shared" si="4"/>
        <v>4</v>
      </c>
      <c r="E48">
        <f t="shared" si="5"/>
        <v>7</v>
      </c>
      <c r="F48" s="37">
        <f t="shared" si="6"/>
        <v>66.47</v>
      </c>
      <c r="G48" s="36">
        <f t="shared" si="7"/>
        <v>0</v>
      </c>
      <c r="H48">
        <f t="shared" si="8"/>
        <v>0</v>
      </c>
      <c r="I48">
        <f t="shared" si="9"/>
        <v>0</v>
      </c>
      <c r="J48">
        <f t="shared" si="10"/>
        <v>0</v>
      </c>
      <c r="K48" s="38">
        <f t="shared" si="11"/>
        <v>0</v>
      </c>
      <c r="L48" s="39">
        <f t="shared" ref="L48:P48" si="57">B48+G48</f>
        <v>2</v>
      </c>
      <c r="M48" s="19">
        <f t="shared" si="57"/>
        <v>46</v>
      </c>
      <c r="N48" s="19">
        <f t="shared" si="57"/>
        <v>4</v>
      </c>
      <c r="O48" s="19">
        <f t="shared" si="57"/>
        <v>7</v>
      </c>
      <c r="P48" s="37">
        <f t="shared" si="57"/>
        <v>66.47</v>
      </c>
    </row>
    <row r="49">
      <c r="A49" s="1" t="s">
        <v>157</v>
      </c>
      <c r="B49" s="36">
        <f t="shared" si="2"/>
        <v>0</v>
      </c>
      <c r="C49">
        <f t="shared" si="3"/>
        <v>0</v>
      </c>
      <c r="D49">
        <f t="shared" si="4"/>
        <v>0</v>
      </c>
      <c r="E49">
        <f t="shared" si="5"/>
        <v>0</v>
      </c>
      <c r="F49" s="37">
        <f t="shared" si="6"/>
        <v>0</v>
      </c>
      <c r="G49" s="36">
        <f t="shared" si="7"/>
        <v>0</v>
      </c>
      <c r="H49">
        <f t="shared" si="8"/>
        <v>-63</v>
      </c>
      <c r="I49">
        <f t="shared" si="9"/>
        <v>0</v>
      </c>
      <c r="J49">
        <f t="shared" si="10"/>
        <v>0</v>
      </c>
      <c r="K49" s="38">
        <f t="shared" si="11"/>
        <v>-63</v>
      </c>
      <c r="L49" s="39">
        <f t="shared" ref="L49:P49" si="58">B49+G49</f>
        <v>0</v>
      </c>
      <c r="M49" s="19">
        <f t="shared" si="58"/>
        <v>-63</v>
      </c>
      <c r="N49" s="19">
        <f t="shared" si="58"/>
        <v>0</v>
      </c>
      <c r="O49" s="19">
        <f t="shared" si="58"/>
        <v>0</v>
      </c>
      <c r="P49" s="37">
        <f t="shared" si="58"/>
        <v>-63</v>
      </c>
    </row>
    <row r="50">
      <c r="A50" s="1" t="s">
        <v>158</v>
      </c>
      <c r="B50" s="36">
        <f t="shared" si="2"/>
        <v>0</v>
      </c>
      <c r="C50">
        <f t="shared" si="3"/>
        <v>0</v>
      </c>
      <c r="D50">
        <f t="shared" si="4"/>
        <v>0</v>
      </c>
      <c r="E50">
        <f t="shared" si="5"/>
        <v>0</v>
      </c>
      <c r="F50" s="37">
        <f t="shared" si="6"/>
        <v>0</v>
      </c>
      <c r="G50" s="36">
        <f t="shared" si="7"/>
        <v>0</v>
      </c>
      <c r="H50">
        <f t="shared" si="8"/>
        <v>0</v>
      </c>
      <c r="I50">
        <f t="shared" si="9"/>
        <v>0</v>
      </c>
      <c r="J50">
        <f t="shared" si="10"/>
        <v>0</v>
      </c>
      <c r="K50" s="38">
        <f t="shared" si="11"/>
        <v>0</v>
      </c>
      <c r="L50" s="39">
        <f t="shared" ref="L50:P50" si="59">B50+G50</f>
        <v>0</v>
      </c>
      <c r="M50" s="19">
        <f t="shared" si="59"/>
        <v>0</v>
      </c>
      <c r="N50" s="19">
        <f t="shared" si="59"/>
        <v>0</v>
      </c>
      <c r="O50" s="19">
        <f t="shared" si="59"/>
        <v>0</v>
      </c>
      <c r="P50" s="37">
        <f t="shared" si="59"/>
        <v>0</v>
      </c>
    </row>
    <row r="51">
      <c r="A51" s="1" t="s">
        <v>159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0</v>
      </c>
      <c r="I51">
        <f t="shared" si="9"/>
        <v>0</v>
      </c>
      <c r="J51">
        <f t="shared" si="10"/>
        <v>0</v>
      </c>
      <c r="K51" s="38">
        <f t="shared" si="11"/>
        <v>0</v>
      </c>
      <c r="L51" s="39">
        <f t="shared" ref="L51:P51" si="60">B51+G51</f>
        <v>0</v>
      </c>
      <c r="M51" s="19">
        <f t="shared" si="60"/>
        <v>0</v>
      </c>
      <c r="N51" s="19">
        <f t="shared" si="60"/>
        <v>0</v>
      </c>
      <c r="O51" s="19">
        <f t="shared" si="60"/>
        <v>0</v>
      </c>
      <c r="P51" s="37">
        <f t="shared" si="60"/>
        <v>0</v>
      </c>
    </row>
    <row r="52">
      <c r="A52" s="1" t="s">
        <v>160</v>
      </c>
      <c r="B52" s="36">
        <f t="shared" si="2"/>
        <v>0</v>
      </c>
      <c r="C52">
        <f t="shared" si="3"/>
        <v>0</v>
      </c>
      <c r="D52">
        <f t="shared" si="4"/>
        <v>0</v>
      </c>
      <c r="E52">
        <f t="shared" si="5"/>
        <v>0</v>
      </c>
      <c r="F52" s="37">
        <f t="shared" si="6"/>
        <v>0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1">B52+G52</f>
        <v>0</v>
      </c>
      <c r="M52" s="19">
        <f t="shared" si="61"/>
        <v>0</v>
      </c>
      <c r="N52" s="19">
        <f t="shared" si="61"/>
        <v>0</v>
      </c>
      <c r="O52" s="19">
        <f t="shared" si="61"/>
        <v>0</v>
      </c>
      <c r="P52" s="37">
        <f t="shared" si="61"/>
        <v>0</v>
      </c>
    </row>
    <row r="53">
      <c r="A53" s="1" t="s">
        <v>161</v>
      </c>
      <c r="B53" s="36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 s="37">
        <f t="shared" si="6"/>
        <v>0</v>
      </c>
      <c r="G53" s="36">
        <f t="shared" si="7"/>
        <v>0</v>
      </c>
      <c r="H53">
        <f t="shared" si="8"/>
        <v>0</v>
      </c>
      <c r="I53">
        <f t="shared" si="9"/>
        <v>0</v>
      </c>
      <c r="J53">
        <f t="shared" si="10"/>
        <v>0</v>
      </c>
      <c r="K53" s="38">
        <f t="shared" si="11"/>
        <v>0</v>
      </c>
      <c r="L53" s="39">
        <f t="shared" ref="L53:P53" si="62">B53+G53</f>
        <v>0</v>
      </c>
      <c r="M53" s="19">
        <f t="shared" si="62"/>
        <v>0</v>
      </c>
      <c r="N53" s="19">
        <f t="shared" si="62"/>
        <v>0</v>
      </c>
      <c r="O53" s="19">
        <f t="shared" si="62"/>
        <v>0</v>
      </c>
      <c r="P53" s="37">
        <f t="shared" si="62"/>
        <v>0</v>
      </c>
    </row>
    <row r="54">
      <c r="A54" s="1" t="s">
        <v>162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0</v>
      </c>
      <c r="I54">
        <f t="shared" si="9"/>
        <v>0</v>
      </c>
      <c r="J54">
        <f t="shared" si="10"/>
        <v>0</v>
      </c>
      <c r="K54" s="38">
        <f t="shared" si="11"/>
        <v>0</v>
      </c>
      <c r="L54" s="39">
        <f t="shared" ref="L54:P54" si="63">B54+G54</f>
        <v>0</v>
      </c>
      <c r="M54" s="19">
        <f t="shared" si="63"/>
        <v>0</v>
      </c>
      <c r="N54" s="19">
        <f t="shared" si="63"/>
        <v>0</v>
      </c>
      <c r="O54" s="19">
        <f t="shared" si="63"/>
        <v>0</v>
      </c>
      <c r="P54" s="37">
        <f t="shared" si="63"/>
        <v>0</v>
      </c>
    </row>
    <row r="55">
      <c r="A55" s="1" t="s">
        <v>163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0</v>
      </c>
      <c r="I55">
        <f t="shared" si="9"/>
        <v>0</v>
      </c>
      <c r="J55">
        <f t="shared" si="10"/>
        <v>0</v>
      </c>
      <c r="K55" s="38">
        <f t="shared" si="11"/>
        <v>0</v>
      </c>
      <c r="L55" s="39">
        <f t="shared" ref="L55:P55" si="64">B55+G55</f>
        <v>0</v>
      </c>
      <c r="M55" s="19">
        <f t="shared" si="64"/>
        <v>0</v>
      </c>
      <c r="N55" s="19">
        <f t="shared" si="64"/>
        <v>0</v>
      </c>
      <c r="O55" s="19">
        <f t="shared" si="64"/>
        <v>0</v>
      </c>
      <c r="P55" s="37">
        <f t="shared" si="64"/>
        <v>0</v>
      </c>
    </row>
    <row r="56">
      <c r="A56" s="1" t="s">
        <v>164</v>
      </c>
      <c r="B56" s="36">
        <f t="shared" si="2"/>
        <v>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5">B56+G56</f>
        <v>0</v>
      </c>
      <c r="M56" s="19">
        <f t="shared" si="65"/>
        <v>0</v>
      </c>
      <c r="N56" s="19">
        <f t="shared" si="65"/>
        <v>0</v>
      </c>
      <c r="O56" s="19">
        <f t="shared" si="65"/>
        <v>0</v>
      </c>
      <c r="P56" s="37">
        <f t="shared" si="65"/>
        <v>0</v>
      </c>
    </row>
    <row r="57">
      <c r="A57" s="1" t="s">
        <v>165</v>
      </c>
      <c r="B57" s="36">
        <f t="shared" si="2"/>
        <v>0</v>
      </c>
      <c r="C57">
        <f t="shared" si="3"/>
        <v>0</v>
      </c>
      <c r="D57">
        <f t="shared" si="4"/>
        <v>0</v>
      </c>
      <c r="E57">
        <f t="shared" si="5"/>
        <v>0</v>
      </c>
      <c r="F57" s="37">
        <f t="shared" si="6"/>
        <v>0</v>
      </c>
      <c r="G57" s="36">
        <f t="shared" si="7"/>
        <v>0</v>
      </c>
      <c r="H57">
        <f t="shared" si="8"/>
        <v>0</v>
      </c>
      <c r="I57">
        <f t="shared" si="9"/>
        <v>0</v>
      </c>
      <c r="J57">
        <f t="shared" si="10"/>
        <v>0</v>
      </c>
      <c r="K57" s="38">
        <f t="shared" si="11"/>
        <v>0</v>
      </c>
      <c r="L57" s="39">
        <f t="shared" ref="L57:P57" si="66">B57+G57</f>
        <v>0</v>
      </c>
      <c r="M57" s="19">
        <f t="shared" si="66"/>
        <v>0</v>
      </c>
      <c r="N57" s="19">
        <f t="shared" si="66"/>
        <v>0</v>
      </c>
      <c r="O57" s="19">
        <f t="shared" si="66"/>
        <v>0</v>
      </c>
      <c r="P57" s="37">
        <f t="shared" si="66"/>
        <v>0</v>
      </c>
    </row>
    <row r="58">
      <c r="A58" s="1" t="s">
        <v>166</v>
      </c>
      <c r="B58" s="36">
        <f t="shared" si="2"/>
        <v>0</v>
      </c>
      <c r="C58">
        <f t="shared" si="3"/>
        <v>285</v>
      </c>
      <c r="D58">
        <f t="shared" si="4"/>
        <v>0</v>
      </c>
      <c r="E58">
        <f t="shared" si="5"/>
        <v>0</v>
      </c>
      <c r="F58" s="37">
        <f t="shared" si="6"/>
        <v>285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7">B58+G58</f>
        <v>0</v>
      </c>
      <c r="M58" s="19">
        <f t="shared" si="67"/>
        <v>285</v>
      </c>
      <c r="N58" s="19">
        <f t="shared" si="67"/>
        <v>0</v>
      </c>
      <c r="O58" s="19">
        <f t="shared" si="67"/>
        <v>0</v>
      </c>
      <c r="P58" s="37">
        <f t="shared" si="67"/>
        <v>285</v>
      </c>
    </row>
    <row r="59">
      <c r="A59" s="1" t="s">
        <v>167</v>
      </c>
      <c r="B59" s="36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 s="37">
        <f t="shared" si="6"/>
        <v>0</v>
      </c>
      <c r="G59" s="36">
        <f t="shared" si="7"/>
        <v>0</v>
      </c>
      <c r="H59">
        <f t="shared" si="8"/>
        <v>-133</v>
      </c>
      <c r="I59">
        <f t="shared" si="9"/>
        <v>0</v>
      </c>
      <c r="J59">
        <f t="shared" si="10"/>
        <v>0</v>
      </c>
      <c r="K59" s="38">
        <f t="shared" si="11"/>
        <v>-133</v>
      </c>
      <c r="L59" s="39">
        <f t="shared" ref="L59:P59" si="68">B59+G59</f>
        <v>0</v>
      </c>
      <c r="M59" s="19">
        <f t="shared" si="68"/>
        <v>-133</v>
      </c>
      <c r="N59" s="19">
        <f t="shared" si="68"/>
        <v>0</v>
      </c>
      <c r="O59" s="19">
        <f t="shared" si="68"/>
        <v>0</v>
      </c>
      <c r="P59" s="37">
        <f t="shared" si="68"/>
        <v>-133</v>
      </c>
    </row>
    <row r="60">
      <c r="A60" s="1" t="s">
        <v>168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0</v>
      </c>
      <c r="H60">
        <f t="shared" si="8"/>
        <v>0</v>
      </c>
      <c r="I60">
        <f t="shared" si="9"/>
        <v>0</v>
      </c>
      <c r="J60">
        <f t="shared" si="10"/>
        <v>0</v>
      </c>
      <c r="K60" s="38">
        <f t="shared" si="11"/>
        <v>0</v>
      </c>
      <c r="L60" s="39">
        <f t="shared" ref="L60:P60" si="69">B60+G60</f>
        <v>0</v>
      </c>
      <c r="M60" s="19">
        <f t="shared" si="69"/>
        <v>0</v>
      </c>
      <c r="N60" s="19">
        <f t="shared" si="69"/>
        <v>0</v>
      </c>
      <c r="O60" s="19">
        <f t="shared" si="69"/>
        <v>0</v>
      </c>
      <c r="P60" s="37">
        <f t="shared" si="69"/>
        <v>0</v>
      </c>
    </row>
    <row r="61">
      <c r="A61" s="1" t="s">
        <v>169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70">B61+G61</f>
        <v>0</v>
      </c>
      <c r="M61" s="19">
        <f t="shared" si="70"/>
        <v>0</v>
      </c>
      <c r="N61" s="19">
        <f t="shared" si="70"/>
        <v>0</v>
      </c>
      <c r="O61" s="19">
        <f t="shared" si="70"/>
        <v>0</v>
      </c>
      <c r="P61" s="37">
        <f t="shared" si="70"/>
        <v>0</v>
      </c>
    </row>
    <row r="62">
      <c r="A62" s="1" t="s">
        <v>170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0</v>
      </c>
      <c r="I62">
        <f t="shared" si="9"/>
        <v>0</v>
      </c>
      <c r="J62">
        <f t="shared" si="10"/>
        <v>0</v>
      </c>
      <c r="K62" s="38">
        <f t="shared" si="11"/>
        <v>0</v>
      </c>
      <c r="L62" s="39">
        <f t="shared" ref="L62:P62" si="71">B62+G62</f>
        <v>0</v>
      </c>
      <c r="M62" s="19">
        <f t="shared" si="71"/>
        <v>0</v>
      </c>
      <c r="N62" s="19">
        <f t="shared" si="71"/>
        <v>0</v>
      </c>
      <c r="O62" s="19">
        <f t="shared" si="71"/>
        <v>0</v>
      </c>
      <c r="P62" s="37">
        <f t="shared" si="71"/>
        <v>0</v>
      </c>
    </row>
    <row r="63">
      <c r="A63" s="1" t="s">
        <v>171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0</v>
      </c>
      <c r="I63">
        <f t="shared" si="9"/>
        <v>0</v>
      </c>
      <c r="J63">
        <f t="shared" si="10"/>
        <v>0</v>
      </c>
      <c r="K63" s="38">
        <f t="shared" si="11"/>
        <v>0</v>
      </c>
      <c r="L63" s="39">
        <f t="shared" ref="L63:P63" si="72">B63+G63</f>
        <v>0</v>
      </c>
      <c r="M63" s="19">
        <f t="shared" si="72"/>
        <v>0</v>
      </c>
      <c r="N63" s="19">
        <f t="shared" si="72"/>
        <v>0</v>
      </c>
      <c r="O63" s="19">
        <f t="shared" si="72"/>
        <v>0</v>
      </c>
      <c r="P63" s="37">
        <f t="shared" si="72"/>
        <v>0</v>
      </c>
    </row>
    <row r="64">
      <c r="A64" s="1" t="s">
        <v>172</v>
      </c>
      <c r="B64" s="36">
        <f t="shared" si="2"/>
        <v>0</v>
      </c>
      <c r="C64">
        <f t="shared" si="3"/>
        <v>2214</v>
      </c>
      <c r="D64">
        <f t="shared" si="4"/>
        <v>0</v>
      </c>
      <c r="E64">
        <f t="shared" si="5"/>
        <v>0</v>
      </c>
      <c r="F64" s="37">
        <f t="shared" si="6"/>
        <v>2214</v>
      </c>
      <c r="G64" s="36">
        <f t="shared" si="7"/>
        <v>0</v>
      </c>
      <c r="H64">
        <f t="shared" si="8"/>
        <v>0</v>
      </c>
      <c r="I64">
        <f t="shared" si="9"/>
        <v>0</v>
      </c>
      <c r="J64">
        <f t="shared" si="10"/>
        <v>0</v>
      </c>
      <c r="K64" s="38">
        <f t="shared" si="11"/>
        <v>0</v>
      </c>
      <c r="L64" s="39">
        <f t="shared" ref="L64:P64" si="73">B64+G64</f>
        <v>0</v>
      </c>
      <c r="M64" s="19">
        <f t="shared" si="73"/>
        <v>2214</v>
      </c>
      <c r="N64" s="19">
        <f t="shared" si="73"/>
        <v>0</v>
      </c>
      <c r="O64" s="19">
        <f t="shared" si="73"/>
        <v>0</v>
      </c>
      <c r="P64" s="37">
        <f t="shared" si="73"/>
        <v>2214</v>
      </c>
    </row>
    <row r="65">
      <c r="A65" s="1" t="s">
        <v>173</v>
      </c>
      <c r="B65" s="36">
        <f t="shared" si="2"/>
        <v>5</v>
      </c>
      <c r="C65">
        <f t="shared" si="3"/>
        <v>0</v>
      </c>
      <c r="D65">
        <f t="shared" si="4"/>
        <v>0</v>
      </c>
      <c r="E65">
        <f t="shared" si="5"/>
        <v>0</v>
      </c>
      <c r="F65" s="37">
        <f t="shared" si="6"/>
        <v>50</v>
      </c>
      <c r="G65" s="36">
        <f t="shared" si="7"/>
        <v>0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0</v>
      </c>
      <c r="L65" s="39">
        <f t="shared" ref="L65:P65" si="74">B65+G65</f>
        <v>5</v>
      </c>
      <c r="M65" s="19">
        <f t="shared" si="74"/>
        <v>0</v>
      </c>
      <c r="N65" s="19">
        <f t="shared" si="74"/>
        <v>0</v>
      </c>
      <c r="O65" s="19">
        <f t="shared" si="74"/>
        <v>0</v>
      </c>
      <c r="P65" s="37">
        <f t="shared" si="74"/>
        <v>50</v>
      </c>
    </row>
    <row r="66">
      <c r="A66" s="1" t="s">
        <v>174</v>
      </c>
      <c r="B66" s="3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5">B66+G66</f>
        <v>0</v>
      </c>
      <c r="M66" s="19">
        <f t="shared" si="75"/>
        <v>0</v>
      </c>
      <c r="N66" s="19">
        <f t="shared" si="75"/>
        <v>0</v>
      </c>
      <c r="O66" s="19">
        <f t="shared" si="75"/>
        <v>0</v>
      </c>
      <c r="P66" s="37">
        <f t="shared" si="75"/>
        <v>0</v>
      </c>
    </row>
    <row r="67">
      <c r="A67" s="1" t="s">
        <v>175</v>
      </c>
      <c r="B67" s="36">
        <f t="shared" si="2"/>
        <v>0</v>
      </c>
      <c r="C67">
        <f t="shared" si="3"/>
        <v>35</v>
      </c>
      <c r="D67">
        <f t="shared" si="4"/>
        <v>0</v>
      </c>
      <c r="E67">
        <f t="shared" si="5"/>
        <v>0</v>
      </c>
      <c r="F67" s="37">
        <f t="shared" si="6"/>
        <v>35</v>
      </c>
      <c r="G67" s="36">
        <f t="shared" si="7"/>
        <v>0</v>
      </c>
      <c r="H67">
        <f t="shared" si="8"/>
        <v>-575</v>
      </c>
      <c r="I67">
        <f t="shared" si="9"/>
        <v>0</v>
      </c>
      <c r="J67">
        <f t="shared" si="10"/>
        <v>0</v>
      </c>
      <c r="K67" s="38">
        <f t="shared" si="11"/>
        <v>-575</v>
      </c>
      <c r="L67" s="39">
        <f t="shared" ref="L67:P67" si="76">B67+G67</f>
        <v>0</v>
      </c>
      <c r="M67" s="19">
        <f t="shared" si="76"/>
        <v>-540</v>
      </c>
      <c r="N67" s="19">
        <f t="shared" si="76"/>
        <v>0</v>
      </c>
      <c r="O67" s="19">
        <f t="shared" si="76"/>
        <v>0</v>
      </c>
      <c r="P67" s="37">
        <f t="shared" si="76"/>
        <v>-540</v>
      </c>
    </row>
    <row r="68">
      <c r="A68" s="1" t="s">
        <v>176</v>
      </c>
      <c r="B68" s="36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 s="37">
        <f t="shared" si="6"/>
        <v>0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7">B68+G68</f>
        <v>0</v>
      </c>
      <c r="M68" s="19">
        <f t="shared" si="77"/>
        <v>0</v>
      </c>
      <c r="N68" s="19">
        <f t="shared" si="77"/>
        <v>0</v>
      </c>
      <c r="O68" s="19">
        <f t="shared" si="77"/>
        <v>0</v>
      </c>
      <c r="P68" s="37">
        <f t="shared" si="77"/>
        <v>0</v>
      </c>
    </row>
    <row r="69">
      <c r="A69" s="1" t="s">
        <v>177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8">B69+G69</f>
        <v>0</v>
      </c>
      <c r="M69" s="19">
        <f t="shared" si="78"/>
        <v>0</v>
      </c>
      <c r="N69" s="19">
        <f t="shared" si="78"/>
        <v>0</v>
      </c>
      <c r="O69" s="19">
        <f t="shared" si="78"/>
        <v>0</v>
      </c>
      <c r="P69" s="37">
        <f t="shared" si="78"/>
        <v>0</v>
      </c>
    </row>
    <row r="70">
      <c r="A70" s="1" t="s">
        <v>178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9">B70+G70</f>
        <v>0</v>
      </c>
      <c r="M70" s="19">
        <f t="shared" si="79"/>
        <v>0</v>
      </c>
      <c r="N70" s="19">
        <f t="shared" si="79"/>
        <v>0</v>
      </c>
      <c r="O70" s="19">
        <f t="shared" si="79"/>
        <v>0</v>
      </c>
      <c r="P70" s="37">
        <f t="shared" si="79"/>
        <v>0</v>
      </c>
    </row>
    <row r="71">
      <c r="A71" s="1" t="s">
        <v>179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0</v>
      </c>
      <c r="I71">
        <f t="shared" si="9"/>
        <v>0</v>
      </c>
      <c r="J71">
        <f t="shared" si="10"/>
        <v>0</v>
      </c>
      <c r="K71" s="38">
        <f t="shared" si="11"/>
        <v>0</v>
      </c>
      <c r="L71" s="39">
        <f t="shared" ref="L71:P71" si="80">B71+G71</f>
        <v>0</v>
      </c>
      <c r="M71" s="19">
        <f t="shared" si="80"/>
        <v>0</v>
      </c>
      <c r="N71" s="19">
        <f t="shared" si="80"/>
        <v>0</v>
      </c>
      <c r="O71" s="19">
        <f t="shared" si="80"/>
        <v>0</v>
      </c>
      <c r="P71" s="37">
        <f t="shared" si="80"/>
        <v>0</v>
      </c>
    </row>
    <row r="72">
      <c r="A72" s="1" t="s">
        <v>180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0</v>
      </c>
      <c r="I72">
        <f t="shared" si="9"/>
        <v>0</v>
      </c>
      <c r="J72">
        <f t="shared" si="10"/>
        <v>0</v>
      </c>
      <c r="K72" s="38">
        <f t="shared" si="11"/>
        <v>0</v>
      </c>
      <c r="L72" s="39">
        <f t="shared" ref="L72:P72" si="81">B72+G72</f>
        <v>0</v>
      </c>
      <c r="M72" s="19">
        <f t="shared" si="81"/>
        <v>0</v>
      </c>
      <c r="N72" s="19">
        <f t="shared" si="81"/>
        <v>0</v>
      </c>
      <c r="O72" s="19">
        <f t="shared" si="81"/>
        <v>0</v>
      </c>
      <c r="P72" s="37">
        <f t="shared" si="81"/>
        <v>0</v>
      </c>
    </row>
    <row r="73">
      <c r="A73" s="1" t="s">
        <v>181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 s="38">
        <f t="shared" si="11"/>
        <v>0</v>
      </c>
      <c r="L73" s="39">
        <f t="shared" ref="L73:P73" si="82">B73+G73</f>
        <v>0</v>
      </c>
      <c r="M73" s="19">
        <f t="shared" si="82"/>
        <v>0</v>
      </c>
      <c r="N73" s="19">
        <f t="shared" si="82"/>
        <v>0</v>
      </c>
      <c r="O73" s="19">
        <f t="shared" si="82"/>
        <v>0</v>
      </c>
      <c r="P73" s="37">
        <f t="shared" si="82"/>
        <v>0</v>
      </c>
    </row>
    <row r="74">
      <c r="A74" s="1" t="s">
        <v>182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0</v>
      </c>
      <c r="I74">
        <f t="shared" si="9"/>
        <v>0</v>
      </c>
      <c r="J74">
        <f t="shared" si="10"/>
        <v>0</v>
      </c>
      <c r="K74" s="38">
        <f t="shared" si="11"/>
        <v>0</v>
      </c>
      <c r="L74" s="39">
        <f t="shared" ref="L74:P74" si="83">B74+G74</f>
        <v>0</v>
      </c>
      <c r="M74" s="19">
        <f t="shared" si="83"/>
        <v>0</v>
      </c>
      <c r="N74" s="19">
        <f t="shared" si="83"/>
        <v>0</v>
      </c>
      <c r="O74" s="19">
        <f t="shared" si="83"/>
        <v>0</v>
      </c>
      <c r="P74" s="37">
        <f t="shared" si="83"/>
        <v>0</v>
      </c>
    </row>
    <row r="75">
      <c r="A75" s="1" t="s">
        <v>183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0</v>
      </c>
      <c r="H75">
        <f t="shared" si="8"/>
        <v>0</v>
      </c>
      <c r="I75">
        <f t="shared" si="9"/>
        <v>0</v>
      </c>
      <c r="J75">
        <f t="shared" si="10"/>
        <v>0</v>
      </c>
      <c r="K75" s="38">
        <f t="shared" si="11"/>
        <v>0</v>
      </c>
      <c r="L75" s="39">
        <f t="shared" ref="L75:P75" si="84">B75+G75</f>
        <v>0</v>
      </c>
      <c r="M75" s="19">
        <f t="shared" si="84"/>
        <v>0</v>
      </c>
      <c r="N75" s="19">
        <f t="shared" si="84"/>
        <v>0</v>
      </c>
      <c r="O75" s="19">
        <f t="shared" si="84"/>
        <v>0</v>
      </c>
      <c r="P75" s="37">
        <f t="shared" si="84"/>
        <v>0</v>
      </c>
    </row>
    <row r="76">
      <c r="A76" s="1" t="s">
        <v>184</v>
      </c>
      <c r="B76" s="36">
        <f t="shared" si="2"/>
        <v>0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0</v>
      </c>
      <c r="G76" s="36">
        <f t="shared" si="7"/>
        <v>-7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-70</v>
      </c>
      <c r="L76" s="39">
        <f t="shared" ref="L76:P76" si="85">B76+G76</f>
        <v>-7</v>
      </c>
      <c r="M76" s="19">
        <f t="shared" si="85"/>
        <v>0</v>
      </c>
      <c r="N76" s="19">
        <f t="shared" si="85"/>
        <v>0</v>
      </c>
      <c r="O76" s="19">
        <f t="shared" si="85"/>
        <v>0</v>
      </c>
      <c r="P76" s="37">
        <f t="shared" si="85"/>
        <v>-70</v>
      </c>
    </row>
    <row r="77">
      <c r="A77" s="1" t="s">
        <v>185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0</v>
      </c>
      <c r="I77">
        <f t="shared" si="9"/>
        <v>0</v>
      </c>
      <c r="J77">
        <f t="shared" si="10"/>
        <v>0</v>
      </c>
      <c r="K77" s="38">
        <f t="shared" si="11"/>
        <v>0</v>
      </c>
      <c r="L77" s="39">
        <f t="shared" ref="L77:P77" si="86">B77+G77</f>
        <v>0</v>
      </c>
      <c r="M77" s="19">
        <f t="shared" si="86"/>
        <v>0</v>
      </c>
      <c r="N77" s="19">
        <f t="shared" si="86"/>
        <v>0</v>
      </c>
      <c r="O77" s="19">
        <f t="shared" si="86"/>
        <v>0</v>
      </c>
      <c r="P77" s="37">
        <f t="shared" si="86"/>
        <v>0</v>
      </c>
    </row>
    <row r="78">
      <c r="A78" s="1" t="s">
        <v>186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0</v>
      </c>
      <c r="I78">
        <f t="shared" si="9"/>
        <v>0</v>
      </c>
      <c r="J78">
        <f t="shared" si="10"/>
        <v>0</v>
      </c>
      <c r="K78" s="38">
        <f t="shared" si="11"/>
        <v>0</v>
      </c>
      <c r="L78" s="39">
        <f t="shared" ref="L78:P78" si="87">B78+G78</f>
        <v>0</v>
      </c>
      <c r="M78" s="19">
        <f t="shared" si="87"/>
        <v>0</v>
      </c>
      <c r="N78" s="19">
        <f t="shared" si="87"/>
        <v>0</v>
      </c>
      <c r="O78" s="19">
        <f t="shared" si="87"/>
        <v>0</v>
      </c>
      <c r="P78" s="37">
        <f t="shared" si="87"/>
        <v>0</v>
      </c>
    </row>
    <row r="79">
      <c r="A79" s="1" t="s">
        <v>187</v>
      </c>
      <c r="B79" s="36">
        <f t="shared" si="2"/>
        <v>0</v>
      </c>
      <c r="C79">
        <f t="shared" si="3"/>
        <v>0</v>
      </c>
      <c r="D79">
        <f t="shared" si="4"/>
        <v>0</v>
      </c>
      <c r="E79">
        <f t="shared" si="5"/>
        <v>0</v>
      </c>
      <c r="F79" s="37">
        <f t="shared" si="6"/>
        <v>0</v>
      </c>
      <c r="G79" s="36">
        <f t="shared" si="7"/>
        <v>0</v>
      </c>
      <c r="H79">
        <f t="shared" si="8"/>
        <v>-75</v>
      </c>
      <c r="I79">
        <f t="shared" si="9"/>
        <v>-9</v>
      </c>
      <c r="J79">
        <f t="shared" si="10"/>
        <v>0</v>
      </c>
      <c r="K79" s="38">
        <f t="shared" si="11"/>
        <v>-75.9</v>
      </c>
      <c r="L79" s="39">
        <f t="shared" ref="L79:P79" si="88">B79+G79</f>
        <v>0</v>
      </c>
      <c r="M79" s="19">
        <f t="shared" si="88"/>
        <v>-75</v>
      </c>
      <c r="N79" s="19">
        <f t="shared" si="88"/>
        <v>-9</v>
      </c>
      <c r="O79" s="19">
        <f t="shared" si="88"/>
        <v>0</v>
      </c>
      <c r="P79" s="37">
        <f t="shared" si="88"/>
        <v>-75.9</v>
      </c>
    </row>
    <row r="80">
      <c r="A80" s="1" t="s">
        <v>188</v>
      </c>
      <c r="B80" s="36">
        <f t="shared" si="2"/>
        <v>0</v>
      </c>
      <c r="C80">
        <f t="shared" si="3"/>
        <v>0</v>
      </c>
      <c r="D80">
        <f t="shared" si="4"/>
        <v>0</v>
      </c>
      <c r="E80">
        <f t="shared" si="5"/>
        <v>0</v>
      </c>
      <c r="F80" s="37">
        <f t="shared" si="6"/>
        <v>0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9">B80+G80</f>
        <v>0</v>
      </c>
      <c r="M80" s="19">
        <f t="shared" si="89"/>
        <v>0</v>
      </c>
      <c r="N80" s="19">
        <f t="shared" si="89"/>
        <v>0</v>
      </c>
      <c r="O80" s="19">
        <f t="shared" si="89"/>
        <v>0</v>
      </c>
      <c r="P80" s="37">
        <f t="shared" si="89"/>
        <v>0</v>
      </c>
    </row>
    <row r="81">
      <c r="A81" s="1" t="s">
        <v>189</v>
      </c>
      <c r="B81" s="36">
        <f t="shared" si="2"/>
        <v>0</v>
      </c>
      <c r="C81">
        <f t="shared" si="3"/>
        <v>0</v>
      </c>
      <c r="D81">
        <f t="shared" si="4"/>
        <v>0</v>
      </c>
      <c r="E81">
        <f t="shared" si="5"/>
        <v>0</v>
      </c>
      <c r="F81" s="37">
        <f t="shared" si="6"/>
        <v>0</v>
      </c>
      <c r="G81" s="36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 s="38">
        <f t="shared" si="11"/>
        <v>0</v>
      </c>
      <c r="L81" s="39">
        <f t="shared" ref="L81:P81" si="90">B81+G81</f>
        <v>0</v>
      </c>
      <c r="M81" s="19">
        <f t="shared" si="90"/>
        <v>0</v>
      </c>
      <c r="N81" s="19">
        <f t="shared" si="90"/>
        <v>0</v>
      </c>
      <c r="O81" s="19">
        <f t="shared" si="90"/>
        <v>0</v>
      </c>
      <c r="P81" s="37">
        <f t="shared" si="90"/>
        <v>0</v>
      </c>
    </row>
    <row r="82">
      <c r="A82" s="1" t="s">
        <v>190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0</v>
      </c>
      <c r="I82">
        <f t="shared" si="9"/>
        <v>0</v>
      </c>
      <c r="J82">
        <f t="shared" si="10"/>
        <v>0</v>
      </c>
      <c r="K82" s="38">
        <f t="shared" si="11"/>
        <v>0</v>
      </c>
      <c r="L82" s="39">
        <f t="shared" ref="L82:P82" si="91">B82+G82</f>
        <v>0</v>
      </c>
      <c r="M82" s="19">
        <f t="shared" si="91"/>
        <v>0</v>
      </c>
      <c r="N82" s="19">
        <f t="shared" si="91"/>
        <v>0</v>
      </c>
      <c r="O82" s="19">
        <f t="shared" si="91"/>
        <v>0</v>
      </c>
      <c r="P82" s="37">
        <f t="shared" si="91"/>
        <v>0</v>
      </c>
    </row>
    <row r="83">
      <c r="A83" s="1" t="s">
        <v>191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2">B83+G83</f>
        <v>0</v>
      </c>
      <c r="M83" s="19">
        <f t="shared" si="92"/>
        <v>0</v>
      </c>
      <c r="N83" s="19">
        <f t="shared" si="92"/>
        <v>0</v>
      </c>
      <c r="O83" s="19">
        <f t="shared" si="92"/>
        <v>0</v>
      </c>
      <c r="P83" s="37">
        <f t="shared" si="92"/>
        <v>0</v>
      </c>
    </row>
    <row r="84">
      <c r="A84" s="1" t="s">
        <v>192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3">B84+G84</f>
        <v>0</v>
      </c>
      <c r="M84" s="19">
        <f t="shared" si="93"/>
        <v>0</v>
      </c>
      <c r="N84" s="19">
        <f t="shared" si="93"/>
        <v>0</v>
      </c>
      <c r="O84" s="19">
        <f t="shared" si="93"/>
        <v>0</v>
      </c>
      <c r="P84" s="37">
        <f t="shared" si="93"/>
        <v>0</v>
      </c>
    </row>
    <row r="85">
      <c r="A85" s="1" t="s">
        <v>193</v>
      </c>
      <c r="B85" s="36">
        <f t="shared" si="2"/>
        <v>350</v>
      </c>
      <c r="C85">
        <f t="shared" si="3"/>
        <v>218</v>
      </c>
      <c r="D85">
        <f t="shared" si="4"/>
        <v>0</v>
      </c>
      <c r="E85">
        <f t="shared" si="5"/>
        <v>0</v>
      </c>
      <c r="F85" s="37">
        <f t="shared" si="6"/>
        <v>3718</v>
      </c>
      <c r="G85" s="36">
        <f t="shared" si="7"/>
        <v>0</v>
      </c>
      <c r="H85">
        <f t="shared" si="8"/>
        <v>-575</v>
      </c>
      <c r="I85">
        <f t="shared" si="9"/>
        <v>0</v>
      </c>
      <c r="J85">
        <f t="shared" si="10"/>
        <v>0</v>
      </c>
      <c r="K85" s="38">
        <f t="shared" si="11"/>
        <v>-575</v>
      </c>
      <c r="L85" s="39">
        <f t="shared" ref="L85:P85" si="94">B85+G85</f>
        <v>350</v>
      </c>
      <c r="M85" s="19">
        <f t="shared" si="94"/>
        <v>-357</v>
      </c>
      <c r="N85" s="19">
        <f t="shared" si="94"/>
        <v>0</v>
      </c>
      <c r="O85" s="19">
        <f t="shared" si="94"/>
        <v>0</v>
      </c>
      <c r="P85" s="37">
        <f t="shared" si="94"/>
        <v>3143</v>
      </c>
    </row>
    <row r="86">
      <c r="A86" s="1" t="s">
        <v>194</v>
      </c>
      <c r="B86" s="36">
        <f t="shared" si="2"/>
        <v>0</v>
      </c>
      <c r="C86">
        <f t="shared" si="3"/>
        <v>0</v>
      </c>
      <c r="D86">
        <f t="shared" si="4"/>
        <v>0</v>
      </c>
      <c r="E86">
        <f t="shared" si="5"/>
        <v>0</v>
      </c>
      <c r="F86" s="37">
        <f t="shared" si="6"/>
        <v>0</v>
      </c>
      <c r="G86" s="3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 s="38">
        <f t="shared" si="11"/>
        <v>0</v>
      </c>
      <c r="L86" s="39">
        <f t="shared" ref="L86:P86" si="95">B86+G86</f>
        <v>0</v>
      </c>
      <c r="M86" s="19">
        <f t="shared" si="95"/>
        <v>0</v>
      </c>
      <c r="N86" s="19">
        <f t="shared" si="95"/>
        <v>0</v>
      </c>
      <c r="O86" s="19">
        <f t="shared" si="95"/>
        <v>0</v>
      </c>
      <c r="P86" s="37">
        <f t="shared" si="95"/>
        <v>0</v>
      </c>
    </row>
    <row r="87">
      <c r="A87" s="1" t="s">
        <v>195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6">B87+G87</f>
        <v>0</v>
      </c>
      <c r="M87" s="19">
        <f t="shared" si="96"/>
        <v>0</v>
      </c>
      <c r="N87" s="19">
        <f t="shared" si="96"/>
        <v>0</v>
      </c>
      <c r="O87" s="19">
        <f t="shared" si="96"/>
        <v>0</v>
      </c>
      <c r="P87" s="37">
        <f t="shared" si="96"/>
        <v>0</v>
      </c>
    </row>
    <row r="88">
      <c r="A88" s="1" t="s">
        <v>196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7">B88+G88</f>
        <v>0</v>
      </c>
      <c r="M88" s="19">
        <f t="shared" si="97"/>
        <v>0</v>
      </c>
      <c r="N88" s="19">
        <f t="shared" si="97"/>
        <v>0</v>
      </c>
      <c r="O88" s="19">
        <f t="shared" si="97"/>
        <v>0</v>
      </c>
      <c r="P88" s="37">
        <f t="shared" si="97"/>
        <v>0</v>
      </c>
    </row>
    <row r="89">
      <c r="A89" s="1" t="s">
        <v>197</v>
      </c>
      <c r="B89" s="36">
        <f t="shared" si="2"/>
        <v>0</v>
      </c>
      <c r="C89">
        <f t="shared" si="3"/>
        <v>0</v>
      </c>
      <c r="D89">
        <f t="shared" si="4"/>
        <v>0</v>
      </c>
      <c r="E89">
        <f t="shared" si="5"/>
        <v>0</v>
      </c>
      <c r="F89" s="37">
        <f t="shared" si="6"/>
        <v>0</v>
      </c>
      <c r="G89" s="36">
        <f t="shared" si="7"/>
        <v>0</v>
      </c>
      <c r="H89">
        <f t="shared" si="8"/>
        <v>-515</v>
      </c>
      <c r="I89">
        <f t="shared" si="9"/>
        <v>-42</v>
      </c>
      <c r="J89">
        <f t="shared" si="10"/>
        <v>0</v>
      </c>
      <c r="K89" s="38">
        <f t="shared" si="11"/>
        <v>-519.2</v>
      </c>
      <c r="L89" s="39">
        <f t="shared" ref="L89:P89" si="98">B89+G89</f>
        <v>0</v>
      </c>
      <c r="M89" s="19">
        <f t="shared" si="98"/>
        <v>-515</v>
      </c>
      <c r="N89" s="19">
        <f t="shared" si="98"/>
        <v>-42</v>
      </c>
      <c r="O89" s="19">
        <f t="shared" si="98"/>
        <v>0</v>
      </c>
      <c r="P89" s="37">
        <f t="shared" si="98"/>
        <v>-519.2</v>
      </c>
    </row>
    <row r="90">
      <c r="A90" s="1" t="s">
        <v>198</v>
      </c>
      <c r="B90" s="36">
        <f t="shared" si="2"/>
        <v>0</v>
      </c>
      <c r="C90">
        <f t="shared" si="3"/>
        <v>200</v>
      </c>
      <c r="D90">
        <f t="shared" si="4"/>
        <v>0</v>
      </c>
      <c r="E90">
        <f t="shared" si="5"/>
        <v>0</v>
      </c>
      <c r="F90" s="37">
        <f t="shared" si="6"/>
        <v>200</v>
      </c>
      <c r="G90" s="36">
        <f t="shared" si="7"/>
        <v>0</v>
      </c>
      <c r="H90">
        <f t="shared" si="8"/>
        <v>-300</v>
      </c>
      <c r="I90">
        <f t="shared" si="9"/>
        <v>0</v>
      </c>
      <c r="J90">
        <f t="shared" si="10"/>
        <v>0</v>
      </c>
      <c r="K90" s="38">
        <f t="shared" si="11"/>
        <v>-300</v>
      </c>
      <c r="L90" s="39">
        <f t="shared" ref="L90:P90" si="99">B90+G90</f>
        <v>0</v>
      </c>
      <c r="M90" s="19">
        <f t="shared" si="99"/>
        <v>-100</v>
      </c>
      <c r="N90" s="19">
        <f t="shared" si="99"/>
        <v>0</v>
      </c>
      <c r="O90" s="19">
        <f t="shared" si="99"/>
        <v>0</v>
      </c>
      <c r="P90" s="37">
        <f t="shared" si="99"/>
        <v>-100</v>
      </c>
    </row>
    <row r="91">
      <c r="A91" s="1" t="s">
        <v>199</v>
      </c>
      <c r="B91" s="36">
        <f t="shared" si="2"/>
        <v>0</v>
      </c>
      <c r="C91">
        <f t="shared" si="3"/>
        <v>0</v>
      </c>
      <c r="D91">
        <f t="shared" si="4"/>
        <v>0</v>
      </c>
      <c r="E91">
        <f t="shared" si="5"/>
        <v>0</v>
      </c>
      <c r="F91" s="37">
        <f t="shared" si="6"/>
        <v>0</v>
      </c>
      <c r="G91" s="36">
        <f t="shared" si="7"/>
        <v>0</v>
      </c>
      <c r="H91">
        <f t="shared" si="8"/>
        <v>-12</v>
      </c>
      <c r="I91">
        <f t="shared" si="9"/>
        <v>0</v>
      </c>
      <c r="J91">
        <f t="shared" si="10"/>
        <v>0</v>
      </c>
      <c r="K91" s="38">
        <f t="shared" si="11"/>
        <v>-12</v>
      </c>
      <c r="L91" s="39">
        <f t="shared" ref="L91:P91" si="100">B91+G91</f>
        <v>0</v>
      </c>
      <c r="M91" s="19">
        <f t="shared" si="100"/>
        <v>-12</v>
      </c>
      <c r="N91" s="19">
        <f t="shared" si="100"/>
        <v>0</v>
      </c>
      <c r="O91" s="19">
        <f t="shared" si="100"/>
        <v>0</v>
      </c>
      <c r="P91" s="37">
        <f t="shared" si="100"/>
        <v>-12</v>
      </c>
    </row>
    <row r="92">
      <c r="A92" s="1" t="s">
        <v>200</v>
      </c>
      <c r="B92" s="36">
        <f t="shared" si="2"/>
        <v>0</v>
      </c>
      <c r="C92">
        <f t="shared" si="3"/>
        <v>0</v>
      </c>
      <c r="D92">
        <f t="shared" si="4"/>
        <v>0</v>
      </c>
      <c r="E92">
        <f t="shared" si="5"/>
        <v>0</v>
      </c>
      <c r="F92" s="37">
        <f t="shared" si="6"/>
        <v>0</v>
      </c>
      <c r="G92" s="36">
        <f t="shared" si="7"/>
        <v>0</v>
      </c>
      <c r="H92">
        <f t="shared" si="8"/>
        <v>0</v>
      </c>
      <c r="I92">
        <f t="shared" si="9"/>
        <v>0</v>
      </c>
      <c r="J92">
        <f t="shared" si="10"/>
        <v>0</v>
      </c>
      <c r="K92" s="38">
        <f t="shared" si="11"/>
        <v>0</v>
      </c>
      <c r="L92" s="39">
        <f t="shared" ref="L92:P92" si="101">B92+G92</f>
        <v>0</v>
      </c>
      <c r="M92" s="19">
        <f t="shared" si="101"/>
        <v>0</v>
      </c>
      <c r="N92" s="19">
        <f t="shared" si="101"/>
        <v>0</v>
      </c>
      <c r="O92" s="19">
        <f t="shared" si="101"/>
        <v>0</v>
      </c>
      <c r="P92" s="37">
        <f t="shared" si="101"/>
        <v>0</v>
      </c>
    </row>
    <row r="93">
      <c r="A93" s="1" t="s">
        <v>201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38">
        <f t="shared" si="11"/>
        <v>0</v>
      </c>
      <c r="L93" s="39">
        <f t="shared" ref="L93:P93" si="102">B93+G93</f>
        <v>0</v>
      </c>
      <c r="M93" s="19">
        <f t="shared" si="102"/>
        <v>0</v>
      </c>
      <c r="N93" s="19">
        <f t="shared" si="102"/>
        <v>0</v>
      </c>
      <c r="O93" s="19">
        <f t="shared" si="102"/>
        <v>0</v>
      </c>
      <c r="P93" s="37">
        <f t="shared" si="102"/>
        <v>0</v>
      </c>
    </row>
    <row r="94">
      <c r="A94" s="1" t="s">
        <v>202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38">
        <f t="shared" si="11"/>
        <v>0</v>
      </c>
      <c r="L94" s="39">
        <f t="shared" ref="L94:P94" si="103">B94+G94</f>
        <v>0</v>
      </c>
      <c r="M94" s="19">
        <f t="shared" si="103"/>
        <v>0</v>
      </c>
      <c r="N94" s="19">
        <f t="shared" si="103"/>
        <v>0</v>
      </c>
      <c r="O94" s="19">
        <f t="shared" si="103"/>
        <v>0</v>
      </c>
      <c r="P94" s="37">
        <f t="shared" si="103"/>
        <v>0</v>
      </c>
    </row>
    <row r="95">
      <c r="A95" s="1" t="s">
        <v>203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>
        <f t="shared" si="11"/>
        <v>0</v>
      </c>
      <c r="L95" s="39">
        <f t="shared" ref="L95:P95" si="104">B95+G95</f>
        <v>0</v>
      </c>
      <c r="M95" s="19">
        <f t="shared" si="104"/>
        <v>0</v>
      </c>
      <c r="N95" s="19">
        <f t="shared" si="104"/>
        <v>0</v>
      </c>
      <c r="O95" s="19">
        <f t="shared" si="104"/>
        <v>0</v>
      </c>
      <c r="P95" s="37">
        <f t="shared" si="104"/>
        <v>0</v>
      </c>
    </row>
    <row r="96">
      <c r="A96" s="1" t="s">
        <v>204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>
        <f t="shared" si="11"/>
        <v>0</v>
      </c>
      <c r="L96" s="39">
        <f t="shared" ref="L96:P96" si="105">B96+G96</f>
        <v>0</v>
      </c>
      <c r="M96" s="19">
        <f t="shared" si="105"/>
        <v>0</v>
      </c>
      <c r="N96" s="19">
        <f t="shared" si="105"/>
        <v>0</v>
      </c>
      <c r="O96" s="19">
        <f t="shared" si="105"/>
        <v>0</v>
      </c>
      <c r="P96" s="37">
        <f t="shared" si="105"/>
        <v>0</v>
      </c>
    </row>
    <row r="97">
      <c r="A97" s="1" t="s">
        <v>205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-20</v>
      </c>
      <c r="I97">
        <f t="shared" si="9"/>
        <v>0</v>
      </c>
      <c r="J97">
        <f t="shared" si="10"/>
        <v>0</v>
      </c>
      <c r="K97" s="38">
        <f t="shared" si="11"/>
        <v>-20</v>
      </c>
      <c r="L97" s="39">
        <f t="shared" ref="L97:P97" si="106">B97+G97</f>
        <v>0</v>
      </c>
      <c r="M97" s="19">
        <f t="shared" si="106"/>
        <v>-20</v>
      </c>
      <c r="N97" s="19">
        <f t="shared" si="106"/>
        <v>0</v>
      </c>
      <c r="O97" s="19">
        <f t="shared" si="106"/>
        <v>0</v>
      </c>
      <c r="P97" s="37">
        <f t="shared" si="106"/>
        <v>-20</v>
      </c>
    </row>
    <row r="98">
      <c r="A98" s="1" t="s">
        <v>206</v>
      </c>
      <c r="B98" s="36">
        <f t="shared" si="2"/>
        <v>0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0</v>
      </c>
      <c r="G98" s="36">
        <f t="shared" si="7"/>
        <v>-10</v>
      </c>
      <c r="H98">
        <f t="shared" si="8"/>
        <v>-21</v>
      </c>
      <c r="I98">
        <f t="shared" si="9"/>
        <v>0</v>
      </c>
      <c r="J98">
        <f t="shared" si="10"/>
        <v>0</v>
      </c>
      <c r="K98" s="38">
        <f t="shared" si="11"/>
        <v>-121</v>
      </c>
      <c r="L98" s="39">
        <f t="shared" ref="L98:P98" si="107">B98+G98</f>
        <v>-10</v>
      </c>
      <c r="M98" s="19">
        <f t="shared" si="107"/>
        <v>-21</v>
      </c>
      <c r="N98" s="19">
        <f t="shared" si="107"/>
        <v>0</v>
      </c>
      <c r="O98" s="19">
        <f t="shared" si="107"/>
        <v>0</v>
      </c>
      <c r="P98" s="37">
        <f t="shared" si="107"/>
        <v>-121</v>
      </c>
    </row>
    <row r="99">
      <c r="A99" s="1" t="s">
        <v>207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0</v>
      </c>
      <c r="H99">
        <f t="shared" si="8"/>
        <v>-1100</v>
      </c>
      <c r="I99">
        <f t="shared" si="9"/>
        <v>0</v>
      </c>
      <c r="J99">
        <f t="shared" si="10"/>
        <v>0</v>
      </c>
      <c r="K99" s="38">
        <f t="shared" si="11"/>
        <v>-1100</v>
      </c>
      <c r="L99" s="39">
        <f t="shared" ref="L99:P99" si="108">B99+G99</f>
        <v>0</v>
      </c>
      <c r="M99" s="19">
        <f t="shared" si="108"/>
        <v>-1100</v>
      </c>
      <c r="N99" s="19">
        <f t="shared" si="108"/>
        <v>0</v>
      </c>
      <c r="O99" s="19">
        <f t="shared" si="108"/>
        <v>0</v>
      </c>
      <c r="P99" s="37">
        <f t="shared" si="108"/>
        <v>-1100</v>
      </c>
    </row>
    <row r="100">
      <c r="A100" s="1" t="s">
        <v>208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0</v>
      </c>
      <c r="L100" s="39">
        <f t="shared" ref="L100:P100" si="109">B100+G100</f>
        <v>0</v>
      </c>
      <c r="M100" s="19">
        <f t="shared" si="109"/>
        <v>0</v>
      </c>
      <c r="N100" s="19">
        <f t="shared" si="109"/>
        <v>0</v>
      </c>
      <c r="O100" s="19">
        <f t="shared" si="109"/>
        <v>0</v>
      </c>
      <c r="P100" s="37">
        <f t="shared" si="109"/>
        <v>0</v>
      </c>
    </row>
    <row r="101">
      <c r="A101" s="1" t="s">
        <v>209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10">B101+G101</f>
        <v>0</v>
      </c>
      <c r="M101" s="19">
        <f t="shared" si="110"/>
        <v>0</v>
      </c>
      <c r="N101" s="19">
        <f t="shared" si="110"/>
        <v>0</v>
      </c>
      <c r="O101" s="19">
        <f t="shared" si="110"/>
        <v>0</v>
      </c>
      <c r="P101" s="37">
        <f t="shared" si="110"/>
        <v>0</v>
      </c>
    </row>
    <row r="102">
      <c r="A102" s="1" t="s">
        <v>210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1">B102+G102</f>
        <v>0</v>
      </c>
      <c r="M102" s="19">
        <f t="shared" si="111"/>
        <v>0</v>
      </c>
      <c r="N102" s="19">
        <f t="shared" si="111"/>
        <v>0</v>
      </c>
      <c r="O102" s="19">
        <f t="shared" si="111"/>
        <v>0</v>
      </c>
      <c r="P102" s="37">
        <f t="shared" si="111"/>
        <v>0</v>
      </c>
    </row>
    <row r="103">
      <c r="A103" s="1" t="s">
        <v>211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0</v>
      </c>
      <c r="H103">
        <f t="shared" si="8"/>
        <v>-10</v>
      </c>
      <c r="I103">
        <f t="shared" si="9"/>
        <v>0</v>
      </c>
      <c r="J103">
        <f t="shared" si="10"/>
        <v>0</v>
      </c>
      <c r="K103" s="38">
        <f t="shared" si="11"/>
        <v>-10</v>
      </c>
      <c r="L103" s="39">
        <f t="shared" ref="L103:P103" si="112">B103+G103</f>
        <v>0</v>
      </c>
      <c r="M103" s="19">
        <f t="shared" si="112"/>
        <v>-10</v>
      </c>
      <c r="N103" s="19">
        <f t="shared" si="112"/>
        <v>0</v>
      </c>
      <c r="O103" s="19">
        <f t="shared" si="112"/>
        <v>0</v>
      </c>
      <c r="P103" s="37">
        <f t="shared" si="112"/>
        <v>-10</v>
      </c>
    </row>
    <row r="104">
      <c r="A104" s="1" t="s">
        <v>212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3">B104+G104</f>
        <v>0</v>
      </c>
      <c r="M104" s="19">
        <f t="shared" si="113"/>
        <v>0</v>
      </c>
      <c r="N104" s="19">
        <f t="shared" si="113"/>
        <v>0</v>
      </c>
      <c r="O104" s="19">
        <f t="shared" si="113"/>
        <v>0</v>
      </c>
      <c r="P104" s="37">
        <f t="shared" si="113"/>
        <v>0</v>
      </c>
    </row>
    <row r="105">
      <c r="A105" s="1" t="s">
        <v>213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4">B105+G105</f>
        <v>0</v>
      </c>
      <c r="M105" s="19">
        <f t="shared" si="114"/>
        <v>0</v>
      </c>
      <c r="N105" s="19">
        <f t="shared" si="114"/>
        <v>0</v>
      </c>
      <c r="O105" s="19">
        <f t="shared" si="114"/>
        <v>0</v>
      </c>
      <c r="P105" s="37">
        <f t="shared" si="114"/>
        <v>0</v>
      </c>
    </row>
    <row r="106">
      <c r="A106" s="1" t="s">
        <v>214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5">B106+G106</f>
        <v>0</v>
      </c>
      <c r="M106" s="19">
        <f t="shared" si="115"/>
        <v>0</v>
      </c>
      <c r="N106" s="19">
        <f t="shared" si="115"/>
        <v>0</v>
      </c>
      <c r="O106" s="19">
        <f t="shared" si="115"/>
        <v>0</v>
      </c>
      <c r="P106" s="37">
        <f t="shared" si="115"/>
        <v>0</v>
      </c>
    </row>
    <row r="107">
      <c r="A107" s="1" t="s">
        <v>215</v>
      </c>
      <c r="B107" s="36">
        <f t="shared" si="2"/>
        <v>163</v>
      </c>
      <c r="C107">
        <f t="shared" si="3"/>
        <v>2518</v>
      </c>
      <c r="D107">
        <f t="shared" si="4"/>
        <v>707</v>
      </c>
      <c r="E107">
        <f t="shared" si="5"/>
        <v>81</v>
      </c>
      <c r="F107" s="37">
        <f t="shared" si="6"/>
        <v>4219.51</v>
      </c>
      <c r="G107" s="36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>
        <f t="shared" si="11"/>
        <v>0</v>
      </c>
      <c r="L107" s="39">
        <f t="shared" ref="L107:P107" si="116">B107+G107</f>
        <v>163</v>
      </c>
      <c r="M107" s="19">
        <f t="shared" si="116"/>
        <v>2518</v>
      </c>
      <c r="N107" s="19">
        <f t="shared" si="116"/>
        <v>707</v>
      </c>
      <c r="O107" s="19">
        <f t="shared" si="116"/>
        <v>81</v>
      </c>
      <c r="P107" s="37">
        <f t="shared" si="116"/>
        <v>4219.51</v>
      </c>
    </row>
    <row r="108">
      <c r="A108" s="1" t="s">
        <v>216</v>
      </c>
      <c r="B108" s="36">
        <f t="shared" si="2"/>
        <v>0</v>
      </c>
      <c r="C108">
        <f t="shared" si="3"/>
        <v>0</v>
      </c>
      <c r="D108">
        <f t="shared" si="4"/>
        <v>0</v>
      </c>
      <c r="E108">
        <f t="shared" si="5"/>
        <v>0</v>
      </c>
      <c r="F108" s="37">
        <f t="shared" si="6"/>
        <v>0</v>
      </c>
      <c r="G108" s="36">
        <f t="shared" si="7"/>
        <v>0</v>
      </c>
      <c r="H108">
        <f t="shared" si="8"/>
        <v>-162</v>
      </c>
      <c r="I108">
        <f t="shared" si="9"/>
        <v>0</v>
      </c>
      <c r="J108">
        <f t="shared" si="10"/>
        <v>0</v>
      </c>
      <c r="K108" s="38">
        <f t="shared" si="11"/>
        <v>-162</v>
      </c>
      <c r="L108" s="39">
        <f t="shared" ref="L108:P108" si="117">B108+G108</f>
        <v>0</v>
      </c>
      <c r="M108" s="19">
        <f t="shared" si="117"/>
        <v>-162</v>
      </c>
      <c r="N108" s="19">
        <f t="shared" si="117"/>
        <v>0</v>
      </c>
      <c r="O108" s="19">
        <f t="shared" si="117"/>
        <v>0</v>
      </c>
      <c r="P108" s="37">
        <f t="shared" si="117"/>
        <v>-162</v>
      </c>
    </row>
    <row r="109">
      <c r="A109" s="1" t="s">
        <v>217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38">
        <f t="shared" si="11"/>
        <v>0</v>
      </c>
      <c r="L109" s="39">
        <f t="shared" ref="L109:P109" si="118">B109+G109</f>
        <v>0</v>
      </c>
      <c r="M109" s="19">
        <f t="shared" si="118"/>
        <v>0</v>
      </c>
      <c r="N109" s="19">
        <f t="shared" si="118"/>
        <v>0</v>
      </c>
      <c r="O109" s="19">
        <f t="shared" si="118"/>
        <v>0</v>
      </c>
      <c r="P109" s="37">
        <f t="shared" si="118"/>
        <v>0</v>
      </c>
    </row>
    <row r="110">
      <c r="A110" s="1" t="s">
        <v>218</v>
      </c>
      <c r="B110" s="36">
        <f t="shared" si="2"/>
        <v>0</v>
      </c>
      <c r="C110">
        <f t="shared" si="3"/>
        <v>0</v>
      </c>
      <c r="D110">
        <f t="shared" si="4"/>
        <v>0</v>
      </c>
      <c r="E110">
        <f t="shared" si="5"/>
        <v>0</v>
      </c>
      <c r="F110" s="37">
        <f t="shared" si="6"/>
        <v>0</v>
      </c>
      <c r="G110" s="36">
        <f t="shared" si="7"/>
        <v>0</v>
      </c>
      <c r="H110">
        <f t="shared" si="8"/>
        <v>-1585</v>
      </c>
      <c r="I110">
        <f t="shared" si="9"/>
        <v>0</v>
      </c>
      <c r="J110">
        <f t="shared" si="10"/>
        <v>0</v>
      </c>
      <c r="K110" s="38">
        <f t="shared" si="11"/>
        <v>-1585</v>
      </c>
      <c r="L110" s="39">
        <f t="shared" ref="L110:P110" si="119">B110+G110</f>
        <v>0</v>
      </c>
      <c r="M110" s="19">
        <f t="shared" si="119"/>
        <v>-1585</v>
      </c>
      <c r="N110" s="19">
        <f t="shared" si="119"/>
        <v>0</v>
      </c>
      <c r="O110" s="19">
        <f t="shared" si="119"/>
        <v>0</v>
      </c>
      <c r="P110" s="37">
        <f t="shared" si="119"/>
        <v>-1585</v>
      </c>
    </row>
    <row r="111">
      <c r="A111" s="1" t="s">
        <v>219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-40</v>
      </c>
      <c r="I111">
        <f t="shared" si="9"/>
        <v>0</v>
      </c>
      <c r="J111">
        <f t="shared" si="10"/>
        <v>0</v>
      </c>
      <c r="K111" s="38">
        <f t="shared" si="11"/>
        <v>-40</v>
      </c>
      <c r="L111" s="39">
        <f t="shared" ref="L111:P111" si="120">B111+G111</f>
        <v>0</v>
      </c>
      <c r="M111" s="19">
        <f t="shared" si="120"/>
        <v>-40</v>
      </c>
      <c r="N111" s="19">
        <f t="shared" si="120"/>
        <v>0</v>
      </c>
      <c r="O111" s="19">
        <f t="shared" si="120"/>
        <v>0</v>
      </c>
      <c r="P111" s="37">
        <f t="shared" si="120"/>
        <v>-40</v>
      </c>
    </row>
    <row r="112" ht="15.75" customHeight="1">
      <c r="A112" s="1" t="s">
        <v>220</v>
      </c>
      <c r="B112" s="36">
        <f t="shared" si="2"/>
        <v>0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0</v>
      </c>
      <c r="G112" s="36">
        <f t="shared" si="7"/>
        <v>0</v>
      </c>
      <c r="H112">
        <f t="shared" si="8"/>
        <v>-2600</v>
      </c>
      <c r="I112">
        <f t="shared" si="9"/>
        <v>0</v>
      </c>
      <c r="J112">
        <f t="shared" si="10"/>
        <v>0</v>
      </c>
      <c r="K112" s="38">
        <f t="shared" si="11"/>
        <v>-2600</v>
      </c>
      <c r="L112" s="39">
        <f t="shared" ref="L112:P112" si="121">B112+G112</f>
        <v>0</v>
      </c>
      <c r="M112" s="19">
        <f t="shared" si="121"/>
        <v>-2600</v>
      </c>
      <c r="N112" s="19">
        <f t="shared" si="121"/>
        <v>0</v>
      </c>
      <c r="O112" s="19">
        <f t="shared" si="121"/>
        <v>0</v>
      </c>
      <c r="P112" s="37">
        <f t="shared" si="121"/>
        <v>-2600</v>
      </c>
    </row>
    <row r="113">
      <c r="A113" s="1" t="s">
        <v>221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-1</v>
      </c>
      <c r="I113">
        <f t="shared" si="9"/>
        <v>-32</v>
      </c>
      <c r="J113">
        <f t="shared" si="10"/>
        <v>0</v>
      </c>
      <c r="K113" s="38">
        <f t="shared" si="11"/>
        <v>-4.2</v>
      </c>
      <c r="L113" s="39">
        <f t="shared" ref="L113:P113" si="122">B113+G113</f>
        <v>0</v>
      </c>
      <c r="M113" s="19">
        <f t="shared" si="122"/>
        <v>-1</v>
      </c>
      <c r="N113" s="19">
        <f t="shared" si="122"/>
        <v>-32</v>
      </c>
      <c r="O113" s="19">
        <f t="shared" si="122"/>
        <v>0</v>
      </c>
      <c r="P113" s="37">
        <f t="shared" si="122"/>
        <v>-4.2</v>
      </c>
    </row>
    <row r="114">
      <c r="A114" s="1" t="s">
        <v>222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3">B114+G114</f>
        <v>0</v>
      </c>
      <c r="M114" s="19">
        <f t="shared" si="123"/>
        <v>0</v>
      </c>
      <c r="N114" s="19">
        <f t="shared" si="123"/>
        <v>0</v>
      </c>
      <c r="O114" s="19">
        <f t="shared" si="123"/>
        <v>0</v>
      </c>
      <c r="P114" s="37">
        <f t="shared" si="123"/>
        <v>0</v>
      </c>
    </row>
    <row r="115" hidden="1">
      <c r="A115" s="1"/>
      <c r="B115" s="36"/>
      <c r="G115" s="36"/>
      <c r="K115" s="19"/>
      <c r="L115" s="39"/>
      <c r="M115" s="19"/>
      <c r="N115" s="19"/>
      <c r="O115" s="19"/>
      <c r="P115" s="51"/>
    </row>
    <row r="116">
      <c r="A116" s="43" t="s">
        <v>223</v>
      </c>
      <c r="B116" s="44">
        <f t="shared" ref="B116:P116" si="124">SUM(B2:B115)</f>
        <v>520</v>
      </c>
      <c r="C116" s="44">
        <f t="shared" si="124"/>
        <v>5541</v>
      </c>
      <c r="D116" s="44">
        <f t="shared" si="124"/>
        <v>711</v>
      </c>
      <c r="E116" s="44">
        <f t="shared" si="124"/>
        <v>88</v>
      </c>
      <c r="F116" s="44">
        <f t="shared" si="124"/>
        <v>10812.98</v>
      </c>
      <c r="G116" s="44">
        <f t="shared" si="124"/>
        <v>-17</v>
      </c>
      <c r="H116" s="44">
        <f t="shared" si="124"/>
        <v>-8999</v>
      </c>
      <c r="I116" s="44">
        <f t="shared" si="124"/>
        <v>-85</v>
      </c>
      <c r="J116" s="44">
        <f t="shared" si="124"/>
        <v>0</v>
      </c>
      <c r="K116" s="44">
        <f t="shared" si="124"/>
        <v>-9177.5</v>
      </c>
      <c r="L116" s="44">
        <f t="shared" si="124"/>
        <v>503</v>
      </c>
      <c r="M116" s="44">
        <f t="shared" si="124"/>
        <v>-3458</v>
      </c>
      <c r="N116" s="44">
        <f t="shared" si="124"/>
        <v>626</v>
      </c>
      <c r="O116" s="44">
        <f t="shared" si="124"/>
        <v>88</v>
      </c>
      <c r="P116" s="44">
        <f t="shared" si="124"/>
        <v>1635.48</v>
      </c>
    </row>
  </sheetData>
  <conditionalFormatting sqref="A1:P116">
    <cfRule type="cellIs" dxfId="0" priority="1" operator="greaterThan">
      <formula>0</formula>
    </cfRule>
  </conditionalFormatting>
  <conditionalFormatting sqref="A1:P116">
    <cfRule type="cellIs" dxfId="1" priority="2" operator="lessThan">
      <formula>0</formula>
    </cfRule>
  </conditionalFormatting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3.71"/>
    <col customWidth="1" min="4" max="4" width="16.86"/>
    <col customWidth="1" min="5" max="5" width="13.86"/>
    <col customWidth="1" min="6" max="6" width="13.57"/>
    <col customWidth="1" min="7" max="7" width="37.43"/>
    <col customWidth="1" min="8" max="8" width="9.29"/>
    <col customWidth="1" min="9" max="11" width="7.71"/>
    <col customWidth="1" min="12" max="12" width="23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207</v>
      </c>
      <c r="B2" s="18">
        <v>0.03761574074074074</v>
      </c>
      <c r="C2" s="19" t="s">
        <v>230</v>
      </c>
      <c r="D2" s="19" t="s">
        <v>1057</v>
      </c>
      <c r="E2" s="19" t="s">
        <v>230</v>
      </c>
      <c r="F2" s="19" t="s">
        <v>258</v>
      </c>
      <c r="G2" s="59" t="s">
        <v>1849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25.0</v>
      </c>
      <c r="O2" s="62" t="s">
        <v>254</v>
      </c>
      <c r="P2" s="62" t="s">
        <v>254</v>
      </c>
    </row>
    <row r="3">
      <c r="A3" s="19" t="s">
        <v>207</v>
      </c>
      <c r="B3" s="18">
        <v>0.04914351851851852</v>
      </c>
      <c r="C3" s="19" t="s">
        <v>232</v>
      </c>
      <c r="D3" s="19" t="s">
        <v>1230</v>
      </c>
      <c r="E3" s="19" t="s">
        <v>232</v>
      </c>
      <c r="F3" s="19" t="s">
        <v>258</v>
      </c>
      <c r="G3" s="69" t="s">
        <v>1421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254</v>
      </c>
      <c r="M3" s="62" t="s">
        <v>254</v>
      </c>
      <c r="N3" s="62">
        <v>200.0</v>
      </c>
      <c r="O3" s="62" t="s">
        <v>254</v>
      </c>
      <c r="P3" s="62" t="s">
        <v>254</v>
      </c>
    </row>
    <row r="4">
      <c r="A4" s="19" t="s">
        <v>207</v>
      </c>
      <c r="B4" s="18">
        <v>0.052627314814814814</v>
      </c>
      <c r="C4" s="19" t="s">
        <v>232</v>
      </c>
      <c r="D4" s="19" t="s">
        <v>1230</v>
      </c>
      <c r="E4" s="19" t="s">
        <v>232</v>
      </c>
      <c r="F4" s="19" t="s">
        <v>258</v>
      </c>
      <c r="G4" s="69" t="s">
        <v>1850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1851</v>
      </c>
      <c r="M4" s="62" t="s">
        <v>254</v>
      </c>
      <c r="N4" s="62">
        <v>900.0</v>
      </c>
      <c r="O4" s="62" t="s">
        <v>254</v>
      </c>
      <c r="P4" s="62" t="s">
        <v>254</v>
      </c>
    </row>
    <row r="5">
      <c r="A5" s="19" t="s">
        <v>207</v>
      </c>
      <c r="B5" s="18">
        <v>0.059988425925925924</v>
      </c>
      <c r="C5" s="19" t="s">
        <v>237</v>
      </c>
      <c r="D5" s="19" t="s">
        <v>254</v>
      </c>
      <c r="E5" s="19" t="s">
        <v>625</v>
      </c>
      <c r="F5" s="19" t="s">
        <v>262</v>
      </c>
      <c r="G5" s="6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>
        <v>100.0</v>
      </c>
      <c r="N5" s="62" t="s">
        <v>254</v>
      </c>
      <c r="O5" s="62" t="s">
        <v>254</v>
      </c>
      <c r="P5" s="62" t="s">
        <v>254</v>
      </c>
    </row>
    <row r="6">
      <c r="A6" s="19" t="s">
        <v>207</v>
      </c>
      <c r="B6" s="18">
        <v>0.08530092592592593</v>
      </c>
      <c r="C6" s="19" t="s">
        <v>232</v>
      </c>
      <c r="D6" s="19" t="s">
        <v>254</v>
      </c>
      <c r="E6" s="19" t="s">
        <v>227</v>
      </c>
      <c r="F6" s="19" t="s">
        <v>262</v>
      </c>
      <c r="G6" s="69" t="s">
        <v>1852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1852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207</v>
      </c>
      <c r="B7" s="18">
        <v>0.09226851851851851</v>
      </c>
      <c r="C7" s="19" t="s">
        <v>232</v>
      </c>
      <c r="D7" s="19" t="s">
        <v>254</v>
      </c>
      <c r="E7" s="19" t="s">
        <v>237</v>
      </c>
      <c r="F7" s="19" t="s">
        <v>262</v>
      </c>
      <c r="G7" s="69" t="s">
        <v>1853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1853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207</v>
      </c>
      <c r="B8" s="18">
        <v>0.0922800925925926</v>
      </c>
      <c r="C8" s="19" t="s">
        <v>232</v>
      </c>
      <c r="D8" s="19" t="s">
        <v>254</v>
      </c>
      <c r="E8" s="19" t="s">
        <v>228</v>
      </c>
      <c r="F8" s="19" t="s">
        <v>262</v>
      </c>
      <c r="G8" s="69" t="s">
        <v>1854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1854</v>
      </c>
      <c r="M8" s="62" t="s">
        <v>254</v>
      </c>
      <c r="N8" s="62" t="s">
        <v>254</v>
      </c>
      <c r="O8" s="62" t="s">
        <v>254</v>
      </c>
      <c r="P8" s="62" t="s">
        <v>254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3.86"/>
    <col customWidth="1" min="4" max="4" width="16.86"/>
    <col customWidth="1" min="5" max="5" width="13.86"/>
    <col customWidth="1" min="6" max="6" width="13.57"/>
    <col customWidth="1" min="7" max="7" width="28.57"/>
    <col customWidth="1" min="8" max="8" width="9.29"/>
    <col customWidth="1" min="9" max="11" width="7.71"/>
    <col customWidth="1" min="12" max="12" width="27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208</v>
      </c>
      <c r="B2" s="18">
        <v>0.010208333333333333</v>
      </c>
      <c r="C2" s="19" t="s">
        <v>232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1292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1855</v>
      </c>
    </row>
    <row r="3">
      <c r="A3" s="19" t="s">
        <v>208</v>
      </c>
      <c r="B3" s="18">
        <v>0.010451388888888889</v>
      </c>
      <c r="C3" s="19" t="s">
        <v>230</v>
      </c>
      <c r="D3" s="19" t="s">
        <v>254</v>
      </c>
      <c r="E3" s="19" t="s">
        <v>254</v>
      </c>
      <c r="F3" s="19" t="s">
        <v>304</v>
      </c>
      <c r="G3" s="6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1292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1856</v>
      </c>
    </row>
    <row r="4">
      <c r="A4" s="19" t="s">
        <v>208</v>
      </c>
      <c r="B4" s="18">
        <v>0.038078703703703705</v>
      </c>
      <c r="C4" s="19" t="s">
        <v>236</v>
      </c>
      <c r="D4" s="19" t="s">
        <v>254</v>
      </c>
      <c r="E4" s="19" t="s">
        <v>232</v>
      </c>
      <c r="F4" s="19" t="s">
        <v>262</v>
      </c>
      <c r="G4" s="69" t="s">
        <v>1857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1857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208</v>
      </c>
      <c r="B5" s="18">
        <v>0.03872685185185185</v>
      </c>
      <c r="C5" s="19" t="s">
        <v>232</v>
      </c>
      <c r="D5" s="19" t="s">
        <v>254</v>
      </c>
      <c r="E5" s="19" t="s">
        <v>254</v>
      </c>
      <c r="F5" s="19" t="s">
        <v>304</v>
      </c>
      <c r="G5" s="6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1857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1858</v>
      </c>
    </row>
    <row r="6">
      <c r="A6" s="19" t="s">
        <v>208</v>
      </c>
      <c r="B6" s="18">
        <v>0.05758101851851852</v>
      </c>
      <c r="C6" s="19" t="s">
        <v>228</v>
      </c>
      <c r="D6" s="19" t="s">
        <v>254</v>
      </c>
      <c r="E6" s="19" t="s">
        <v>254</v>
      </c>
      <c r="F6" s="19" t="s">
        <v>304</v>
      </c>
      <c r="G6" s="6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1859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1860</v>
      </c>
    </row>
    <row r="7">
      <c r="A7" s="19" t="s">
        <v>208</v>
      </c>
      <c r="B7" s="18">
        <v>0.0816550925925926</v>
      </c>
      <c r="C7" s="19" t="s">
        <v>1861</v>
      </c>
      <c r="D7" s="19" t="s">
        <v>254</v>
      </c>
      <c r="E7" s="19" t="s">
        <v>227</v>
      </c>
      <c r="F7" s="19" t="s">
        <v>262</v>
      </c>
      <c r="G7" s="69" t="s">
        <v>905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208</v>
      </c>
      <c r="B8" s="18">
        <v>0.0816550925925926</v>
      </c>
      <c r="C8" s="19" t="s">
        <v>1861</v>
      </c>
      <c r="D8" s="19" t="s">
        <v>254</v>
      </c>
      <c r="E8" s="19" t="s">
        <v>228</v>
      </c>
      <c r="F8" s="19" t="s">
        <v>262</v>
      </c>
      <c r="G8" s="69" t="s">
        <v>905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208</v>
      </c>
      <c r="B9" s="18">
        <v>0.1415625</v>
      </c>
      <c r="C9" s="19" t="s">
        <v>232</v>
      </c>
      <c r="D9" s="19" t="s">
        <v>254</v>
      </c>
      <c r="E9" s="19" t="s">
        <v>275</v>
      </c>
      <c r="F9" s="19" t="s">
        <v>262</v>
      </c>
      <c r="G9" s="69" t="s">
        <v>1862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</sheetData>
  <drawing r:id="rId2"/>
  <legacyDrawing r:id="rId3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15.43"/>
    <col customWidth="1" min="5" max="5" width="15.14"/>
    <col customWidth="1" min="6" max="6" width="13.57"/>
    <col customWidth="1" min="7" max="7" width="28.57"/>
    <col customWidth="1" min="8" max="8" width="9.29"/>
    <col customWidth="1" min="9" max="11" width="7.71"/>
    <col customWidth="1" min="12" max="12" width="27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209</v>
      </c>
      <c r="B2" s="18">
        <v>0.024537037037037038</v>
      </c>
      <c r="C2" s="19" t="s">
        <v>275</v>
      </c>
      <c r="D2" s="19" t="s">
        <v>1114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1863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209</v>
      </c>
      <c r="B3" s="18">
        <v>0.024583333333333332</v>
      </c>
      <c r="C3" s="19" t="s">
        <v>275</v>
      </c>
      <c r="D3" s="19" t="s">
        <v>1114</v>
      </c>
      <c r="E3" s="19" t="s">
        <v>254</v>
      </c>
      <c r="F3" s="19" t="s">
        <v>304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1863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209</v>
      </c>
      <c r="B4" s="18">
        <v>0.029733796296296296</v>
      </c>
      <c r="C4" s="19" t="s">
        <v>275</v>
      </c>
      <c r="D4" s="19" t="s">
        <v>1114</v>
      </c>
      <c r="E4" s="19" t="s">
        <v>254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1863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209</v>
      </c>
      <c r="B5" s="18">
        <v>0.029780092592592594</v>
      </c>
      <c r="C5" s="19" t="s">
        <v>275</v>
      </c>
      <c r="D5" s="19" t="s">
        <v>1114</v>
      </c>
      <c r="E5" s="19" t="s">
        <v>254</v>
      </c>
      <c r="F5" s="19" t="s">
        <v>304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1863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209</v>
      </c>
      <c r="B6" s="18">
        <v>0.04248842592592592</v>
      </c>
      <c r="C6" s="19" t="s">
        <v>275</v>
      </c>
      <c r="D6" s="19" t="s">
        <v>1114</v>
      </c>
      <c r="E6" s="19" t="s">
        <v>254</v>
      </c>
      <c r="F6" s="19" t="s">
        <v>304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1863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209</v>
      </c>
      <c r="B7" s="18">
        <v>0.10087962962962962</v>
      </c>
      <c r="C7" s="19" t="s">
        <v>228</v>
      </c>
      <c r="D7" s="19" t="s">
        <v>254</v>
      </c>
      <c r="E7" s="19" t="s">
        <v>254</v>
      </c>
      <c r="F7" s="19" t="s">
        <v>304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324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448</v>
      </c>
    </row>
    <row r="8">
      <c r="A8" s="19" t="s">
        <v>209</v>
      </c>
      <c r="B8" s="18">
        <v>0.10986111111111112</v>
      </c>
      <c r="C8" s="19" t="s">
        <v>230</v>
      </c>
      <c r="D8" s="19" t="s">
        <v>254</v>
      </c>
      <c r="E8" s="19" t="s">
        <v>230</v>
      </c>
      <c r="F8" s="19" t="s">
        <v>451</v>
      </c>
      <c r="G8" s="69" t="s">
        <v>1864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1865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209</v>
      </c>
      <c r="B9" s="18">
        <v>0.11552083333333334</v>
      </c>
      <c r="C9" s="19" t="s">
        <v>254</v>
      </c>
      <c r="D9" s="19" t="s">
        <v>1866</v>
      </c>
      <c r="E9" s="19" t="s">
        <v>233</v>
      </c>
      <c r="F9" s="19" t="s">
        <v>698</v>
      </c>
      <c r="G9" s="69" t="s">
        <v>1867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209</v>
      </c>
      <c r="B10" s="18">
        <v>0.11712962962962963</v>
      </c>
      <c r="C10" s="19" t="s">
        <v>233</v>
      </c>
      <c r="D10" s="19" t="s">
        <v>254</v>
      </c>
      <c r="E10" s="19" t="s">
        <v>254</v>
      </c>
      <c r="F10" s="19" t="s">
        <v>1099</v>
      </c>
      <c r="G10" s="6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1867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209</v>
      </c>
      <c r="B11" s="18">
        <v>0.11902777777777777</v>
      </c>
      <c r="C11" s="19" t="s">
        <v>254</v>
      </c>
      <c r="D11" s="19" t="s">
        <v>1866</v>
      </c>
      <c r="E11" s="19" t="s">
        <v>233</v>
      </c>
      <c r="F11" s="19" t="s">
        <v>698</v>
      </c>
      <c r="G11" s="69" t="s">
        <v>1868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/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209</v>
      </c>
      <c r="B12" s="18">
        <v>0.11964120370370371</v>
      </c>
      <c r="C12" s="19" t="s">
        <v>254</v>
      </c>
      <c r="D12" s="19" t="s">
        <v>1866</v>
      </c>
      <c r="E12" s="19" t="s">
        <v>237</v>
      </c>
      <c r="F12" s="19" t="s">
        <v>698</v>
      </c>
      <c r="G12" s="69" t="s">
        <v>1869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209</v>
      </c>
      <c r="B13" s="18">
        <v>0.12226851851851851</v>
      </c>
      <c r="C13" s="19" t="s">
        <v>230</v>
      </c>
      <c r="D13" s="19" t="s">
        <v>1866</v>
      </c>
      <c r="E13" s="19" t="s">
        <v>254</v>
      </c>
      <c r="F13" s="19" t="s">
        <v>262</v>
      </c>
      <c r="G13" s="6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1870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209</v>
      </c>
      <c r="B14" s="18">
        <v>0.12913194444444445</v>
      </c>
      <c r="C14" s="19" t="s">
        <v>230</v>
      </c>
      <c r="D14" s="19" t="s">
        <v>254</v>
      </c>
      <c r="E14" s="19" t="s">
        <v>1871</v>
      </c>
      <c r="F14" s="19" t="s">
        <v>262</v>
      </c>
      <c r="G14" s="6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1299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209</v>
      </c>
      <c r="B15" s="18">
        <v>0.1291898148148148</v>
      </c>
      <c r="C15" s="19" t="s">
        <v>227</v>
      </c>
      <c r="D15" s="19" t="s">
        <v>254</v>
      </c>
      <c r="E15" s="19" t="s">
        <v>254</v>
      </c>
      <c r="F15" s="19" t="s">
        <v>304</v>
      </c>
      <c r="G15" s="6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922</v>
      </c>
      <c r="M15" s="62" t="s">
        <v>254</v>
      </c>
      <c r="N15" s="62" t="s">
        <v>254</v>
      </c>
      <c r="O15" s="62" t="s">
        <v>254</v>
      </c>
      <c r="P15" s="62" t="s">
        <v>254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25.14"/>
    <col customWidth="1" min="5" max="5" width="15.14"/>
    <col customWidth="1" min="6" max="6" width="13.57"/>
    <col customWidth="1" min="7" max="7" width="28.57"/>
    <col customWidth="1" min="8" max="8" width="9.29"/>
    <col customWidth="1" min="9" max="11" width="7.71"/>
    <col customWidth="1" min="12" max="12" width="27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210</v>
      </c>
      <c r="B2" s="18">
        <v>0.04868055555555555</v>
      </c>
      <c r="C2" s="19" t="s">
        <v>254</v>
      </c>
      <c r="D2" s="19" t="s">
        <v>1872</v>
      </c>
      <c r="E2" s="19" t="s">
        <v>237</v>
      </c>
      <c r="F2" s="19" t="s">
        <v>273</v>
      </c>
      <c r="G2" s="59" t="s">
        <v>1873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210</v>
      </c>
      <c r="B3" s="18">
        <v>0.06230324074074074</v>
      </c>
      <c r="C3" s="19" t="s">
        <v>227</v>
      </c>
      <c r="D3" s="19" t="s">
        <v>254</v>
      </c>
      <c r="E3" s="19" t="s">
        <v>254</v>
      </c>
      <c r="F3" s="19" t="s">
        <v>304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1874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210</v>
      </c>
      <c r="B4" s="18">
        <v>0.06252314814814815</v>
      </c>
      <c r="C4" s="19" t="s">
        <v>227</v>
      </c>
      <c r="D4" s="19" t="s">
        <v>254</v>
      </c>
      <c r="E4" s="19" t="s">
        <v>1875</v>
      </c>
      <c r="F4" s="19" t="s">
        <v>262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1876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210</v>
      </c>
      <c r="B5" s="18">
        <v>0.07133101851851852</v>
      </c>
      <c r="C5" s="19" t="s">
        <v>1877</v>
      </c>
      <c r="D5" s="19" t="s">
        <v>254</v>
      </c>
      <c r="E5" s="19" t="s">
        <v>275</v>
      </c>
      <c r="F5" s="19" t="s">
        <v>262</v>
      </c>
      <c r="G5" s="59" t="s">
        <v>1878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210</v>
      </c>
      <c r="B6" s="18">
        <v>0.08519675925925926</v>
      </c>
      <c r="C6" s="19" t="s">
        <v>228</v>
      </c>
      <c r="D6" s="19" t="s">
        <v>254</v>
      </c>
      <c r="E6" s="19" t="s">
        <v>254</v>
      </c>
      <c r="F6" s="19" t="s">
        <v>1099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1879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210</v>
      </c>
      <c r="B7" s="18">
        <v>0.09519675925925926</v>
      </c>
      <c r="C7" s="19" t="s">
        <v>232</v>
      </c>
      <c r="D7" s="19" t="s">
        <v>254</v>
      </c>
      <c r="E7" s="19" t="s">
        <v>230</v>
      </c>
      <c r="F7" s="19" t="s">
        <v>262</v>
      </c>
      <c r="G7" s="69" t="s">
        <v>1880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1880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210</v>
      </c>
      <c r="B8" s="18">
        <v>0.11530092592592593</v>
      </c>
      <c r="C8" s="19" t="s">
        <v>230</v>
      </c>
      <c r="D8" s="19" t="s">
        <v>254</v>
      </c>
      <c r="E8" s="19" t="s">
        <v>1881</v>
      </c>
      <c r="F8" s="19" t="s">
        <v>293</v>
      </c>
      <c r="G8" s="6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1882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210</v>
      </c>
      <c r="B9" s="18">
        <v>0.11537037037037037</v>
      </c>
      <c r="C9" s="19" t="s">
        <v>232</v>
      </c>
      <c r="D9" s="19" t="s">
        <v>254</v>
      </c>
      <c r="E9" s="19" t="s">
        <v>1881</v>
      </c>
      <c r="F9" s="19" t="s">
        <v>293</v>
      </c>
      <c r="G9" s="6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1883</v>
      </c>
      <c r="M9" s="62"/>
      <c r="N9" s="62"/>
      <c r="O9" s="62"/>
      <c r="P9" s="62"/>
    </row>
    <row r="10">
      <c r="A10" s="19" t="s">
        <v>210</v>
      </c>
      <c r="B10" s="18">
        <v>0.11671296296296296</v>
      </c>
      <c r="C10" s="19" t="s">
        <v>233</v>
      </c>
      <c r="D10" s="19" t="s">
        <v>254</v>
      </c>
      <c r="E10" s="19" t="s">
        <v>1881</v>
      </c>
      <c r="F10" s="19" t="s">
        <v>293</v>
      </c>
      <c r="G10" s="6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1884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210</v>
      </c>
      <c r="B11" s="85">
        <v>0.11814814814814815</v>
      </c>
      <c r="C11" s="19" t="s">
        <v>1881</v>
      </c>
      <c r="D11" s="19" t="s">
        <v>254</v>
      </c>
      <c r="E11" s="19" t="s">
        <v>233</v>
      </c>
      <c r="F11" s="19" t="s">
        <v>834</v>
      </c>
      <c r="G11" s="69" t="s">
        <v>1884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210</v>
      </c>
      <c r="B12" s="85">
        <v>0.11828703703703704</v>
      </c>
      <c r="C12" s="19" t="s">
        <v>254</v>
      </c>
      <c r="D12" s="19" t="s">
        <v>254</v>
      </c>
      <c r="E12" s="19" t="s">
        <v>233</v>
      </c>
      <c r="F12" s="19" t="s">
        <v>779</v>
      </c>
      <c r="G12" s="69" t="s">
        <v>1885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210</v>
      </c>
      <c r="B13" s="18">
        <v>0.11828703703703704</v>
      </c>
      <c r="C13" s="19" t="s">
        <v>233</v>
      </c>
      <c r="D13" s="19" t="s">
        <v>254</v>
      </c>
      <c r="E13" s="19" t="s">
        <v>254</v>
      </c>
      <c r="F13" s="19" t="s">
        <v>1099</v>
      </c>
      <c r="G13" s="6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1885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210</v>
      </c>
      <c r="B14" s="18">
        <v>0.14601851851851852</v>
      </c>
      <c r="C14" s="19" t="s">
        <v>227</v>
      </c>
      <c r="D14" s="19" t="s">
        <v>254</v>
      </c>
      <c r="E14" s="19" t="s">
        <v>254</v>
      </c>
      <c r="F14" s="19" t="s">
        <v>304</v>
      </c>
      <c r="G14" s="6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422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210</v>
      </c>
      <c r="B15" s="18">
        <v>0.14737268518518518</v>
      </c>
      <c r="C15" s="19" t="s">
        <v>227</v>
      </c>
      <c r="D15" s="19" t="s">
        <v>254</v>
      </c>
      <c r="E15" s="19" t="s">
        <v>254</v>
      </c>
      <c r="F15" s="19" t="s">
        <v>304</v>
      </c>
      <c r="G15" s="6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718</v>
      </c>
      <c r="M15" s="62" t="s">
        <v>254</v>
      </c>
      <c r="N15" s="62" t="s">
        <v>254</v>
      </c>
      <c r="O15" s="62" t="s">
        <v>254</v>
      </c>
      <c r="P15" s="62" t="s">
        <v>254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5" max="5" width="13.86"/>
    <col customWidth="1" min="6" max="6" width="13.57"/>
    <col customWidth="1" min="7" max="7" width="14.0"/>
    <col customWidth="1" min="8" max="8" width="9.29"/>
    <col customWidth="1" min="9" max="11" width="7.71"/>
    <col customWidth="1" min="12" max="12" width="41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211</v>
      </c>
      <c r="B2" s="18">
        <v>0.10260416666666666</v>
      </c>
      <c r="C2" s="19" t="s">
        <v>237</v>
      </c>
      <c r="D2" s="19" t="s">
        <v>254</v>
      </c>
      <c r="E2" s="19" t="s">
        <v>1881</v>
      </c>
      <c r="F2" s="19" t="s">
        <v>262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1661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211</v>
      </c>
      <c r="B3" s="18">
        <v>0.10305555555555555</v>
      </c>
      <c r="C3" s="19" t="s">
        <v>227</v>
      </c>
      <c r="D3" s="19" t="s">
        <v>254</v>
      </c>
      <c r="E3" s="19" t="s">
        <v>1881</v>
      </c>
      <c r="F3" s="19" t="s">
        <v>262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1886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211</v>
      </c>
      <c r="B4" s="18">
        <v>0.10395833333333333</v>
      </c>
      <c r="C4" s="19" t="s">
        <v>226</v>
      </c>
      <c r="D4" s="19" t="s">
        <v>254</v>
      </c>
      <c r="E4" s="19" t="s">
        <v>1881</v>
      </c>
      <c r="F4" s="19" t="s">
        <v>262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10.0</v>
      </c>
      <c r="O4" s="62" t="s">
        <v>254</v>
      </c>
      <c r="P4" s="62" t="s">
        <v>254</v>
      </c>
    </row>
    <row r="5">
      <c r="A5" s="19" t="s">
        <v>211</v>
      </c>
      <c r="B5" s="18">
        <v>0.10504629629629629</v>
      </c>
      <c r="C5" s="19" t="s">
        <v>228</v>
      </c>
      <c r="D5" s="19" t="s">
        <v>254</v>
      </c>
      <c r="E5" s="19" t="s">
        <v>1881</v>
      </c>
      <c r="F5" s="19" t="s">
        <v>262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1887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211</v>
      </c>
      <c r="B6" s="18">
        <v>0.10523148148148148</v>
      </c>
      <c r="C6" s="19" t="s">
        <v>232</v>
      </c>
      <c r="D6" s="19" t="s">
        <v>254</v>
      </c>
      <c r="E6" s="19" t="s">
        <v>1881</v>
      </c>
      <c r="F6" s="19" t="s">
        <v>262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10.0</v>
      </c>
      <c r="O6" s="62" t="s">
        <v>254</v>
      </c>
      <c r="P6" s="62" t="s">
        <v>254</v>
      </c>
    </row>
    <row r="7">
      <c r="A7" s="19" t="s">
        <v>211</v>
      </c>
      <c r="B7" s="18">
        <v>0.11135416666666667</v>
      </c>
      <c r="C7" s="19" t="s">
        <v>233</v>
      </c>
      <c r="D7" s="19" t="s">
        <v>254</v>
      </c>
      <c r="E7" s="19" t="s">
        <v>1881</v>
      </c>
      <c r="F7" s="19" t="s">
        <v>262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254</v>
      </c>
      <c r="M7" s="62" t="s">
        <v>254</v>
      </c>
      <c r="N7" s="62">
        <v>10.0</v>
      </c>
      <c r="O7" s="62" t="s">
        <v>254</v>
      </c>
      <c r="P7" s="62" t="s">
        <v>254</v>
      </c>
    </row>
    <row r="8">
      <c r="A8" s="19" t="s">
        <v>211</v>
      </c>
      <c r="B8" s="18">
        <v>0.11230324074074075</v>
      </c>
      <c r="C8" s="19" t="s">
        <v>226</v>
      </c>
      <c r="D8" s="19" t="s">
        <v>254</v>
      </c>
      <c r="E8" s="19" t="s">
        <v>1881</v>
      </c>
      <c r="F8" s="19" t="s">
        <v>262</v>
      </c>
      <c r="G8" s="6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>
        <v>5.0</v>
      </c>
      <c r="N8" s="62" t="s">
        <v>254</v>
      </c>
      <c r="O8" s="62" t="s">
        <v>254</v>
      </c>
      <c r="P8" s="62" t="s">
        <v>254</v>
      </c>
    </row>
    <row r="9">
      <c r="A9" s="19" t="s">
        <v>211</v>
      </c>
      <c r="B9" s="18">
        <v>0.11342592592592593</v>
      </c>
      <c r="C9" s="19" t="s">
        <v>227</v>
      </c>
      <c r="D9" s="19" t="s">
        <v>254</v>
      </c>
      <c r="E9" s="19" t="s">
        <v>1881</v>
      </c>
      <c r="F9" s="19" t="s">
        <v>262</v>
      </c>
      <c r="G9" s="6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1156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211</v>
      </c>
      <c r="B10" s="18">
        <v>0.11546296296296296</v>
      </c>
      <c r="C10" s="19" t="s">
        <v>228</v>
      </c>
      <c r="D10" s="19" t="s">
        <v>254</v>
      </c>
      <c r="E10" s="19" t="s">
        <v>1881</v>
      </c>
      <c r="F10" s="19" t="s">
        <v>262</v>
      </c>
      <c r="G10" s="6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>
        <v>10.0</v>
      </c>
      <c r="N10" s="62" t="s">
        <v>254</v>
      </c>
      <c r="O10" s="62" t="s">
        <v>254</v>
      </c>
      <c r="P10" s="62" t="s">
        <v>254</v>
      </c>
    </row>
    <row r="11">
      <c r="A11" s="19" t="s">
        <v>211</v>
      </c>
      <c r="B11" s="85">
        <v>0.11630787037037037</v>
      </c>
      <c r="C11" s="19" t="s">
        <v>226</v>
      </c>
      <c r="D11" s="19" t="s">
        <v>254</v>
      </c>
      <c r="E11" s="19" t="s">
        <v>1881</v>
      </c>
      <c r="F11" s="19" t="s">
        <v>262</v>
      </c>
      <c r="G11" s="6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1888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211</v>
      </c>
      <c r="B12" s="85">
        <v>0.11774305555555556</v>
      </c>
      <c r="C12" s="19" t="s">
        <v>230</v>
      </c>
      <c r="D12" s="19" t="s">
        <v>254</v>
      </c>
      <c r="E12" s="19" t="s">
        <v>1881</v>
      </c>
      <c r="F12" s="19" t="s">
        <v>262</v>
      </c>
      <c r="G12" s="6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1889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211</v>
      </c>
      <c r="B13" s="18">
        <v>0.11799768518518519</v>
      </c>
      <c r="C13" s="19" t="s">
        <v>237</v>
      </c>
      <c r="D13" s="19" t="s">
        <v>254</v>
      </c>
      <c r="E13" s="19" t="s">
        <v>1881</v>
      </c>
      <c r="F13" s="19" t="s">
        <v>262</v>
      </c>
      <c r="G13" s="6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1890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211</v>
      </c>
      <c r="B14" s="18">
        <v>0.11856481481481482</v>
      </c>
      <c r="C14" s="19" t="s">
        <v>228</v>
      </c>
      <c r="D14" s="19" t="s">
        <v>254</v>
      </c>
      <c r="E14" s="19" t="s">
        <v>1881</v>
      </c>
      <c r="F14" s="19" t="s">
        <v>262</v>
      </c>
      <c r="G14" s="6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1891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211</v>
      </c>
      <c r="B15" s="18">
        <v>0.11978009259259259</v>
      </c>
      <c r="C15" s="19" t="s">
        <v>227</v>
      </c>
      <c r="D15" s="19" t="s">
        <v>254</v>
      </c>
      <c r="E15" s="19" t="s">
        <v>1881</v>
      </c>
      <c r="F15" s="19" t="s">
        <v>262</v>
      </c>
      <c r="G15" s="6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1436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211</v>
      </c>
      <c r="B16" s="18">
        <v>0.12324074074074073</v>
      </c>
      <c r="C16" s="19" t="s">
        <v>232</v>
      </c>
      <c r="D16" s="19" t="s">
        <v>254</v>
      </c>
      <c r="E16" s="19" t="s">
        <v>1881</v>
      </c>
      <c r="F16" s="19" t="s">
        <v>262</v>
      </c>
      <c r="G16" s="6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528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211</v>
      </c>
      <c r="B17" s="18">
        <v>0.12358796296296297</v>
      </c>
      <c r="C17" s="19" t="s">
        <v>237</v>
      </c>
      <c r="D17" s="19" t="s">
        <v>254</v>
      </c>
      <c r="E17" s="19" t="s">
        <v>1881</v>
      </c>
      <c r="F17" s="19" t="s">
        <v>262</v>
      </c>
      <c r="G17" s="69" t="s">
        <v>254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630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211</v>
      </c>
      <c r="B18" s="18">
        <v>0.12452546296296296</v>
      </c>
      <c r="C18" s="19" t="s">
        <v>233</v>
      </c>
      <c r="D18" s="19" t="s">
        <v>254</v>
      </c>
      <c r="E18" s="19" t="s">
        <v>1881</v>
      </c>
      <c r="F18" s="19" t="s">
        <v>262</v>
      </c>
      <c r="G18" s="6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1446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211</v>
      </c>
      <c r="B19" s="18">
        <v>0.12511574074074075</v>
      </c>
      <c r="C19" s="19" t="s">
        <v>237</v>
      </c>
      <c r="D19" s="19" t="s">
        <v>254</v>
      </c>
      <c r="E19" s="19" t="s">
        <v>1881</v>
      </c>
      <c r="F19" s="19" t="s">
        <v>262</v>
      </c>
      <c r="G19" s="6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882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211</v>
      </c>
      <c r="B20" s="18">
        <v>0.12614583333333335</v>
      </c>
      <c r="C20" s="19" t="s">
        <v>228</v>
      </c>
      <c r="D20" s="19" t="s">
        <v>254</v>
      </c>
      <c r="E20" s="19" t="s">
        <v>237</v>
      </c>
      <c r="F20" s="19" t="s">
        <v>262</v>
      </c>
      <c r="G20" s="69" t="s">
        <v>1892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1892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211</v>
      </c>
      <c r="B21" s="18">
        <v>0.12686342592592592</v>
      </c>
      <c r="C21" s="19" t="s">
        <v>237</v>
      </c>
      <c r="D21" s="19" t="s">
        <v>254</v>
      </c>
      <c r="E21" s="19" t="s">
        <v>1881</v>
      </c>
      <c r="F21" s="19" t="s">
        <v>262</v>
      </c>
      <c r="G21" s="69" t="s">
        <v>254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1515</v>
      </c>
      <c r="M21" s="62" t="s">
        <v>254</v>
      </c>
      <c r="N21" s="62" t="s">
        <v>254</v>
      </c>
      <c r="O21" s="62" t="s">
        <v>254</v>
      </c>
      <c r="P21" s="62" t="s">
        <v>254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24.0"/>
    <col customWidth="1" min="5" max="5" width="13.86"/>
    <col customWidth="1" min="6" max="6" width="13.57"/>
    <col customWidth="1" min="7" max="7" width="18.43"/>
    <col customWidth="1" min="8" max="8" width="9.29"/>
    <col customWidth="1" min="9" max="11" width="7.71"/>
    <col customWidth="1" min="12" max="12" width="40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212</v>
      </c>
      <c r="B2" s="18">
        <v>0.06967592592592593</v>
      </c>
      <c r="C2" s="19" t="s">
        <v>237</v>
      </c>
      <c r="D2" s="19" t="s">
        <v>254</v>
      </c>
      <c r="E2" s="19" t="s">
        <v>228</v>
      </c>
      <c r="F2" s="19" t="s">
        <v>262</v>
      </c>
      <c r="G2" s="59" t="s">
        <v>1785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1785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212</v>
      </c>
      <c r="B3" s="18">
        <v>0.0702662037037037</v>
      </c>
      <c r="C3" s="19" t="s">
        <v>228</v>
      </c>
      <c r="D3" s="19" t="s">
        <v>254</v>
      </c>
      <c r="E3" s="19" t="s">
        <v>228</v>
      </c>
      <c r="F3" s="19" t="s">
        <v>1634</v>
      </c>
      <c r="G3" s="59" t="s">
        <v>1893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1785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212</v>
      </c>
      <c r="B4" s="18">
        <v>0.09547453703703704</v>
      </c>
      <c r="C4" s="19" t="s">
        <v>226</v>
      </c>
      <c r="D4" s="19" t="s">
        <v>254</v>
      </c>
      <c r="E4" s="19" t="s">
        <v>1881</v>
      </c>
      <c r="F4" s="19" t="s">
        <v>293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1894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212</v>
      </c>
      <c r="B5" s="18">
        <v>0.09574074074074074</v>
      </c>
      <c r="C5" s="19" t="s">
        <v>232</v>
      </c>
      <c r="D5" s="19" t="s">
        <v>254</v>
      </c>
      <c r="E5" s="19" t="s">
        <v>1881</v>
      </c>
      <c r="F5" s="19" t="s">
        <v>293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1895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212</v>
      </c>
      <c r="B6" s="18">
        <v>0.09620370370370371</v>
      </c>
      <c r="C6" s="19" t="s">
        <v>230</v>
      </c>
      <c r="D6" s="19" t="s">
        <v>254</v>
      </c>
      <c r="E6" s="19" t="s">
        <v>226</v>
      </c>
      <c r="F6" s="19" t="s">
        <v>262</v>
      </c>
      <c r="G6" s="59" t="s">
        <v>1754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1754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212</v>
      </c>
      <c r="B7" s="18">
        <v>0.11423611111111111</v>
      </c>
      <c r="C7" s="19" t="s">
        <v>254</v>
      </c>
      <c r="D7" s="19" t="s">
        <v>1896</v>
      </c>
      <c r="E7" s="19" t="s">
        <v>227</v>
      </c>
      <c r="F7" s="19" t="s">
        <v>273</v>
      </c>
      <c r="G7" s="69" t="s">
        <v>1897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212</v>
      </c>
      <c r="B8" s="18">
        <v>0.11789351851851852</v>
      </c>
      <c r="C8" s="19" t="s">
        <v>227</v>
      </c>
      <c r="D8" s="19" t="s">
        <v>254</v>
      </c>
      <c r="E8" s="19" t="s">
        <v>232</v>
      </c>
      <c r="F8" s="19" t="s">
        <v>262</v>
      </c>
      <c r="G8" s="69" t="s">
        <v>1897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1897</v>
      </c>
      <c r="M8" s="62" t="s">
        <v>254</v>
      </c>
      <c r="N8" s="62" t="s">
        <v>254</v>
      </c>
      <c r="O8" s="62" t="s">
        <v>254</v>
      </c>
      <c r="P8" s="62" t="s">
        <v>254</v>
      </c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7.0"/>
    <col customWidth="1" min="5" max="5" width="13.86"/>
    <col customWidth="1" min="6" max="6" width="13.57"/>
    <col customWidth="1" min="7" max="7" width="19.0"/>
    <col customWidth="1" min="8" max="8" width="9.29"/>
    <col customWidth="1" min="9" max="11" width="7.71"/>
    <col customWidth="1" min="12" max="12" width="40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213</v>
      </c>
      <c r="B2" s="18">
        <v>0.036458333333333336</v>
      </c>
      <c r="C2" s="19" t="s">
        <v>232</v>
      </c>
      <c r="D2" s="19" t="s">
        <v>254</v>
      </c>
      <c r="E2" s="19" t="s">
        <v>1881</v>
      </c>
      <c r="F2" s="19" t="s">
        <v>293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1898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213</v>
      </c>
      <c r="B3" s="18">
        <v>0.13111111111111112</v>
      </c>
      <c r="C3" s="19" t="s">
        <v>254</v>
      </c>
      <c r="D3" s="19" t="s">
        <v>1899</v>
      </c>
      <c r="E3" s="19" t="s">
        <v>230</v>
      </c>
      <c r="F3" s="19" t="s">
        <v>273</v>
      </c>
      <c r="G3" s="59" t="s">
        <v>1900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24.0"/>
    <col customWidth="1" min="5" max="5" width="13.86"/>
    <col customWidth="1" min="6" max="6" width="13.57"/>
    <col customWidth="1" min="7" max="7" width="27.43"/>
    <col customWidth="1" min="8" max="8" width="9.29"/>
    <col customWidth="1" min="9" max="11" width="7.71"/>
    <col customWidth="1" min="12" max="12" width="40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214</v>
      </c>
      <c r="B2" s="18">
        <v>0.04412037037037037</v>
      </c>
      <c r="C2" s="19" t="s">
        <v>237</v>
      </c>
      <c r="D2" s="19" t="s">
        <v>254</v>
      </c>
      <c r="E2" s="19" t="s">
        <v>230</v>
      </c>
      <c r="F2" s="19" t="s">
        <v>262</v>
      </c>
      <c r="G2" s="59" t="s">
        <v>1901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1901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1902</v>
      </c>
    </row>
    <row r="3">
      <c r="A3" s="19" t="s">
        <v>214</v>
      </c>
      <c r="B3" s="18">
        <v>0.04412037037037037</v>
      </c>
      <c r="C3" s="19" t="s">
        <v>237</v>
      </c>
      <c r="D3" s="19" t="s">
        <v>254</v>
      </c>
      <c r="E3" s="19" t="s">
        <v>232</v>
      </c>
      <c r="F3" s="19" t="s">
        <v>262</v>
      </c>
      <c r="G3" s="59" t="s">
        <v>1903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1903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1902</v>
      </c>
    </row>
    <row r="4">
      <c r="A4" s="19" t="s">
        <v>214</v>
      </c>
      <c r="B4" s="18">
        <v>0.04480324074074074</v>
      </c>
      <c r="C4" s="19" t="s">
        <v>230</v>
      </c>
      <c r="D4" s="19" t="s">
        <v>254</v>
      </c>
      <c r="E4" s="19" t="s">
        <v>254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1857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1904</v>
      </c>
    </row>
    <row r="5">
      <c r="A5" s="19" t="s">
        <v>214</v>
      </c>
      <c r="B5" s="18">
        <v>0.04505787037037037</v>
      </c>
      <c r="C5" s="19" t="s">
        <v>232</v>
      </c>
      <c r="D5" s="19" t="s">
        <v>254</v>
      </c>
      <c r="E5" s="19" t="s">
        <v>254</v>
      </c>
      <c r="F5" s="19" t="s">
        <v>304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1905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1904</v>
      </c>
    </row>
    <row r="6">
      <c r="A6" s="19" t="s">
        <v>214</v>
      </c>
      <c r="B6" s="18">
        <v>0.06079861111111111</v>
      </c>
      <c r="C6" s="19" t="s">
        <v>254</v>
      </c>
      <c r="D6" s="19" t="s">
        <v>1896</v>
      </c>
      <c r="E6" s="19" t="s">
        <v>230</v>
      </c>
      <c r="F6" s="19" t="s">
        <v>273</v>
      </c>
      <c r="G6" s="59" t="s">
        <v>1643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214</v>
      </c>
      <c r="B7" s="18">
        <v>0.061875</v>
      </c>
      <c r="C7" s="19" t="s">
        <v>228</v>
      </c>
      <c r="D7" s="19" t="s">
        <v>254</v>
      </c>
      <c r="E7" s="19" t="s">
        <v>254</v>
      </c>
      <c r="F7" s="19" t="s">
        <v>304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324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448</v>
      </c>
    </row>
    <row r="8">
      <c r="A8" s="19" t="s">
        <v>214</v>
      </c>
      <c r="B8" s="18">
        <v>0.07424768518518518</v>
      </c>
      <c r="C8" s="19" t="s">
        <v>230</v>
      </c>
      <c r="D8" s="19" t="s">
        <v>254</v>
      </c>
      <c r="E8" s="19" t="s">
        <v>254</v>
      </c>
      <c r="F8" s="19" t="s">
        <v>304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1857</v>
      </c>
      <c r="M8" s="62" t="s">
        <v>254</v>
      </c>
      <c r="N8" s="62" t="s">
        <v>254</v>
      </c>
      <c r="O8" s="62" t="s">
        <v>254</v>
      </c>
      <c r="P8" s="62" t="s">
        <v>254</v>
      </c>
      <c r="Q8" s="19" t="s">
        <v>1906</v>
      </c>
    </row>
    <row r="9">
      <c r="A9" s="19" t="s">
        <v>214</v>
      </c>
      <c r="B9" s="18">
        <v>0.07539351851851851</v>
      </c>
      <c r="C9" s="19" t="s">
        <v>230</v>
      </c>
      <c r="D9" s="19" t="s">
        <v>254</v>
      </c>
      <c r="E9" s="19" t="s">
        <v>1881</v>
      </c>
      <c r="F9" s="19" t="s">
        <v>293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1500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214</v>
      </c>
      <c r="B10" s="18">
        <v>0.07539351851851851</v>
      </c>
      <c r="C10" s="19" t="s">
        <v>232</v>
      </c>
      <c r="D10" s="19" t="s">
        <v>254</v>
      </c>
      <c r="E10" s="19" t="s">
        <v>1881</v>
      </c>
      <c r="F10" s="19" t="s">
        <v>293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1907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214</v>
      </c>
      <c r="B11" s="18">
        <v>0.09366898148148148</v>
      </c>
      <c r="C11" s="19" t="s">
        <v>228</v>
      </c>
      <c r="D11" s="19" t="s">
        <v>254</v>
      </c>
      <c r="E11" s="19" t="s">
        <v>254</v>
      </c>
      <c r="F11" s="19" t="s">
        <v>304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1859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1908</v>
      </c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11.14"/>
    <col customWidth="1" min="4" max="4" width="15.71"/>
    <col customWidth="1" min="5" max="5" width="14.14"/>
    <col customWidth="1" min="6" max="6" width="14.0"/>
    <col customWidth="1" min="7" max="7" width="44.86"/>
    <col customWidth="1" min="8" max="8" width="9.29"/>
    <col customWidth="1" min="9" max="11" width="7.71"/>
    <col customWidth="1" min="12" max="12" width="39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188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215</v>
      </c>
      <c r="B2" s="18">
        <v>0.012650462962962962</v>
      </c>
      <c r="C2" s="19" t="s">
        <v>1881</v>
      </c>
      <c r="D2" s="19" t="s">
        <v>254</v>
      </c>
      <c r="E2" s="19" t="s">
        <v>227</v>
      </c>
      <c r="F2" s="19" t="s">
        <v>273</v>
      </c>
      <c r="G2" s="69" t="s">
        <v>1909</v>
      </c>
      <c r="H2" s="60" t="s">
        <v>254</v>
      </c>
      <c r="I2" s="60" t="s">
        <v>254</v>
      </c>
      <c r="J2" s="60" t="s">
        <v>254</v>
      </c>
      <c r="K2" s="60" t="s">
        <v>254</v>
      </c>
      <c r="L2" s="189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215</v>
      </c>
      <c r="B3" s="18">
        <v>0.013252314814814814</v>
      </c>
      <c r="C3" s="19" t="s">
        <v>1881</v>
      </c>
      <c r="D3" s="19" t="s">
        <v>254</v>
      </c>
      <c r="E3" s="19" t="s">
        <v>237</v>
      </c>
      <c r="F3" s="19" t="s">
        <v>273</v>
      </c>
      <c r="G3" s="69" t="s">
        <v>1910</v>
      </c>
      <c r="H3" s="60" t="s">
        <v>254</v>
      </c>
      <c r="I3" s="60" t="s">
        <v>254</v>
      </c>
      <c r="J3" s="60" t="s">
        <v>254</v>
      </c>
      <c r="K3" s="60" t="s">
        <v>254</v>
      </c>
      <c r="L3" s="189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215</v>
      </c>
      <c r="B4" s="18">
        <v>0.015983796296296298</v>
      </c>
      <c r="C4" s="19" t="s">
        <v>1881</v>
      </c>
      <c r="D4" s="19" t="s">
        <v>254</v>
      </c>
      <c r="E4" s="19" t="s">
        <v>237</v>
      </c>
      <c r="F4" s="19" t="s">
        <v>273</v>
      </c>
      <c r="G4" s="69" t="s">
        <v>1911</v>
      </c>
      <c r="H4" s="60" t="s">
        <v>254</v>
      </c>
      <c r="I4" s="60" t="s">
        <v>254</v>
      </c>
      <c r="J4" s="60" t="s">
        <v>254</v>
      </c>
      <c r="K4" s="60" t="s">
        <v>254</v>
      </c>
      <c r="L4" s="189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215</v>
      </c>
      <c r="B5" s="85">
        <v>0.01734953703703704</v>
      </c>
      <c r="C5" s="19" t="s">
        <v>1881</v>
      </c>
      <c r="D5" s="19" t="s">
        <v>254</v>
      </c>
      <c r="E5" s="19" t="s">
        <v>237</v>
      </c>
      <c r="F5" s="19" t="s">
        <v>273</v>
      </c>
      <c r="G5" s="69" t="s">
        <v>1912</v>
      </c>
      <c r="H5" s="60" t="s">
        <v>254</v>
      </c>
      <c r="I5" s="60" t="s">
        <v>254</v>
      </c>
      <c r="J5" s="60" t="s">
        <v>254</v>
      </c>
      <c r="K5" s="60" t="s">
        <v>254</v>
      </c>
      <c r="L5" s="189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215</v>
      </c>
      <c r="B6" s="18">
        <v>0.017546296296296296</v>
      </c>
      <c r="C6" s="19" t="s">
        <v>1881</v>
      </c>
      <c r="D6" s="19" t="s">
        <v>254</v>
      </c>
      <c r="E6" s="19" t="s">
        <v>227</v>
      </c>
      <c r="F6" s="19" t="s">
        <v>273</v>
      </c>
      <c r="G6" s="69" t="s">
        <v>1913</v>
      </c>
      <c r="H6" s="60" t="s">
        <v>254</v>
      </c>
      <c r="I6" s="60" t="s">
        <v>254</v>
      </c>
      <c r="J6" s="60" t="s">
        <v>254</v>
      </c>
      <c r="K6" s="60" t="s">
        <v>254</v>
      </c>
      <c r="L6" s="189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215</v>
      </c>
      <c r="B7" s="18">
        <v>0.02065972222222222</v>
      </c>
      <c r="C7" s="19" t="s">
        <v>1881</v>
      </c>
      <c r="D7" s="19" t="s">
        <v>254</v>
      </c>
      <c r="E7" s="19" t="s">
        <v>237</v>
      </c>
      <c r="F7" s="19" t="s">
        <v>273</v>
      </c>
      <c r="G7" s="69" t="s">
        <v>1914</v>
      </c>
      <c r="H7" s="60" t="s">
        <v>254</v>
      </c>
      <c r="I7" s="60" t="s">
        <v>254</v>
      </c>
      <c r="J7" s="60" t="s">
        <v>254</v>
      </c>
      <c r="K7" s="60" t="s">
        <v>254</v>
      </c>
      <c r="L7" s="10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215</v>
      </c>
      <c r="B8" s="18">
        <v>0.02361111111111111</v>
      </c>
      <c r="C8" s="19" t="s">
        <v>1881</v>
      </c>
      <c r="D8" s="19" t="s">
        <v>254</v>
      </c>
      <c r="E8" s="19" t="s">
        <v>237</v>
      </c>
      <c r="F8" s="19" t="s">
        <v>273</v>
      </c>
      <c r="G8" s="69" t="s">
        <v>1515</v>
      </c>
      <c r="H8" s="60" t="s">
        <v>254</v>
      </c>
      <c r="I8" s="60" t="s">
        <v>254</v>
      </c>
      <c r="J8" s="60" t="s">
        <v>254</v>
      </c>
      <c r="K8" s="60" t="s">
        <v>254</v>
      </c>
      <c r="L8" s="10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215</v>
      </c>
      <c r="B9" s="18">
        <v>0.02375</v>
      </c>
      <c r="C9" s="19" t="s">
        <v>1881</v>
      </c>
      <c r="D9" s="19" t="s">
        <v>254</v>
      </c>
      <c r="E9" s="19" t="s">
        <v>233</v>
      </c>
      <c r="F9" s="19" t="s">
        <v>273</v>
      </c>
      <c r="G9" s="69" t="s">
        <v>1915</v>
      </c>
      <c r="H9" s="60" t="s">
        <v>254</v>
      </c>
      <c r="I9" s="60" t="s">
        <v>254</v>
      </c>
      <c r="J9" s="60" t="s">
        <v>254</v>
      </c>
      <c r="K9" s="60" t="s">
        <v>254</v>
      </c>
      <c r="L9" s="10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215</v>
      </c>
      <c r="B10" s="18">
        <v>0.03175925925925926</v>
      </c>
      <c r="C10" s="19" t="s">
        <v>228</v>
      </c>
      <c r="D10" s="19" t="s">
        <v>254</v>
      </c>
      <c r="E10" s="19" t="s">
        <v>254</v>
      </c>
      <c r="F10" s="19" t="s">
        <v>870</v>
      </c>
      <c r="G10" s="69" t="s">
        <v>1916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189" t="s">
        <v>1916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215</v>
      </c>
      <c r="B11" s="18">
        <v>0.04030092592592593</v>
      </c>
      <c r="C11" s="19" t="s">
        <v>230</v>
      </c>
      <c r="D11" s="19" t="s">
        <v>254</v>
      </c>
      <c r="E11" s="19" t="s">
        <v>254</v>
      </c>
      <c r="F11" s="19" t="s">
        <v>1099</v>
      </c>
      <c r="G11" s="6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189" t="s">
        <v>1917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215</v>
      </c>
      <c r="B12" s="18">
        <v>0.0633449074074074</v>
      </c>
      <c r="C12" s="19" t="s">
        <v>1881</v>
      </c>
      <c r="D12" s="19" t="s">
        <v>254</v>
      </c>
      <c r="E12" s="19" t="s">
        <v>232</v>
      </c>
      <c r="F12" s="19" t="s">
        <v>273</v>
      </c>
      <c r="G12" s="69" t="s">
        <v>1918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101" t="s">
        <v>254</v>
      </c>
      <c r="M12" s="62"/>
      <c r="N12" s="62"/>
      <c r="O12" s="62"/>
      <c r="P12" s="62"/>
    </row>
    <row r="13">
      <c r="A13" s="19" t="s">
        <v>215</v>
      </c>
      <c r="B13" s="18">
        <v>0.0633449074074074</v>
      </c>
      <c r="C13" s="19" t="s">
        <v>1881</v>
      </c>
      <c r="D13" s="19" t="s">
        <v>254</v>
      </c>
      <c r="E13" s="19" t="s">
        <v>230</v>
      </c>
      <c r="F13" s="19" t="s">
        <v>273</v>
      </c>
      <c r="G13" s="69" t="s">
        <v>1919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101" t="s">
        <v>254</v>
      </c>
      <c r="M13" s="62"/>
      <c r="N13" s="62"/>
      <c r="O13" s="62"/>
      <c r="P13" s="62"/>
    </row>
    <row r="14">
      <c r="A14" s="19" t="s">
        <v>215</v>
      </c>
      <c r="B14" s="18">
        <v>0.07928240740740741</v>
      </c>
      <c r="C14" s="19" t="s">
        <v>227</v>
      </c>
      <c r="D14" s="19" t="s">
        <v>254</v>
      </c>
      <c r="E14" s="19" t="s">
        <v>228</v>
      </c>
      <c r="F14" s="19" t="s">
        <v>333</v>
      </c>
      <c r="G14" s="69" t="s">
        <v>1909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189" t="s">
        <v>1909</v>
      </c>
      <c r="M14" s="62"/>
      <c r="N14" s="62"/>
      <c r="O14" s="62"/>
      <c r="P14" s="62"/>
    </row>
    <row r="15">
      <c r="A15" s="19" t="s">
        <v>215</v>
      </c>
      <c r="B15" s="18">
        <v>0.09097222222222222</v>
      </c>
      <c r="C15" s="19" t="s">
        <v>1881</v>
      </c>
      <c r="D15" s="19" t="s">
        <v>254</v>
      </c>
      <c r="E15" s="19" t="s">
        <v>232</v>
      </c>
      <c r="F15" s="19" t="s">
        <v>273</v>
      </c>
      <c r="G15" s="69" t="s">
        <v>1920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10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215</v>
      </c>
      <c r="B16" s="18">
        <v>0.0921412037037037</v>
      </c>
      <c r="C16" s="19" t="s">
        <v>1881</v>
      </c>
      <c r="D16" s="19" t="s">
        <v>254</v>
      </c>
      <c r="E16" s="19" t="s">
        <v>230</v>
      </c>
      <c r="F16" s="19" t="s">
        <v>273</v>
      </c>
      <c r="G16" s="69" t="s">
        <v>1921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10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215</v>
      </c>
      <c r="B17" s="18">
        <v>0.09270833333333334</v>
      </c>
      <c r="C17" s="19" t="s">
        <v>1881</v>
      </c>
      <c r="D17" s="19" t="s">
        <v>254</v>
      </c>
      <c r="E17" s="19" t="s">
        <v>275</v>
      </c>
      <c r="F17" s="19" t="s">
        <v>273</v>
      </c>
      <c r="G17" s="69" t="s">
        <v>1922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10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215</v>
      </c>
      <c r="B18" s="18">
        <v>0.093125</v>
      </c>
      <c r="C18" s="19" t="s">
        <v>1881</v>
      </c>
      <c r="D18" s="19" t="s">
        <v>254</v>
      </c>
      <c r="E18" s="19" t="s">
        <v>275</v>
      </c>
      <c r="F18" s="19" t="s">
        <v>273</v>
      </c>
      <c r="G18" s="69" t="s">
        <v>254</v>
      </c>
      <c r="H18" s="60">
        <v>1305.0</v>
      </c>
      <c r="I18" s="60">
        <v>20144.0</v>
      </c>
      <c r="J18" s="60">
        <v>5661.0</v>
      </c>
      <c r="K18" s="60">
        <v>651.0</v>
      </c>
      <c r="L18" s="101" t="s">
        <v>254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215</v>
      </c>
      <c r="B19" s="18">
        <v>0.0940162037037037</v>
      </c>
      <c r="C19" s="19" t="s">
        <v>237</v>
      </c>
      <c r="D19" s="19" t="s">
        <v>254</v>
      </c>
      <c r="E19" s="19" t="s">
        <v>228</v>
      </c>
      <c r="F19" s="19" t="s">
        <v>262</v>
      </c>
      <c r="G19" s="69" t="s">
        <v>1923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189" t="s">
        <v>1923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215</v>
      </c>
      <c r="B20" s="18">
        <v>0.09446759259259259</v>
      </c>
      <c r="C20" s="19" t="s">
        <v>237</v>
      </c>
      <c r="D20" s="19" t="s">
        <v>254</v>
      </c>
      <c r="E20" s="19" t="s">
        <v>227</v>
      </c>
      <c r="F20" s="19" t="s">
        <v>262</v>
      </c>
      <c r="G20" s="69" t="s">
        <v>1436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189" t="s">
        <v>1436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215</v>
      </c>
      <c r="B21" s="18">
        <v>0.0953587962962963</v>
      </c>
      <c r="C21" s="19" t="s">
        <v>237</v>
      </c>
      <c r="D21" s="19" t="s">
        <v>254</v>
      </c>
      <c r="E21" s="19" t="s">
        <v>227</v>
      </c>
      <c r="F21" s="19" t="s">
        <v>262</v>
      </c>
      <c r="G21" s="69" t="s">
        <v>630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189" t="s">
        <v>630</v>
      </c>
      <c r="M21" s="62" t="s">
        <v>254</v>
      </c>
      <c r="N21" s="62" t="s">
        <v>254</v>
      </c>
      <c r="O21" s="62" t="s">
        <v>254</v>
      </c>
      <c r="P21" s="62" t="s">
        <v>254</v>
      </c>
    </row>
    <row r="22">
      <c r="A22" s="19" t="s">
        <v>215</v>
      </c>
      <c r="B22" s="18">
        <v>0.09668981481481481</v>
      </c>
      <c r="C22" s="19" t="s">
        <v>228</v>
      </c>
      <c r="D22" s="19" t="s">
        <v>254</v>
      </c>
      <c r="E22" s="19" t="s">
        <v>237</v>
      </c>
      <c r="F22" s="19" t="s">
        <v>262</v>
      </c>
      <c r="G22" s="190" t="s">
        <v>1924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189" t="s">
        <v>1924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215</v>
      </c>
      <c r="B23" s="18">
        <v>0.09872685185185186</v>
      </c>
      <c r="C23" s="19" t="s">
        <v>228</v>
      </c>
      <c r="D23" s="19" t="s">
        <v>254</v>
      </c>
      <c r="E23" s="19" t="s">
        <v>227</v>
      </c>
      <c r="F23" s="19" t="s">
        <v>262</v>
      </c>
      <c r="G23" s="190" t="s">
        <v>1925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189" t="s">
        <v>1925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19" t="s">
        <v>215</v>
      </c>
      <c r="B24" s="18">
        <v>0.10106481481481482</v>
      </c>
      <c r="C24" s="19" t="s">
        <v>275</v>
      </c>
      <c r="D24" s="19" t="s">
        <v>254</v>
      </c>
      <c r="E24" s="19" t="s">
        <v>227</v>
      </c>
      <c r="F24" s="19" t="s">
        <v>381</v>
      </c>
      <c r="G24" s="69" t="s">
        <v>254</v>
      </c>
      <c r="H24" s="60">
        <v>163.0</v>
      </c>
      <c r="I24" s="60">
        <v>2518.0</v>
      </c>
      <c r="J24" s="60">
        <v>707.0</v>
      </c>
      <c r="K24" s="60">
        <v>81.0</v>
      </c>
      <c r="L24" s="189" t="s">
        <v>254</v>
      </c>
      <c r="M24" s="62">
        <v>163.0</v>
      </c>
      <c r="N24" s="62">
        <v>2518.0</v>
      </c>
      <c r="O24" s="62">
        <v>707.0</v>
      </c>
      <c r="P24" s="62">
        <v>81.0</v>
      </c>
    </row>
    <row r="25">
      <c r="A25" s="19" t="s">
        <v>215</v>
      </c>
      <c r="B25" s="18">
        <v>0.10106481481481482</v>
      </c>
      <c r="C25" s="19" t="s">
        <v>275</v>
      </c>
      <c r="D25" s="19" t="s">
        <v>254</v>
      </c>
      <c r="E25" s="19" t="s">
        <v>232</v>
      </c>
      <c r="F25" s="19" t="s">
        <v>381</v>
      </c>
      <c r="G25" s="69" t="s">
        <v>254</v>
      </c>
      <c r="H25" s="60">
        <v>163.0</v>
      </c>
      <c r="I25" s="60">
        <v>2518.0</v>
      </c>
      <c r="J25" s="60">
        <v>707.0</v>
      </c>
      <c r="K25" s="60">
        <v>81.0</v>
      </c>
      <c r="L25" s="189" t="s">
        <v>254</v>
      </c>
      <c r="M25" s="62">
        <v>163.0</v>
      </c>
      <c r="N25" s="62">
        <v>2518.0</v>
      </c>
      <c r="O25" s="62">
        <v>707.0</v>
      </c>
      <c r="P25" s="62">
        <v>81.0</v>
      </c>
    </row>
    <row r="26">
      <c r="A26" s="19" t="s">
        <v>215</v>
      </c>
      <c r="B26" s="18">
        <v>0.10106481481481482</v>
      </c>
      <c r="C26" s="19" t="s">
        <v>275</v>
      </c>
      <c r="D26" s="19" t="s">
        <v>254</v>
      </c>
      <c r="E26" s="19" t="s">
        <v>228</v>
      </c>
      <c r="F26" s="19" t="s">
        <v>381</v>
      </c>
      <c r="G26" s="69" t="s">
        <v>254</v>
      </c>
      <c r="H26" s="60">
        <v>163.0</v>
      </c>
      <c r="I26" s="60">
        <v>2518.0</v>
      </c>
      <c r="J26" s="60">
        <v>707.0</v>
      </c>
      <c r="K26" s="60">
        <v>81.0</v>
      </c>
      <c r="L26" s="189" t="s">
        <v>254</v>
      </c>
      <c r="M26" s="62">
        <v>163.0</v>
      </c>
      <c r="N26" s="62">
        <v>2518.0</v>
      </c>
      <c r="O26" s="62">
        <v>707.0</v>
      </c>
      <c r="P26" s="62">
        <v>81.0</v>
      </c>
    </row>
    <row r="27">
      <c r="A27" s="19" t="s">
        <v>215</v>
      </c>
      <c r="B27" s="18">
        <v>0.10106481481481482</v>
      </c>
      <c r="C27" s="19" t="s">
        <v>275</v>
      </c>
      <c r="D27" s="19" t="s">
        <v>254</v>
      </c>
      <c r="E27" s="19" t="s">
        <v>226</v>
      </c>
      <c r="F27" s="19" t="s">
        <v>381</v>
      </c>
      <c r="G27" s="69" t="s">
        <v>254</v>
      </c>
      <c r="H27" s="60">
        <v>163.0</v>
      </c>
      <c r="I27" s="60">
        <v>2518.0</v>
      </c>
      <c r="J27" s="60">
        <v>707.0</v>
      </c>
      <c r="K27" s="60">
        <v>81.0</v>
      </c>
      <c r="L27" s="189" t="s">
        <v>254</v>
      </c>
      <c r="M27" s="62">
        <v>163.0</v>
      </c>
      <c r="N27" s="62">
        <v>2518.0</v>
      </c>
      <c r="O27" s="62">
        <v>707.0</v>
      </c>
      <c r="P27" s="62">
        <v>81.0</v>
      </c>
    </row>
    <row r="28">
      <c r="A28" s="19" t="s">
        <v>215</v>
      </c>
      <c r="B28" s="18">
        <v>0.10106481481481482</v>
      </c>
      <c r="C28" s="19" t="s">
        <v>275</v>
      </c>
      <c r="D28" s="19" t="s">
        <v>254</v>
      </c>
      <c r="E28" s="19" t="s">
        <v>230</v>
      </c>
      <c r="F28" s="19" t="s">
        <v>381</v>
      </c>
      <c r="G28" s="69" t="s">
        <v>254</v>
      </c>
      <c r="H28" s="60">
        <v>163.0</v>
      </c>
      <c r="I28" s="60">
        <v>2518.0</v>
      </c>
      <c r="J28" s="60">
        <v>707.0</v>
      </c>
      <c r="K28" s="60">
        <v>81.0</v>
      </c>
      <c r="L28" s="189" t="s">
        <v>254</v>
      </c>
      <c r="M28" s="62">
        <v>163.0</v>
      </c>
      <c r="N28" s="62">
        <v>2518.0</v>
      </c>
      <c r="O28" s="62">
        <v>707.0</v>
      </c>
      <c r="P28" s="62">
        <v>81.0</v>
      </c>
    </row>
    <row r="29">
      <c r="A29" s="19" t="s">
        <v>215</v>
      </c>
      <c r="B29" s="18">
        <v>0.10106481481481482</v>
      </c>
      <c r="C29" s="19" t="s">
        <v>275</v>
      </c>
      <c r="D29" s="19" t="s">
        <v>254</v>
      </c>
      <c r="E29" s="19" t="s">
        <v>237</v>
      </c>
      <c r="F29" s="19" t="s">
        <v>381</v>
      </c>
      <c r="G29" s="69" t="s">
        <v>254</v>
      </c>
      <c r="H29" s="60">
        <v>163.0</v>
      </c>
      <c r="I29" s="60">
        <v>2518.0</v>
      </c>
      <c r="J29" s="60">
        <v>707.0</v>
      </c>
      <c r="K29" s="60">
        <v>81.0</v>
      </c>
      <c r="L29" s="189" t="s">
        <v>254</v>
      </c>
      <c r="M29" s="62">
        <v>163.0</v>
      </c>
      <c r="N29" s="62">
        <v>2518.0</v>
      </c>
      <c r="O29" s="62">
        <v>707.0</v>
      </c>
      <c r="P29" s="62">
        <v>81.0</v>
      </c>
    </row>
    <row r="30">
      <c r="A30" s="19" t="s">
        <v>215</v>
      </c>
      <c r="B30" s="18">
        <v>0.10106481481481482</v>
      </c>
      <c r="C30" s="19" t="s">
        <v>275</v>
      </c>
      <c r="D30" s="19" t="s">
        <v>254</v>
      </c>
      <c r="E30" s="19" t="s">
        <v>233</v>
      </c>
      <c r="F30" s="19" t="s">
        <v>381</v>
      </c>
      <c r="G30" s="69" t="s">
        <v>254</v>
      </c>
      <c r="H30" s="60">
        <v>163.0</v>
      </c>
      <c r="I30" s="60">
        <v>2518.0</v>
      </c>
      <c r="J30" s="60">
        <v>707.0</v>
      </c>
      <c r="K30" s="60">
        <v>81.0</v>
      </c>
      <c r="L30" s="189" t="s">
        <v>254</v>
      </c>
      <c r="M30" s="62">
        <v>163.0</v>
      </c>
      <c r="N30" s="62">
        <v>2518.0</v>
      </c>
      <c r="O30" s="62">
        <v>707.0</v>
      </c>
      <c r="P30" s="62">
        <v>81.0</v>
      </c>
    </row>
    <row r="31">
      <c r="A31" s="19" t="s">
        <v>215</v>
      </c>
      <c r="B31" s="18">
        <v>0.11336805555555556</v>
      </c>
      <c r="C31" s="19" t="s">
        <v>237</v>
      </c>
      <c r="D31" s="19" t="s">
        <v>254</v>
      </c>
      <c r="E31" s="19" t="s">
        <v>233</v>
      </c>
      <c r="F31" s="19" t="s">
        <v>262</v>
      </c>
      <c r="G31" s="69" t="s">
        <v>1446</v>
      </c>
      <c r="H31" s="60" t="s">
        <v>254</v>
      </c>
      <c r="I31" s="60" t="s">
        <v>254</v>
      </c>
      <c r="J31" s="60" t="s">
        <v>254</v>
      </c>
      <c r="K31" s="60" t="s">
        <v>254</v>
      </c>
      <c r="L31" s="189" t="s">
        <v>1446</v>
      </c>
      <c r="M31" s="62" t="s">
        <v>254</v>
      </c>
      <c r="N31" s="62" t="s">
        <v>254</v>
      </c>
      <c r="O31" s="62" t="s">
        <v>254</v>
      </c>
      <c r="P31" s="62" t="s">
        <v>254</v>
      </c>
    </row>
    <row r="32">
      <c r="A32" s="19" t="s">
        <v>215</v>
      </c>
      <c r="B32" s="18">
        <v>0.11662037037037037</v>
      </c>
      <c r="C32" s="19" t="s">
        <v>230</v>
      </c>
      <c r="D32" s="19" t="s">
        <v>254</v>
      </c>
      <c r="E32" s="19" t="s">
        <v>228</v>
      </c>
      <c r="F32" s="19" t="s">
        <v>262</v>
      </c>
      <c r="G32" s="69" t="s">
        <v>1926</v>
      </c>
      <c r="H32" s="60" t="s">
        <v>254</v>
      </c>
      <c r="I32" s="60" t="s">
        <v>254</v>
      </c>
      <c r="J32" s="60" t="s">
        <v>254</v>
      </c>
      <c r="K32" s="60" t="s">
        <v>254</v>
      </c>
      <c r="L32" s="189" t="s">
        <v>1926</v>
      </c>
      <c r="M32" s="62" t="s">
        <v>254</v>
      </c>
      <c r="N32" s="62" t="s">
        <v>254</v>
      </c>
      <c r="O32" s="62" t="s">
        <v>254</v>
      </c>
      <c r="P32" s="62" t="s">
        <v>254</v>
      </c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13.29"/>
    <col customWidth="1" min="4" max="4" width="15.71"/>
    <col customWidth="1" min="5" max="5" width="14.14"/>
    <col customWidth="1" min="6" max="6" width="14.0"/>
    <col customWidth="1" min="7" max="7" width="44.86"/>
    <col customWidth="1" min="8" max="8" width="9.29"/>
    <col customWidth="1" min="9" max="11" width="7.71"/>
    <col customWidth="1" min="12" max="12" width="39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216</v>
      </c>
      <c r="B2" s="18">
        <v>0.009386574074074073</v>
      </c>
      <c r="C2" s="19" t="s">
        <v>226</v>
      </c>
      <c r="D2" s="19" t="s">
        <v>254</v>
      </c>
      <c r="E2" s="19" t="s">
        <v>275</v>
      </c>
      <c r="F2" s="19" t="s">
        <v>262</v>
      </c>
      <c r="G2" s="69" t="s">
        <v>254</v>
      </c>
      <c r="H2" s="60" t="s">
        <v>254</v>
      </c>
      <c r="I2" s="60">
        <v>112.0</v>
      </c>
      <c r="J2" s="60" t="s">
        <v>254</v>
      </c>
      <c r="K2" s="60" t="s">
        <v>254</v>
      </c>
      <c r="L2" s="191" t="s">
        <v>254</v>
      </c>
      <c r="M2" s="192" t="s">
        <v>254</v>
      </c>
      <c r="N2" s="139">
        <v>112.0</v>
      </c>
      <c r="O2" s="192" t="s">
        <v>254</v>
      </c>
      <c r="P2" s="62" t="s">
        <v>254</v>
      </c>
    </row>
    <row r="3">
      <c r="A3" s="19" t="s">
        <v>216</v>
      </c>
      <c r="B3" s="18">
        <v>0.009386574074074073</v>
      </c>
      <c r="C3" s="19" t="s">
        <v>228</v>
      </c>
      <c r="D3" s="19" t="s">
        <v>254</v>
      </c>
      <c r="E3" s="19" t="s">
        <v>275</v>
      </c>
      <c r="F3" s="19" t="s">
        <v>262</v>
      </c>
      <c r="G3" s="69" t="s">
        <v>254</v>
      </c>
      <c r="H3" s="60" t="s">
        <v>254</v>
      </c>
      <c r="I3" s="60">
        <v>112.0</v>
      </c>
      <c r="J3" s="60" t="s">
        <v>254</v>
      </c>
      <c r="K3" s="60" t="s">
        <v>254</v>
      </c>
      <c r="L3" s="189" t="s">
        <v>254</v>
      </c>
      <c r="M3" s="62" t="s">
        <v>254</v>
      </c>
      <c r="N3" s="139">
        <v>112.0</v>
      </c>
      <c r="O3" s="62" t="s">
        <v>254</v>
      </c>
      <c r="P3" s="62" t="s">
        <v>254</v>
      </c>
    </row>
    <row r="4">
      <c r="A4" s="19" t="s">
        <v>216</v>
      </c>
      <c r="B4" s="18">
        <v>0.009386574074074073</v>
      </c>
      <c r="C4" s="19" t="s">
        <v>237</v>
      </c>
      <c r="D4" s="19" t="s">
        <v>254</v>
      </c>
      <c r="E4" s="19" t="s">
        <v>275</v>
      </c>
      <c r="F4" s="19" t="s">
        <v>262</v>
      </c>
      <c r="G4" s="69" t="s">
        <v>254</v>
      </c>
      <c r="H4" s="60" t="s">
        <v>254</v>
      </c>
      <c r="I4" s="60">
        <v>112.0</v>
      </c>
      <c r="J4" s="60" t="s">
        <v>254</v>
      </c>
      <c r="K4" s="60" t="s">
        <v>254</v>
      </c>
      <c r="L4" s="189" t="s">
        <v>254</v>
      </c>
      <c r="M4" s="62" t="s">
        <v>254</v>
      </c>
      <c r="N4" s="139">
        <v>112.0</v>
      </c>
      <c r="O4" s="62" t="s">
        <v>254</v>
      </c>
      <c r="P4" s="62" t="s">
        <v>254</v>
      </c>
    </row>
    <row r="5">
      <c r="A5" s="19" t="s">
        <v>216</v>
      </c>
      <c r="B5" s="85">
        <v>0.009386574074074073</v>
      </c>
      <c r="C5" s="19" t="s">
        <v>233</v>
      </c>
      <c r="D5" s="19" t="s">
        <v>254</v>
      </c>
      <c r="E5" s="19" t="s">
        <v>275</v>
      </c>
      <c r="F5" s="19" t="s">
        <v>262</v>
      </c>
      <c r="G5" s="69" t="s">
        <v>254</v>
      </c>
      <c r="H5" s="60" t="s">
        <v>254</v>
      </c>
      <c r="I5" s="60">
        <v>112.0</v>
      </c>
      <c r="J5" s="60" t="s">
        <v>254</v>
      </c>
      <c r="K5" s="60" t="s">
        <v>254</v>
      </c>
      <c r="L5" s="189" t="s">
        <v>254</v>
      </c>
      <c r="M5" s="62" t="s">
        <v>254</v>
      </c>
      <c r="N5" s="139">
        <v>112.0</v>
      </c>
      <c r="O5" s="62" t="s">
        <v>254</v>
      </c>
      <c r="P5" s="62" t="s">
        <v>254</v>
      </c>
    </row>
    <row r="6">
      <c r="A6" s="19" t="s">
        <v>216</v>
      </c>
      <c r="B6" s="18">
        <v>0.009386574074074073</v>
      </c>
      <c r="C6" s="19" t="s">
        <v>232</v>
      </c>
      <c r="D6" s="19" t="s">
        <v>254</v>
      </c>
      <c r="E6" s="19" t="s">
        <v>275</v>
      </c>
      <c r="F6" s="19" t="s">
        <v>262</v>
      </c>
      <c r="G6" s="69" t="s">
        <v>254</v>
      </c>
      <c r="H6" s="60" t="s">
        <v>254</v>
      </c>
      <c r="I6" s="60">
        <v>112.0</v>
      </c>
      <c r="J6" s="60" t="s">
        <v>254</v>
      </c>
      <c r="K6" s="60" t="s">
        <v>254</v>
      </c>
      <c r="L6" s="189" t="s">
        <v>254</v>
      </c>
      <c r="M6" s="62" t="s">
        <v>254</v>
      </c>
      <c r="N6" s="139">
        <v>112.0</v>
      </c>
      <c r="O6" s="62" t="s">
        <v>254</v>
      </c>
      <c r="P6" s="62" t="s">
        <v>254</v>
      </c>
    </row>
    <row r="7">
      <c r="A7" s="19" t="s">
        <v>216</v>
      </c>
      <c r="B7" s="18">
        <v>0.009386574074074073</v>
      </c>
      <c r="C7" s="19" t="s">
        <v>227</v>
      </c>
      <c r="D7" s="19" t="s">
        <v>254</v>
      </c>
      <c r="E7" s="19" t="s">
        <v>275</v>
      </c>
      <c r="F7" s="19" t="s">
        <v>262</v>
      </c>
      <c r="G7" s="69" t="s">
        <v>254</v>
      </c>
      <c r="H7" s="60" t="s">
        <v>254</v>
      </c>
      <c r="I7" s="60">
        <v>112.0</v>
      </c>
      <c r="J7" s="60" t="s">
        <v>254</v>
      </c>
      <c r="K7" s="60" t="s">
        <v>254</v>
      </c>
      <c r="L7" s="101" t="s">
        <v>254</v>
      </c>
      <c r="M7" s="62" t="s">
        <v>254</v>
      </c>
      <c r="N7" s="139">
        <v>112.0</v>
      </c>
      <c r="O7" s="62" t="s">
        <v>254</v>
      </c>
      <c r="P7" s="62" t="s">
        <v>254</v>
      </c>
    </row>
    <row r="8">
      <c r="A8" s="19" t="s">
        <v>216</v>
      </c>
      <c r="B8" s="18">
        <v>0.009386574074074073</v>
      </c>
      <c r="C8" s="19" t="s">
        <v>230</v>
      </c>
      <c r="D8" s="19" t="s">
        <v>254</v>
      </c>
      <c r="E8" s="19" t="s">
        <v>275</v>
      </c>
      <c r="F8" s="19" t="s">
        <v>262</v>
      </c>
      <c r="G8" s="69" t="s">
        <v>254</v>
      </c>
      <c r="H8" s="60"/>
      <c r="I8" s="60">
        <v>112.0</v>
      </c>
      <c r="J8" s="60"/>
      <c r="K8" s="60"/>
      <c r="L8" s="101"/>
      <c r="M8" s="62" t="s">
        <v>254</v>
      </c>
      <c r="N8" s="139">
        <v>112.0</v>
      </c>
      <c r="O8" s="62" t="s">
        <v>254</v>
      </c>
      <c r="P8" s="62" t="s">
        <v>254</v>
      </c>
    </row>
    <row r="9">
      <c r="A9" s="19" t="s">
        <v>216</v>
      </c>
      <c r="B9" s="18">
        <v>0.009872685185185186</v>
      </c>
      <c r="C9" s="19" t="s">
        <v>237</v>
      </c>
      <c r="D9" s="19" t="s">
        <v>254</v>
      </c>
      <c r="E9" s="19" t="s">
        <v>275</v>
      </c>
      <c r="F9" s="19" t="s">
        <v>262</v>
      </c>
      <c r="G9" s="69" t="s">
        <v>254</v>
      </c>
      <c r="H9" s="60" t="s">
        <v>254</v>
      </c>
      <c r="I9" s="60">
        <v>50.0</v>
      </c>
      <c r="J9" s="60" t="s">
        <v>254</v>
      </c>
      <c r="K9" s="60" t="s">
        <v>254</v>
      </c>
      <c r="L9" s="101" t="s">
        <v>254</v>
      </c>
      <c r="M9" s="62" t="s">
        <v>254</v>
      </c>
      <c r="N9" s="62">
        <v>50.0</v>
      </c>
      <c r="O9" s="62" t="s">
        <v>254</v>
      </c>
      <c r="P9" s="62" t="s">
        <v>254</v>
      </c>
    </row>
    <row r="10">
      <c r="A10" s="19" t="s">
        <v>216</v>
      </c>
      <c r="B10" s="18">
        <v>0.00974537037037037</v>
      </c>
      <c r="C10" s="19" t="s">
        <v>230</v>
      </c>
      <c r="D10" s="19" t="s">
        <v>254</v>
      </c>
      <c r="E10" s="19" t="s">
        <v>275</v>
      </c>
      <c r="F10" s="19" t="s">
        <v>262</v>
      </c>
      <c r="G10" s="69" t="s">
        <v>254</v>
      </c>
      <c r="H10" s="60"/>
      <c r="I10" s="60">
        <v>50.0</v>
      </c>
      <c r="J10" s="60"/>
      <c r="K10" s="60"/>
      <c r="L10" s="101"/>
      <c r="M10" s="62" t="s">
        <v>254</v>
      </c>
      <c r="N10" s="62">
        <v>50.0</v>
      </c>
      <c r="O10" s="62" t="s">
        <v>254</v>
      </c>
      <c r="P10" s="62" t="s">
        <v>254</v>
      </c>
    </row>
    <row r="11">
      <c r="A11" s="19" t="s">
        <v>216</v>
      </c>
      <c r="B11" s="18">
        <v>0.010011574074074074</v>
      </c>
      <c r="C11" s="19" t="s">
        <v>232</v>
      </c>
      <c r="D11" s="19" t="s">
        <v>254</v>
      </c>
      <c r="E11" s="19" t="s">
        <v>275</v>
      </c>
      <c r="F11" s="19" t="s">
        <v>262</v>
      </c>
      <c r="G11" s="69" t="s">
        <v>254</v>
      </c>
      <c r="H11" s="60" t="s">
        <v>254</v>
      </c>
      <c r="I11" s="60">
        <v>50.0</v>
      </c>
      <c r="J11" s="60" t="s">
        <v>254</v>
      </c>
      <c r="K11" s="60" t="s">
        <v>254</v>
      </c>
      <c r="L11" s="101" t="s">
        <v>254</v>
      </c>
      <c r="M11" s="62" t="s">
        <v>254</v>
      </c>
      <c r="N11" s="62">
        <v>50.0</v>
      </c>
      <c r="O11" s="62" t="s">
        <v>254</v>
      </c>
      <c r="P11" s="62" t="s">
        <v>254</v>
      </c>
    </row>
    <row r="12">
      <c r="A12" s="19" t="s">
        <v>216</v>
      </c>
      <c r="B12" s="18">
        <v>0.010081018518518519</v>
      </c>
      <c r="C12" s="19" t="s">
        <v>233</v>
      </c>
      <c r="D12" s="19" t="s">
        <v>254</v>
      </c>
      <c r="E12" s="19" t="s">
        <v>275</v>
      </c>
      <c r="F12" s="19" t="s">
        <v>262</v>
      </c>
      <c r="G12" s="69" t="s">
        <v>254</v>
      </c>
      <c r="H12" s="60" t="s">
        <v>254</v>
      </c>
      <c r="I12" s="60">
        <v>50.0</v>
      </c>
      <c r="J12" s="60" t="s">
        <v>254</v>
      </c>
      <c r="K12" s="60" t="s">
        <v>254</v>
      </c>
      <c r="L12" s="101" t="s">
        <v>254</v>
      </c>
      <c r="M12" s="62" t="s">
        <v>254</v>
      </c>
      <c r="N12" s="62">
        <v>50.0</v>
      </c>
      <c r="O12" s="62" t="s">
        <v>254</v>
      </c>
      <c r="P12" s="62" t="s">
        <v>254</v>
      </c>
    </row>
    <row r="13">
      <c r="A13" s="19" t="s">
        <v>216</v>
      </c>
      <c r="B13" s="18">
        <v>0.010532407407407407</v>
      </c>
      <c r="C13" s="19" t="s">
        <v>227</v>
      </c>
      <c r="D13" s="19" t="s">
        <v>254</v>
      </c>
      <c r="E13" s="19" t="s">
        <v>275</v>
      </c>
      <c r="F13" s="19" t="s">
        <v>262</v>
      </c>
      <c r="G13" s="69" t="s">
        <v>254</v>
      </c>
      <c r="H13" s="60" t="s">
        <v>254</v>
      </c>
      <c r="I13" s="60">
        <v>50.0</v>
      </c>
      <c r="J13" s="60" t="s">
        <v>254</v>
      </c>
      <c r="K13" s="60" t="s">
        <v>254</v>
      </c>
      <c r="L13" s="101" t="s">
        <v>254</v>
      </c>
      <c r="M13" s="62" t="s">
        <v>254</v>
      </c>
      <c r="N13" s="62">
        <v>50.0</v>
      </c>
      <c r="O13" s="62" t="s">
        <v>254</v>
      </c>
      <c r="P13" s="62" t="s">
        <v>254</v>
      </c>
    </row>
    <row r="14">
      <c r="A14" s="19" t="s">
        <v>216</v>
      </c>
      <c r="B14" s="18">
        <v>0.01119212962962963</v>
      </c>
      <c r="C14" s="19" t="s">
        <v>226</v>
      </c>
      <c r="D14" s="19" t="s">
        <v>254</v>
      </c>
      <c r="E14" s="19" t="s">
        <v>275</v>
      </c>
      <c r="F14" s="19" t="s">
        <v>262</v>
      </c>
      <c r="G14" s="69" t="s">
        <v>254</v>
      </c>
      <c r="H14" s="60" t="s">
        <v>254</v>
      </c>
      <c r="I14" s="60">
        <v>50.0</v>
      </c>
      <c r="J14" s="60" t="s">
        <v>254</v>
      </c>
      <c r="K14" s="60" t="s">
        <v>254</v>
      </c>
      <c r="L14" s="101" t="s">
        <v>254</v>
      </c>
      <c r="M14" s="62" t="s">
        <v>254</v>
      </c>
      <c r="N14" s="62">
        <v>50.0</v>
      </c>
      <c r="O14" s="62" t="s">
        <v>254</v>
      </c>
      <c r="P14" s="62" t="s">
        <v>254</v>
      </c>
    </row>
    <row r="15">
      <c r="A15" s="19" t="s">
        <v>216</v>
      </c>
      <c r="B15" s="18">
        <v>0.0115625</v>
      </c>
      <c r="C15" s="19" t="s">
        <v>228</v>
      </c>
      <c r="D15" s="19" t="s">
        <v>254</v>
      </c>
      <c r="E15" s="19" t="s">
        <v>275</v>
      </c>
      <c r="F15" s="19" t="s">
        <v>262</v>
      </c>
      <c r="G15" s="69" t="s">
        <v>254</v>
      </c>
      <c r="H15" s="60" t="s">
        <v>254</v>
      </c>
      <c r="I15" s="60">
        <v>50.0</v>
      </c>
      <c r="J15" s="60" t="s">
        <v>254</v>
      </c>
      <c r="K15" s="60" t="s">
        <v>254</v>
      </c>
      <c r="L15" s="101" t="s">
        <v>254</v>
      </c>
      <c r="M15" s="62" t="s">
        <v>254</v>
      </c>
      <c r="N15" s="62">
        <v>50.0</v>
      </c>
      <c r="O15" s="62" t="s">
        <v>254</v>
      </c>
      <c r="P15" s="62" t="s">
        <v>254</v>
      </c>
    </row>
    <row r="16">
      <c r="A16" s="19" t="s">
        <v>216</v>
      </c>
      <c r="B16" s="18">
        <v>0.045613425925925925</v>
      </c>
      <c r="C16" s="19" t="s">
        <v>226</v>
      </c>
      <c r="D16" s="19" t="s">
        <v>254</v>
      </c>
      <c r="E16" s="19" t="s">
        <v>1927</v>
      </c>
      <c r="F16" s="19" t="s">
        <v>258</v>
      </c>
      <c r="G16" s="69" t="s">
        <v>1928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101" t="s">
        <v>254</v>
      </c>
      <c r="M16" s="62" t="s">
        <v>254</v>
      </c>
      <c r="N16" s="62">
        <v>200.0</v>
      </c>
      <c r="O16" s="62" t="s">
        <v>254</v>
      </c>
      <c r="P16" s="62" t="s">
        <v>254</v>
      </c>
    </row>
    <row r="17">
      <c r="A17" s="19" t="s">
        <v>216</v>
      </c>
      <c r="B17" s="18">
        <v>0.047141203703703706</v>
      </c>
      <c r="C17" s="19" t="s">
        <v>275</v>
      </c>
      <c r="D17" s="19" t="s">
        <v>254</v>
      </c>
      <c r="E17" s="19" t="s">
        <v>1877</v>
      </c>
      <c r="F17" s="19" t="s">
        <v>262</v>
      </c>
      <c r="G17" s="69" t="s">
        <v>254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101" t="s">
        <v>254</v>
      </c>
      <c r="M17" s="62" t="s">
        <v>254</v>
      </c>
      <c r="N17" s="62">
        <v>650.0</v>
      </c>
      <c r="O17" s="62" t="s">
        <v>254</v>
      </c>
      <c r="P17" s="62" t="s">
        <v>254</v>
      </c>
      <c r="Q17" s="19" t="s">
        <v>1929</v>
      </c>
    </row>
    <row r="18">
      <c r="A18" s="19" t="s">
        <v>216</v>
      </c>
      <c r="B18" s="18">
        <v>0.062094907407407404</v>
      </c>
      <c r="C18" s="19" t="s">
        <v>275</v>
      </c>
      <c r="D18" s="19" t="s">
        <v>254</v>
      </c>
      <c r="E18" s="19" t="s">
        <v>1877</v>
      </c>
      <c r="F18" s="19" t="s">
        <v>262</v>
      </c>
      <c r="G18" s="6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101" t="s">
        <v>254</v>
      </c>
      <c r="M18" s="62" t="s">
        <v>254</v>
      </c>
      <c r="N18" s="62">
        <v>450.0</v>
      </c>
      <c r="O18" s="62" t="s">
        <v>254</v>
      </c>
      <c r="P18" s="62" t="s">
        <v>254</v>
      </c>
      <c r="Q18" s="19" t="s">
        <v>1929</v>
      </c>
    </row>
    <row r="19">
      <c r="A19" s="19" t="s">
        <v>216</v>
      </c>
      <c r="B19" s="18">
        <v>0.06304398148148148</v>
      </c>
      <c r="C19" s="19" t="s">
        <v>275</v>
      </c>
      <c r="D19" s="19" t="s">
        <v>254</v>
      </c>
      <c r="E19" s="19" t="s">
        <v>1877</v>
      </c>
      <c r="F19" s="19" t="s">
        <v>262</v>
      </c>
      <c r="G19" s="6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101" t="s">
        <v>254</v>
      </c>
      <c r="M19" s="62" t="s">
        <v>254</v>
      </c>
      <c r="N19" s="62">
        <v>1000.0</v>
      </c>
      <c r="O19" s="62" t="s">
        <v>254</v>
      </c>
      <c r="P19" s="62" t="s">
        <v>254</v>
      </c>
      <c r="Q19" s="19" t="s">
        <v>1929</v>
      </c>
    </row>
    <row r="20">
      <c r="A20" s="19" t="s">
        <v>216</v>
      </c>
      <c r="B20" s="18">
        <v>0.09078703703703704</v>
      </c>
      <c r="C20" s="19" t="s">
        <v>237</v>
      </c>
      <c r="D20" s="19" t="s">
        <v>254</v>
      </c>
      <c r="E20" s="19" t="s">
        <v>230</v>
      </c>
      <c r="F20" s="19" t="s">
        <v>262</v>
      </c>
      <c r="G20" s="69" t="s">
        <v>1083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101" t="s">
        <v>1083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216</v>
      </c>
      <c r="B21" s="18">
        <v>0.12758101851851852</v>
      </c>
      <c r="C21" s="19" t="s">
        <v>275</v>
      </c>
      <c r="D21" s="19" t="s">
        <v>254</v>
      </c>
      <c r="E21" s="19" t="s">
        <v>1877</v>
      </c>
      <c r="F21" s="19" t="s">
        <v>262</v>
      </c>
      <c r="G21" s="69" t="s">
        <v>254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101" t="s">
        <v>1930</v>
      </c>
      <c r="M21" s="62" t="s">
        <v>254</v>
      </c>
      <c r="N21" s="62" t="s">
        <v>254</v>
      </c>
      <c r="O21" s="62" t="s">
        <v>254</v>
      </c>
      <c r="P21" s="62" t="s">
        <v>254</v>
      </c>
    </row>
    <row r="22">
      <c r="A22" s="19" t="s">
        <v>216</v>
      </c>
      <c r="B22" s="18">
        <v>0.12774305555555557</v>
      </c>
      <c r="C22" s="19" t="s">
        <v>1877</v>
      </c>
      <c r="D22" s="19" t="s">
        <v>254</v>
      </c>
      <c r="E22" s="19" t="s">
        <v>227</v>
      </c>
      <c r="F22" s="19" t="s">
        <v>262</v>
      </c>
      <c r="G22" s="69" t="s">
        <v>1931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10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216</v>
      </c>
      <c r="B23" s="18">
        <v>0.12774305555555557</v>
      </c>
      <c r="C23" s="19" t="s">
        <v>1877</v>
      </c>
      <c r="D23" s="19" t="s">
        <v>254</v>
      </c>
      <c r="E23" s="19" t="s">
        <v>232</v>
      </c>
      <c r="F23" s="19" t="s">
        <v>262</v>
      </c>
      <c r="G23" s="69" t="s">
        <v>1931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10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19" t="s">
        <v>216</v>
      </c>
      <c r="B24" s="18">
        <v>0.12774305555555557</v>
      </c>
      <c r="C24" s="19" t="s">
        <v>1877</v>
      </c>
      <c r="D24" s="19" t="s">
        <v>254</v>
      </c>
      <c r="E24" s="19" t="s">
        <v>228</v>
      </c>
      <c r="F24" s="19" t="s">
        <v>262</v>
      </c>
      <c r="G24" s="69" t="s">
        <v>1931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101" t="s">
        <v>254</v>
      </c>
      <c r="M24" s="62" t="s">
        <v>254</v>
      </c>
      <c r="N24" s="62" t="s">
        <v>254</v>
      </c>
      <c r="O24" s="62" t="s">
        <v>254</v>
      </c>
      <c r="P24" s="62" t="s">
        <v>254</v>
      </c>
    </row>
    <row r="25">
      <c r="A25" s="19" t="s">
        <v>216</v>
      </c>
      <c r="B25" s="18">
        <v>0.12774305555555557</v>
      </c>
      <c r="C25" s="19" t="s">
        <v>1877</v>
      </c>
      <c r="D25" s="19" t="s">
        <v>254</v>
      </c>
      <c r="E25" s="19" t="s">
        <v>226</v>
      </c>
      <c r="F25" s="19" t="s">
        <v>262</v>
      </c>
      <c r="G25" s="69" t="s">
        <v>1931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101" t="s">
        <v>254</v>
      </c>
      <c r="M25" s="62" t="s">
        <v>254</v>
      </c>
      <c r="N25" s="62" t="s">
        <v>254</v>
      </c>
      <c r="O25" s="62" t="s">
        <v>254</v>
      </c>
      <c r="P25" s="62" t="s">
        <v>254</v>
      </c>
    </row>
    <row r="26">
      <c r="A26" s="19" t="s">
        <v>216</v>
      </c>
      <c r="B26" s="18">
        <v>0.12774305555555557</v>
      </c>
      <c r="C26" s="19" t="s">
        <v>1877</v>
      </c>
      <c r="D26" s="19" t="s">
        <v>254</v>
      </c>
      <c r="E26" s="19" t="s">
        <v>230</v>
      </c>
      <c r="F26" s="19" t="s">
        <v>262</v>
      </c>
      <c r="G26" s="69" t="s">
        <v>1931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101" t="s">
        <v>254</v>
      </c>
      <c r="M26" s="62" t="s">
        <v>254</v>
      </c>
      <c r="N26" s="62" t="s">
        <v>254</v>
      </c>
      <c r="O26" s="62" t="s">
        <v>254</v>
      </c>
      <c r="P26" s="62" t="s">
        <v>254</v>
      </c>
    </row>
    <row r="27">
      <c r="A27" s="19" t="s">
        <v>216</v>
      </c>
      <c r="B27" s="18">
        <v>0.12774305555555557</v>
      </c>
      <c r="C27" s="19" t="s">
        <v>1877</v>
      </c>
      <c r="D27" s="19"/>
      <c r="E27" s="19" t="s">
        <v>237</v>
      </c>
      <c r="F27" s="19" t="s">
        <v>262</v>
      </c>
      <c r="G27" s="69" t="s">
        <v>1931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101" t="s">
        <v>254</v>
      </c>
      <c r="M27" s="62" t="s">
        <v>254</v>
      </c>
      <c r="N27" s="62" t="s">
        <v>254</v>
      </c>
      <c r="O27" s="62" t="s">
        <v>254</v>
      </c>
      <c r="P27" s="62" t="s">
        <v>254</v>
      </c>
    </row>
    <row r="28">
      <c r="A28" s="19" t="s">
        <v>216</v>
      </c>
      <c r="B28" s="18">
        <v>0.12774305555555557</v>
      </c>
      <c r="C28" s="19" t="s">
        <v>1877</v>
      </c>
      <c r="D28" s="19"/>
      <c r="E28" s="19" t="s">
        <v>233</v>
      </c>
      <c r="F28" s="19" t="s">
        <v>262</v>
      </c>
      <c r="G28" s="69" t="s">
        <v>1931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101" t="s">
        <v>254</v>
      </c>
      <c r="M28" s="62" t="s">
        <v>254</v>
      </c>
      <c r="N28" s="62" t="s">
        <v>254</v>
      </c>
      <c r="O28" s="62" t="s">
        <v>254</v>
      </c>
      <c r="P28" s="62" t="s">
        <v>254</v>
      </c>
    </row>
    <row r="29">
      <c r="A29" s="19" t="s">
        <v>216</v>
      </c>
      <c r="B29" s="18">
        <v>0.12908564814814816</v>
      </c>
      <c r="C29" s="19" t="s">
        <v>275</v>
      </c>
      <c r="D29" s="19" t="s">
        <v>254</v>
      </c>
      <c r="E29" s="19" t="s">
        <v>1877</v>
      </c>
      <c r="F29" s="19" t="s">
        <v>262</v>
      </c>
      <c r="G29" s="69" t="s">
        <v>254</v>
      </c>
      <c r="H29" s="60" t="s">
        <v>254</v>
      </c>
      <c r="I29" s="60" t="s">
        <v>254</v>
      </c>
      <c r="J29" s="60" t="s">
        <v>254</v>
      </c>
      <c r="K29" s="60" t="s">
        <v>254</v>
      </c>
      <c r="L29" s="101" t="s">
        <v>254</v>
      </c>
      <c r="M29" s="62" t="s">
        <v>254</v>
      </c>
      <c r="N29" s="62">
        <v>450.0</v>
      </c>
      <c r="O29" s="62" t="s">
        <v>254</v>
      </c>
      <c r="P29" s="62" t="s">
        <v>254</v>
      </c>
    </row>
    <row r="30">
      <c r="A30" s="19" t="s">
        <v>216</v>
      </c>
      <c r="B30" s="18">
        <v>0.14506944444444445</v>
      </c>
      <c r="C30" s="19" t="s">
        <v>275</v>
      </c>
      <c r="D30" s="19" t="s">
        <v>254</v>
      </c>
      <c r="E30" s="19" t="s">
        <v>1877</v>
      </c>
      <c r="F30" s="19" t="s">
        <v>262</v>
      </c>
      <c r="G30" s="69" t="s">
        <v>254</v>
      </c>
      <c r="H30" s="60" t="s">
        <v>254</v>
      </c>
      <c r="I30" s="60" t="s">
        <v>254</v>
      </c>
      <c r="J30" s="60" t="s">
        <v>254</v>
      </c>
      <c r="K30" s="60" t="s">
        <v>254</v>
      </c>
      <c r="L30" s="101" t="s">
        <v>254</v>
      </c>
      <c r="M30" s="62" t="s">
        <v>254</v>
      </c>
      <c r="N30" s="62">
        <v>450.0</v>
      </c>
      <c r="O30" s="62" t="s">
        <v>254</v>
      </c>
      <c r="P30" s="62" t="s">
        <v>254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16" width="9.14"/>
  </cols>
  <sheetData>
    <row r="1">
      <c r="A1" s="33" t="s">
        <v>233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1" t="s">
        <v>110</v>
      </c>
      <c r="B2" s="36">
        <f t="shared" ref="B2:B114" si="2">SUMIF(INDIRECT("'"&amp;$A2&amp;"'!E:E"), $A$1, INDIRECT("'"&amp;$A2&amp;"'!H:H"))</f>
        <v>0</v>
      </c>
      <c r="C2">
        <f t="shared" ref="C2:C114" si="3">SUMIF(INDIRECT("'"&amp;$A2&amp;"'!E:E"), $A$1, INDIRECT("'"&amp;$A2&amp;"'!I:I"))</f>
        <v>0</v>
      </c>
      <c r="D2">
        <f t="shared" ref="D2:D114" si="4">SUMIF(INDIRECT("'"&amp;$A2&amp;"'!E:E"), $A$1, INDIRECT("'"&amp;$A2&amp;"'!J:J"))</f>
        <v>0</v>
      </c>
      <c r="E2">
        <f t="shared" ref="E2:E114" si="5">SUMIF(INDIRECT("'"&amp;$A2&amp;"'!E:E"), $A$1, INDIRECT("'"&amp;$A2&amp;"'!K:K"))</f>
        <v>0</v>
      </c>
      <c r="F2" s="37">
        <f t="shared" ref="F2:F114" si="6">(B2*10)+C2+(D2/10)+(E2/100)</f>
        <v>0</v>
      </c>
      <c r="G2" s="36">
        <f t="shared" ref="G2:G114" si="7">-SUMIF(INDIRECT("'"&amp;$A2&amp;"'!C:C"), $A$1, INDIRECT("'"&amp;$A2&amp;"'!M:M"))</f>
        <v>0</v>
      </c>
      <c r="H2">
        <f t="shared" ref="H2:H114" si="8">-SUMIF(INDIRECT("'"&amp;$A2&amp;"'!C:C"), $A$1, INDIRECT("'"&amp;$A2&amp;"'!N:N"))</f>
        <v>0</v>
      </c>
      <c r="I2">
        <f t="shared" ref="I2:I114" si="9">-SUMIF(INDIRECT("'"&amp;$A2&amp;"'!C:C"), $A$1, INDIRECT("'"&amp;$A2&amp;"'!O:O"))</f>
        <v>0</v>
      </c>
      <c r="J2">
        <f t="shared" ref="J2:J114" si="10">-SUMIF(INDIRECT("'"&amp;$A2&amp;"'!C:C"), $A$1, INDIRECT("'"&amp;$A2&amp;"'!P:P"))</f>
        <v>0</v>
      </c>
      <c r="K2" s="38">
        <f t="shared" ref="K2:K114" si="11">(G2*10) + H2 + (I2/10) + (J2/100)</f>
        <v>0</v>
      </c>
      <c r="L2" s="39">
        <f t="shared" ref="L2:P2" si="1">B2+G2</f>
        <v>0</v>
      </c>
      <c r="M2" s="19">
        <f t="shared" si="1"/>
        <v>0</v>
      </c>
      <c r="N2" s="19">
        <f t="shared" si="1"/>
        <v>0</v>
      </c>
      <c r="O2" s="19">
        <f t="shared" si="1"/>
        <v>0</v>
      </c>
      <c r="P2" s="37">
        <f t="shared" si="1"/>
        <v>0</v>
      </c>
    </row>
    <row r="3">
      <c r="A3" s="1" t="s">
        <v>111</v>
      </c>
      <c r="B3" s="36">
        <f t="shared" si="2"/>
        <v>0</v>
      </c>
      <c r="C3">
        <f t="shared" si="3"/>
        <v>0</v>
      </c>
      <c r="D3">
        <f t="shared" si="4"/>
        <v>0</v>
      </c>
      <c r="E3">
        <f t="shared" si="5"/>
        <v>0</v>
      </c>
      <c r="F3" s="37">
        <f t="shared" si="6"/>
        <v>0</v>
      </c>
      <c r="G3" s="36">
        <f t="shared" si="7"/>
        <v>0</v>
      </c>
      <c r="H3">
        <f t="shared" si="8"/>
        <v>0</v>
      </c>
      <c r="I3">
        <f t="shared" si="9"/>
        <v>0</v>
      </c>
      <c r="J3">
        <f t="shared" si="10"/>
        <v>0</v>
      </c>
      <c r="K3" s="38">
        <f t="shared" si="11"/>
        <v>0</v>
      </c>
      <c r="L3" s="39">
        <f t="shared" ref="L3:P3" si="12">B3+G3</f>
        <v>0</v>
      </c>
      <c r="M3" s="19">
        <f t="shared" si="12"/>
        <v>0</v>
      </c>
      <c r="N3" s="19">
        <f t="shared" si="12"/>
        <v>0</v>
      </c>
      <c r="O3" s="19">
        <f t="shared" si="12"/>
        <v>0</v>
      </c>
      <c r="P3" s="37">
        <f t="shared" si="12"/>
        <v>0</v>
      </c>
    </row>
    <row r="4">
      <c r="A4" s="1" t="s">
        <v>112</v>
      </c>
      <c r="B4" s="36">
        <f t="shared" si="2"/>
        <v>0</v>
      </c>
      <c r="C4">
        <f t="shared" si="3"/>
        <v>0</v>
      </c>
      <c r="D4">
        <f t="shared" si="4"/>
        <v>0</v>
      </c>
      <c r="E4">
        <f t="shared" si="5"/>
        <v>0</v>
      </c>
      <c r="F4" s="37">
        <f t="shared" si="6"/>
        <v>0</v>
      </c>
      <c r="G4" s="36">
        <f t="shared" si="7"/>
        <v>0</v>
      </c>
      <c r="H4">
        <f t="shared" si="8"/>
        <v>0</v>
      </c>
      <c r="I4">
        <f t="shared" si="9"/>
        <v>0</v>
      </c>
      <c r="J4">
        <f t="shared" si="10"/>
        <v>0</v>
      </c>
      <c r="K4" s="38">
        <f t="shared" si="11"/>
        <v>0</v>
      </c>
      <c r="L4" s="39">
        <f t="shared" ref="L4:P4" si="13">B4+G4</f>
        <v>0</v>
      </c>
      <c r="M4" s="19">
        <f t="shared" si="13"/>
        <v>0</v>
      </c>
      <c r="N4" s="19">
        <f t="shared" si="13"/>
        <v>0</v>
      </c>
      <c r="O4" s="19">
        <f t="shared" si="13"/>
        <v>0</v>
      </c>
      <c r="P4" s="37">
        <f t="shared" si="13"/>
        <v>0</v>
      </c>
    </row>
    <row r="5">
      <c r="A5" s="1" t="s">
        <v>113</v>
      </c>
      <c r="B5" s="36">
        <f t="shared" si="2"/>
        <v>0</v>
      </c>
      <c r="C5">
        <f t="shared" si="3"/>
        <v>0</v>
      </c>
      <c r="D5">
        <f t="shared" si="4"/>
        <v>0</v>
      </c>
      <c r="E5">
        <f t="shared" si="5"/>
        <v>0</v>
      </c>
      <c r="F5" s="37">
        <f t="shared" si="6"/>
        <v>0</v>
      </c>
      <c r="G5" s="36">
        <f t="shared" si="7"/>
        <v>0</v>
      </c>
      <c r="H5">
        <f t="shared" si="8"/>
        <v>-1</v>
      </c>
      <c r="I5">
        <f t="shared" si="9"/>
        <v>0</v>
      </c>
      <c r="J5">
        <f t="shared" si="10"/>
        <v>0</v>
      </c>
      <c r="K5" s="38">
        <f t="shared" si="11"/>
        <v>-1</v>
      </c>
      <c r="L5" s="39">
        <f t="shared" ref="L5:P5" si="14">B5+G5</f>
        <v>0</v>
      </c>
      <c r="M5" s="19">
        <f t="shared" si="14"/>
        <v>-1</v>
      </c>
      <c r="N5" s="19">
        <f t="shared" si="14"/>
        <v>0</v>
      </c>
      <c r="O5" s="19">
        <f t="shared" si="14"/>
        <v>0</v>
      </c>
      <c r="P5" s="37">
        <f t="shared" si="14"/>
        <v>-1</v>
      </c>
    </row>
    <row r="6">
      <c r="A6" s="1" t="s">
        <v>114</v>
      </c>
      <c r="B6" s="36">
        <f t="shared" si="2"/>
        <v>0</v>
      </c>
      <c r="C6">
        <f t="shared" si="3"/>
        <v>0</v>
      </c>
      <c r="D6">
        <f t="shared" si="4"/>
        <v>0</v>
      </c>
      <c r="E6">
        <f t="shared" si="5"/>
        <v>0</v>
      </c>
      <c r="F6" s="37">
        <f t="shared" si="6"/>
        <v>0</v>
      </c>
      <c r="G6" s="3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 s="38">
        <f t="shared" si="11"/>
        <v>0</v>
      </c>
      <c r="L6" s="39">
        <f t="shared" ref="L6:P6" si="15">B6+G6</f>
        <v>0</v>
      </c>
      <c r="M6" s="19">
        <f t="shared" si="15"/>
        <v>0</v>
      </c>
      <c r="N6" s="19">
        <f t="shared" si="15"/>
        <v>0</v>
      </c>
      <c r="O6" s="19">
        <f t="shared" si="15"/>
        <v>0</v>
      </c>
      <c r="P6" s="37">
        <f t="shared" si="15"/>
        <v>0</v>
      </c>
    </row>
    <row r="7">
      <c r="A7" s="1" t="s">
        <v>115</v>
      </c>
      <c r="B7" s="36">
        <f t="shared" si="2"/>
        <v>0</v>
      </c>
      <c r="C7">
        <f t="shared" si="3"/>
        <v>0</v>
      </c>
      <c r="D7">
        <f t="shared" si="4"/>
        <v>0</v>
      </c>
      <c r="E7">
        <f t="shared" si="5"/>
        <v>0</v>
      </c>
      <c r="F7" s="37">
        <f t="shared" si="6"/>
        <v>0</v>
      </c>
      <c r="G7" s="36">
        <f t="shared" si="7"/>
        <v>0</v>
      </c>
      <c r="H7">
        <f t="shared" si="8"/>
        <v>0</v>
      </c>
      <c r="I7">
        <f t="shared" si="9"/>
        <v>0</v>
      </c>
      <c r="J7">
        <f t="shared" si="10"/>
        <v>0</v>
      </c>
      <c r="K7" s="38">
        <f t="shared" si="11"/>
        <v>0</v>
      </c>
      <c r="L7" s="39">
        <f t="shared" ref="L7:P7" si="16">B7+G7</f>
        <v>0</v>
      </c>
      <c r="M7" s="19">
        <f t="shared" si="16"/>
        <v>0</v>
      </c>
      <c r="N7" s="19">
        <f t="shared" si="16"/>
        <v>0</v>
      </c>
      <c r="O7" s="19">
        <f t="shared" si="16"/>
        <v>0</v>
      </c>
      <c r="P7" s="37">
        <f t="shared" si="16"/>
        <v>0</v>
      </c>
    </row>
    <row r="8">
      <c r="A8" s="1" t="s">
        <v>116</v>
      </c>
      <c r="B8" s="36">
        <f t="shared" si="2"/>
        <v>0</v>
      </c>
      <c r="C8">
        <f t="shared" si="3"/>
        <v>0</v>
      </c>
      <c r="D8">
        <f t="shared" si="4"/>
        <v>0</v>
      </c>
      <c r="E8">
        <f t="shared" si="5"/>
        <v>0</v>
      </c>
      <c r="F8" s="37">
        <f t="shared" si="6"/>
        <v>0</v>
      </c>
      <c r="G8" s="36">
        <f t="shared" si="7"/>
        <v>0</v>
      </c>
      <c r="H8">
        <f t="shared" si="8"/>
        <v>0</v>
      </c>
      <c r="I8">
        <f t="shared" si="9"/>
        <v>0</v>
      </c>
      <c r="J8">
        <f t="shared" si="10"/>
        <v>0</v>
      </c>
      <c r="K8" s="38">
        <f t="shared" si="11"/>
        <v>0</v>
      </c>
      <c r="L8" s="39">
        <f t="shared" ref="L8:P8" si="17">B8+G8</f>
        <v>0</v>
      </c>
      <c r="M8" s="19">
        <f t="shared" si="17"/>
        <v>0</v>
      </c>
      <c r="N8" s="19">
        <f t="shared" si="17"/>
        <v>0</v>
      </c>
      <c r="O8" s="19">
        <f t="shared" si="17"/>
        <v>0</v>
      </c>
      <c r="P8" s="37">
        <f t="shared" si="17"/>
        <v>0</v>
      </c>
    </row>
    <row r="9">
      <c r="A9" s="1" t="s">
        <v>117</v>
      </c>
      <c r="B9" s="36">
        <f t="shared" si="2"/>
        <v>0</v>
      </c>
      <c r="C9">
        <f t="shared" si="3"/>
        <v>0</v>
      </c>
      <c r="D9">
        <f t="shared" si="4"/>
        <v>0</v>
      </c>
      <c r="E9">
        <f t="shared" si="5"/>
        <v>0</v>
      </c>
      <c r="F9" s="37">
        <f t="shared" si="6"/>
        <v>0</v>
      </c>
      <c r="G9" s="36">
        <f t="shared" si="7"/>
        <v>0</v>
      </c>
      <c r="H9">
        <f t="shared" si="8"/>
        <v>0</v>
      </c>
      <c r="I9">
        <f t="shared" si="9"/>
        <v>0</v>
      </c>
      <c r="J9">
        <f t="shared" si="10"/>
        <v>0</v>
      </c>
      <c r="K9" s="38">
        <f t="shared" si="11"/>
        <v>0</v>
      </c>
      <c r="L9" s="39">
        <f t="shared" ref="L9:P9" si="18">B9+G9</f>
        <v>0</v>
      </c>
      <c r="M9" s="19">
        <f t="shared" si="18"/>
        <v>0</v>
      </c>
      <c r="N9" s="19">
        <f t="shared" si="18"/>
        <v>0</v>
      </c>
      <c r="O9" s="19">
        <f t="shared" si="18"/>
        <v>0</v>
      </c>
      <c r="P9" s="37">
        <f t="shared" si="18"/>
        <v>0</v>
      </c>
    </row>
    <row r="10">
      <c r="A10" s="1" t="s">
        <v>118</v>
      </c>
      <c r="B10" s="36">
        <f t="shared" si="2"/>
        <v>0</v>
      </c>
      <c r="C10">
        <f t="shared" si="3"/>
        <v>0</v>
      </c>
      <c r="D10">
        <f t="shared" si="4"/>
        <v>0</v>
      </c>
      <c r="E10">
        <f t="shared" si="5"/>
        <v>0</v>
      </c>
      <c r="F10" s="37">
        <f t="shared" si="6"/>
        <v>0</v>
      </c>
      <c r="G10" s="36">
        <f t="shared" si="7"/>
        <v>0</v>
      </c>
      <c r="H10">
        <f t="shared" si="8"/>
        <v>0</v>
      </c>
      <c r="I10">
        <f t="shared" si="9"/>
        <v>0</v>
      </c>
      <c r="J10">
        <f t="shared" si="10"/>
        <v>0</v>
      </c>
      <c r="K10" s="38">
        <f t="shared" si="11"/>
        <v>0</v>
      </c>
      <c r="L10" s="39">
        <f t="shared" ref="L10:P10" si="19">B10+G10</f>
        <v>0</v>
      </c>
      <c r="M10" s="19">
        <f t="shared" si="19"/>
        <v>0</v>
      </c>
      <c r="N10" s="19">
        <f t="shared" si="19"/>
        <v>0</v>
      </c>
      <c r="O10" s="19">
        <f t="shared" si="19"/>
        <v>0</v>
      </c>
      <c r="P10" s="37">
        <f t="shared" si="19"/>
        <v>0</v>
      </c>
    </row>
    <row r="11">
      <c r="A11" s="1" t="s">
        <v>119</v>
      </c>
      <c r="B11" s="36">
        <f t="shared" si="2"/>
        <v>0</v>
      </c>
      <c r="C11">
        <f t="shared" si="3"/>
        <v>115</v>
      </c>
      <c r="D11">
        <f t="shared" si="4"/>
        <v>60</v>
      </c>
      <c r="E11">
        <f t="shared" si="5"/>
        <v>20</v>
      </c>
      <c r="F11" s="37">
        <f t="shared" si="6"/>
        <v>121.2</v>
      </c>
      <c r="G11" s="36">
        <f t="shared" si="7"/>
        <v>0</v>
      </c>
      <c r="H11">
        <f t="shared" si="8"/>
        <v>0</v>
      </c>
      <c r="I11">
        <f t="shared" si="9"/>
        <v>0</v>
      </c>
      <c r="J11">
        <f t="shared" si="10"/>
        <v>0</v>
      </c>
      <c r="K11" s="38">
        <f t="shared" si="11"/>
        <v>0</v>
      </c>
      <c r="L11" s="39">
        <f t="shared" ref="L11:P11" si="20">B11+G11</f>
        <v>0</v>
      </c>
      <c r="M11" s="19">
        <f t="shared" si="20"/>
        <v>115</v>
      </c>
      <c r="N11" s="19">
        <f t="shared" si="20"/>
        <v>60</v>
      </c>
      <c r="O11" s="19">
        <f t="shared" si="20"/>
        <v>20</v>
      </c>
      <c r="P11" s="37">
        <f t="shared" si="20"/>
        <v>121.2</v>
      </c>
    </row>
    <row r="12">
      <c r="A12" s="1" t="s">
        <v>120</v>
      </c>
      <c r="B12" s="36">
        <f t="shared" si="2"/>
        <v>0</v>
      </c>
      <c r="C12">
        <f t="shared" si="3"/>
        <v>0</v>
      </c>
      <c r="D12">
        <f t="shared" si="4"/>
        <v>0</v>
      </c>
      <c r="E12">
        <f t="shared" si="5"/>
        <v>0</v>
      </c>
      <c r="F12" s="37">
        <f t="shared" si="6"/>
        <v>0</v>
      </c>
      <c r="G12" s="36">
        <f t="shared" si="7"/>
        <v>0</v>
      </c>
      <c r="H12">
        <f t="shared" si="8"/>
        <v>0</v>
      </c>
      <c r="I12">
        <f t="shared" si="9"/>
        <v>0</v>
      </c>
      <c r="J12">
        <f t="shared" si="10"/>
        <v>0</v>
      </c>
      <c r="K12" s="38">
        <f t="shared" si="11"/>
        <v>0</v>
      </c>
      <c r="L12" s="39">
        <f t="shared" ref="L12:P12" si="21">B12+G12</f>
        <v>0</v>
      </c>
      <c r="M12" s="19">
        <f t="shared" si="21"/>
        <v>0</v>
      </c>
      <c r="N12" s="19">
        <f t="shared" si="21"/>
        <v>0</v>
      </c>
      <c r="O12" s="19">
        <f t="shared" si="21"/>
        <v>0</v>
      </c>
      <c r="P12" s="37">
        <f t="shared" si="21"/>
        <v>0</v>
      </c>
    </row>
    <row r="13">
      <c r="A13" s="1" t="s">
        <v>121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0</v>
      </c>
      <c r="I13">
        <f t="shared" si="9"/>
        <v>0</v>
      </c>
      <c r="J13">
        <f t="shared" si="10"/>
        <v>0</v>
      </c>
      <c r="K13" s="38">
        <f t="shared" si="11"/>
        <v>0</v>
      </c>
      <c r="L13" s="39">
        <f t="shared" ref="L13:P13" si="22">B13+G13</f>
        <v>0</v>
      </c>
      <c r="M13" s="19">
        <f t="shared" si="22"/>
        <v>0</v>
      </c>
      <c r="N13" s="19">
        <f t="shared" si="22"/>
        <v>0</v>
      </c>
      <c r="O13" s="19">
        <f t="shared" si="22"/>
        <v>0</v>
      </c>
      <c r="P13" s="37">
        <f t="shared" si="22"/>
        <v>0</v>
      </c>
    </row>
    <row r="14">
      <c r="A14" s="1" t="s">
        <v>122</v>
      </c>
      <c r="B14" s="36">
        <f t="shared" si="2"/>
        <v>0</v>
      </c>
      <c r="C14">
        <f t="shared" si="3"/>
        <v>0</v>
      </c>
      <c r="D14">
        <f t="shared" si="4"/>
        <v>0</v>
      </c>
      <c r="E14">
        <f t="shared" si="5"/>
        <v>0</v>
      </c>
      <c r="F14" s="37">
        <f t="shared" si="6"/>
        <v>0</v>
      </c>
      <c r="G14" s="36">
        <f t="shared" si="7"/>
        <v>0</v>
      </c>
      <c r="H14">
        <f t="shared" si="8"/>
        <v>0</v>
      </c>
      <c r="I14">
        <f t="shared" si="9"/>
        <v>0</v>
      </c>
      <c r="J14">
        <f t="shared" si="10"/>
        <v>0</v>
      </c>
      <c r="K14" s="38">
        <f t="shared" si="11"/>
        <v>0</v>
      </c>
      <c r="L14" s="39">
        <f t="shared" ref="L14:P14" si="23">B14+G14</f>
        <v>0</v>
      </c>
      <c r="M14" s="19">
        <f t="shared" si="23"/>
        <v>0</v>
      </c>
      <c r="N14" s="19">
        <f t="shared" si="23"/>
        <v>0</v>
      </c>
      <c r="O14" s="19">
        <f t="shared" si="23"/>
        <v>0</v>
      </c>
      <c r="P14" s="37">
        <f t="shared" si="23"/>
        <v>0</v>
      </c>
    </row>
    <row r="15">
      <c r="A15" s="1" t="s">
        <v>123</v>
      </c>
      <c r="B15" s="36">
        <f t="shared" si="2"/>
        <v>0</v>
      </c>
      <c r="C15">
        <f t="shared" si="3"/>
        <v>104</v>
      </c>
      <c r="D15">
        <f t="shared" si="4"/>
        <v>3</v>
      </c>
      <c r="E15">
        <f t="shared" si="5"/>
        <v>0</v>
      </c>
      <c r="F15" s="37">
        <f t="shared" si="6"/>
        <v>104.3</v>
      </c>
      <c r="G15" s="36">
        <f t="shared" si="7"/>
        <v>0</v>
      </c>
      <c r="H15">
        <f t="shared" si="8"/>
        <v>-80</v>
      </c>
      <c r="I15">
        <f t="shared" si="9"/>
        <v>0</v>
      </c>
      <c r="J15">
        <f t="shared" si="10"/>
        <v>0</v>
      </c>
      <c r="K15" s="38">
        <f t="shared" si="11"/>
        <v>-80</v>
      </c>
      <c r="L15" s="39">
        <f t="shared" ref="L15:P15" si="24">B15+G15</f>
        <v>0</v>
      </c>
      <c r="M15" s="19">
        <f t="shared" si="24"/>
        <v>24</v>
      </c>
      <c r="N15" s="19">
        <f t="shared" si="24"/>
        <v>3</v>
      </c>
      <c r="O15" s="19">
        <f t="shared" si="24"/>
        <v>0</v>
      </c>
      <c r="P15" s="37">
        <f t="shared" si="24"/>
        <v>24.3</v>
      </c>
    </row>
    <row r="16">
      <c r="A16" s="1" t="s">
        <v>124</v>
      </c>
      <c r="B16" s="3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 s="37">
        <f t="shared" si="6"/>
        <v>0</v>
      </c>
      <c r="G16" s="36">
        <f t="shared" si="7"/>
        <v>0</v>
      </c>
      <c r="H16">
        <f t="shared" si="8"/>
        <v>0</v>
      </c>
      <c r="I16">
        <f t="shared" si="9"/>
        <v>0</v>
      </c>
      <c r="J16">
        <f t="shared" si="10"/>
        <v>0</v>
      </c>
      <c r="K16" s="38">
        <f t="shared" si="11"/>
        <v>0</v>
      </c>
      <c r="L16" s="39">
        <f t="shared" ref="L16:P16" si="25">B16+G16</f>
        <v>0</v>
      </c>
      <c r="M16" s="19">
        <f t="shared" si="25"/>
        <v>0</v>
      </c>
      <c r="N16" s="19">
        <f t="shared" si="25"/>
        <v>0</v>
      </c>
      <c r="O16" s="19">
        <f t="shared" si="25"/>
        <v>0</v>
      </c>
      <c r="P16" s="37">
        <f t="shared" si="25"/>
        <v>0</v>
      </c>
    </row>
    <row r="17">
      <c r="A17" s="1" t="s">
        <v>125</v>
      </c>
      <c r="B17" s="36">
        <f t="shared" si="2"/>
        <v>0</v>
      </c>
      <c r="C17">
        <f t="shared" si="3"/>
        <v>40</v>
      </c>
      <c r="D17">
        <f t="shared" si="4"/>
        <v>0</v>
      </c>
      <c r="E17">
        <f t="shared" si="5"/>
        <v>0</v>
      </c>
      <c r="F17" s="37">
        <f t="shared" si="6"/>
        <v>40</v>
      </c>
      <c r="G17" s="36">
        <f t="shared" si="7"/>
        <v>0</v>
      </c>
      <c r="H17">
        <f t="shared" si="8"/>
        <v>-40</v>
      </c>
      <c r="I17">
        <f t="shared" si="9"/>
        <v>0</v>
      </c>
      <c r="J17">
        <f t="shared" si="10"/>
        <v>0</v>
      </c>
      <c r="K17" s="38">
        <f t="shared" si="11"/>
        <v>-40</v>
      </c>
      <c r="L17" s="39">
        <f t="shared" ref="L17:P17" si="26">B17+G17</f>
        <v>0</v>
      </c>
      <c r="M17" s="19">
        <f t="shared" si="26"/>
        <v>0</v>
      </c>
      <c r="N17" s="19">
        <f t="shared" si="26"/>
        <v>0</v>
      </c>
      <c r="O17" s="19">
        <f t="shared" si="26"/>
        <v>0</v>
      </c>
      <c r="P17" s="37">
        <f t="shared" si="26"/>
        <v>0</v>
      </c>
    </row>
    <row r="18">
      <c r="A18" s="1" t="s">
        <v>126</v>
      </c>
      <c r="B18" s="36">
        <f t="shared" si="2"/>
        <v>0</v>
      </c>
      <c r="C18">
        <f t="shared" si="3"/>
        <v>44</v>
      </c>
      <c r="D18">
        <f t="shared" si="4"/>
        <v>0</v>
      </c>
      <c r="E18">
        <f t="shared" si="5"/>
        <v>0</v>
      </c>
      <c r="F18" s="37">
        <f t="shared" si="6"/>
        <v>44</v>
      </c>
      <c r="G18" s="36">
        <f t="shared" si="7"/>
        <v>0</v>
      </c>
      <c r="H18">
        <f t="shared" si="8"/>
        <v>-20</v>
      </c>
      <c r="I18">
        <f t="shared" si="9"/>
        <v>-10</v>
      </c>
      <c r="J18">
        <f t="shared" si="10"/>
        <v>0</v>
      </c>
      <c r="K18" s="38">
        <f t="shared" si="11"/>
        <v>-21</v>
      </c>
      <c r="L18" s="39">
        <f t="shared" ref="L18:P18" si="27">B18+G18</f>
        <v>0</v>
      </c>
      <c r="M18" s="19">
        <f t="shared" si="27"/>
        <v>24</v>
      </c>
      <c r="N18" s="19">
        <f t="shared" si="27"/>
        <v>-10</v>
      </c>
      <c r="O18" s="19">
        <f t="shared" si="27"/>
        <v>0</v>
      </c>
      <c r="P18" s="37">
        <f t="shared" si="27"/>
        <v>23</v>
      </c>
    </row>
    <row r="19">
      <c r="A19" s="1" t="s">
        <v>127</v>
      </c>
      <c r="B19" s="36">
        <f t="shared" si="2"/>
        <v>0</v>
      </c>
      <c r="C19">
        <f t="shared" si="3"/>
        <v>0</v>
      </c>
      <c r="D19">
        <f t="shared" si="4"/>
        <v>0</v>
      </c>
      <c r="E19">
        <f t="shared" si="5"/>
        <v>0</v>
      </c>
      <c r="F19" s="37">
        <f t="shared" si="6"/>
        <v>0</v>
      </c>
      <c r="G19" s="36">
        <f t="shared" si="7"/>
        <v>0</v>
      </c>
      <c r="H19">
        <f t="shared" si="8"/>
        <v>0</v>
      </c>
      <c r="I19">
        <f t="shared" si="9"/>
        <v>0</v>
      </c>
      <c r="J19">
        <f t="shared" si="10"/>
        <v>0</v>
      </c>
      <c r="K19" s="38">
        <f t="shared" si="11"/>
        <v>0</v>
      </c>
      <c r="L19" s="39">
        <f t="shared" ref="L19:P19" si="28">B19+G19</f>
        <v>0</v>
      </c>
      <c r="M19" s="19">
        <f t="shared" si="28"/>
        <v>0</v>
      </c>
      <c r="N19" s="19">
        <f t="shared" si="28"/>
        <v>0</v>
      </c>
      <c r="O19" s="19">
        <f t="shared" si="28"/>
        <v>0</v>
      </c>
      <c r="P19" s="37">
        <f t="shared" si="28"/>
        <v>0</v>
      </c>
    </row>
    <row r="20">
      <c r="A20" s="1" t="s">
        <v>128</v>
      </c>
      <c r="B20" s="36">
        <f t="shared" si="2"/>
        <v>0</v>
      </c>
      <c r="C20">
        <f t="shared" si="3"/>
        <v>0</v>
      </c>
      <c r="D20">
        <f t="shared" si="4"/>
        <v>0</v>
      </c>
      <c r="E20">
        <f t="shared" si="5"/>
        <v>0</v>
      </c>
      <c r="F20" s="37">
        <f t="shared" si="6"/>
        <v>0</v>
      </c>
      <c r="G20" s="36">
        <f t="shared" si="7"/>
        <v>0</v>
      </c>
      <c r="H20">
        <f t="shared" si="8"/>
        <v>0</v>
      </c>
      <c r="I20">
        <f t="shared" si="9"/>
        <v>0</v>
      </c>
      <c r="J20">
        <f t="shared" si="10"/>
        <v>0</v>
      </c>
      <c r="K20" s="38">
        <f t="shared" si="11"/>
        <v>0</v>
      </c>
      <c r="L20" s="39">
        <f t="shared" ref="L20:P20" si="29">B20+G20</f>
        <v>0</v>
      </c>
      <c r="M20" s="19">
        <f t="shared" si="29"/>
        <v>0</v>
      </c>
      <c r="N20" s="19">
        <f t="shared" si="29"/>
        <v>0</v>
      </c>
      <c r="O20" s="19">
        <f t="shared" si="29"/>
        <v>0</v>
      </c>
      <c r="P20" s="37">
        <f t="shared" si="29"/>
        <v>0</v>
      </c>
    </row>
    <row r="21">
      <c r="A21" s="1" t="s">
        <v>129</v>
      </c>
      <c r="B21" s="36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 s="37">
        <f t="shared" si="6"/>
        <v>0</v>
      </c>
      <c r="G21" s="36">
        <f t="shared" si="7"/>
        <v>0</v>
      </c>
      <c r="H21">
        <f t="shared" si="8"/>
        <v>-10</v>
      </c>
      <c r="I21">
        <f t="shared" si="9"/>
        <v>0</v>
      </c>
      <c r="J21">
        <f t="shared" si="10"/>
        <v>0</v>
      </c>
      <c r="K21" s="38">
        <f t="shared" si="11"/>
        <v>-10</v>
      </c>
      <c r="L21" s="39">
        <f t="shared" ref="L21:P21" si="30">B21+G21</f>
        <v>0</v>
      </c>
      <c r="M21" s="19">
        <f t="shared" si="30"/>
        <v>-10</v>
      </c>
      <c r="N21" s="19">
        <f t="shared" si="30"/>
        <v>0</v>
      </c>
      <c r="O21" s="19">
        <f t="shared" si="30"/>
        <v>0</v>
      </c>
      <c r="P21" s="37">
        <f t="shared" si="30"/>
        <v>-10</v>
      </c>
    </row>
    <row r="22">
      <c r="A22" s="1" t="s">
        <v>130</v>
      </c>
      <c r="B22" s="36">
        <f t="shared" si="2"/>
        <v>0</v>
      </c>
      <c r="C22">
        <f t="shared" si="3"/>
        <v>26</v>
      </c>
      <c r="D22">
        <f t="shared" si="4"/>
        <v>34</v>
      </c>
      <c r="E22">
        <f t="shared" si="5"/>
        <v>9</v>
      </c>
      <c r="F22" s="37">
        <f t="shared" si="6"/>
        <v>29.49</v>
      </c>
      <c r="G22" s="36">
        <f t="shared" si="7"/>
        <v>0</v>
      </c>
      <c r="H22">
        <f t="shared" si="8"/>
        <v>0</v>
      </c>
      <c r="I22">
        <f t="shared" si="9"/>
        <v>0</v>
      </c>
      <c r="J22">
        <f t="shared" si="10"/>
        <v>0</v>
      </c>
      <c r="K22" s="38">
        <f t="shared" si="11"/>
        <v>0</v>
      </c>
      <c r="L22" s="39">
        <f t="shared" ref="L22:P22" si="31">B22+G22</f>
        <v>0</v>
      </c>
      <c r="M22" s="19">
        <f t="shared" si="31"/>
        <v>26</v>
      </c>
      <c r="N22" s="19">
        <f t="shared" si="31"/>
        <v>34</v>
      </c>
      <c r="O22" s="19">
        <f t="shared" si="31"/>
        <v>9</v>
      </c>
      <c r="P22" s="37">
        <f t="shared" si="31"/>
        <v>29.49</v>
      </c>
    </row>
    <row r="23">
      <c r="A23" s="1" t="s">
        <v>131</v>
      </c>
      <c r="B23" s="36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 s="37">
        <f t="shared" si="6"/>
        <v>0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2">B23+G23</f>
        <v>0</v>
      </c>
      <c r="M23" s="19">
        <f t="shared" si="32"/>
        <v>0</v>
      </c>
      <c r="N23" s="19">
        <f t="shared" si="32"/>
        <v>0</v>
      </c>
      <c r="O23" s="19">
        <f t="shared" si="32"/>
        <v>0</v>
      </c>
      <c r="P23" s="37">
        <f t="shared" si="32"/>
        <v>0</v>
      </c>
    </row>
    <row r="24">
      <c r="A24" s="1" t="s">
        <v>132</v>
      </c>
      <c r="B24" s="36">
        <f t="shared" si="2"/>
        <v>0</v>
      </c>
      <c r="C24">
        <f t="shared" si="3"/>
        <v>0</v>
      </c>
      <c r="D24">
        <f t="shared" si="4"/>
        <v>0</v>
      </c>
      <c r="E24">
        <f t="shared" si="5"/>
        <v>0</v>
      </c>
      <c r="F24" s="37">
        <f t="shared" si="6"/>
        <v>0</v>
      </c>
      <c r="G24" s="36">
        <f t="shared" si="7"/>
        <v>0</v>
      </c>
      <c r="H24">
        <f t="shared" si="8"/>
        <v>0</v>
      </c>
      <c r="I24">
        <f t="shared" si="9"/>
        <v>0</v>
      </c>
      <c r="J24">
        <f t="shared" si="10"/>
        <v>0</v>
      </c>
      <c r="K24" s="38">
        <f t="shared" si="11"/>
        <v>0</v>
      </c>
      <c r="L24" s="39">
        <f t="shared" ref="L24:P24" si="33">B24+G24</f>
        <v>0</v>
      </c>
      <c r="M24" s="19">
        <f t="shared" si="33"/>
        <v>0</v>
      </c>
      <c r="N24" s="19">
        <f t="shared" si="33"/>
        <v>0</v>
      </c>
      <c r="O24" s="19">
        <f t="shared" si="33"/>
        <v>0</v>
      </c>
      <c r="P24" s="37">
        <f t="shared" si="33"/>
        <v>0</v>
      </c>
    </row>
    <row r="25">
      <c r="A25" s="1" t="s">
        <v>133</v>
      </c>
      <c r="B25" s="36">
        <f t="shared" si="2"/>
        <v>0</v>
      </c>
      <c r="C25">
        <f t="shared" si="3"/>
        <v>0</v>
      </c>
      <c r="D25">
        <f t="shared" si="4"/>
        <v>0</v>
      </c>
      <c r="E25">
        <f t="shared" si="5"/>
        <v>0</v>
      </c>
      <c r="F25" s="37">
        <f t="shared" si="6"/>
        <v>0</v>
      </c>
      <c r="G25" s="36">
        <f t="shared" si="7"/>
        <v>0</v>
      </c>
      <c r="H25">
        <f t="shared" si="8"/>
        <v>0</v>
      </c>
      <c r="I25">
        <f t="shared" si="9"/>
        <v>0</v>
      </c>
      <c r="J25">
        <f t="shared" si="10"/>
        <v>0</v>
      </c>
      <c r="K25" s="38">
        <f t="shared" si="11"/>
        <v>0</v>
      </c>
      <c r="L25" s="39">
        <f t="shared" ref="L25:P25" si="34">B25+G25</f>
        <v>0</v>
      </c>
      <c r="M25" s="19">
        <f t="shared" si="34"/>
        <v>0</v>
      </c>
      <c r="N25" s="19">
        <f t="shared" si="34"/>
        <v>0</v>
      </c>
      <c r="O25" s="19">
        <f t="shared" si="34"/>
        <v>0</v>
      </c>
      <c r="P25" s="37">
        <f t="shared" si="34"/>
        <v>0</v>
      </c>
    </row>
    <row r="26">
      <c r="A26" s="1" t="s">
        <v>134</v>
      </c>
      <c r="B26" s="36">
        <f t="shared" si="2"/>
        <v>0</v>
      </c>
      <c r="C26">
        <f t="shared" si="3"/>
        <v>0</v>
      </c>
      <c r="D26">
        <f t="shared" si="4"/>
        <v>0</v>
      </c>
      <c r="E26">
        <f t="shared" si="5"/>
        <v>0</v>
      </c>
      <c r="F26" s="37">
        <f t="shared" si="6"/>
        <v>0</v>
      </c>
      <c r="G26" s="36">
        <f t="shared" si="7"/>
        <v>0</v>
      </c>
      <c r="H26">
        <f t="shared" si="8"/>
        <v>0</v>
      </c>
      <c r="I26">
        <f t="shared" si="9"/>
        <v>0</v>
      </c>
      <c r="J26">
        <f t="shared" si="10"/>
        <v>0</v>
      </c>
      <c r="K26" s="38">
        <f t="shared" si="11"/>
        <v>0</v>
      </c>
      <c r="L26" s="39">
        <f t="shared" ref="L26:P26" si="35">B26+G26</f>
        <v>0</v>
      </c>
      <c r="M26" s="19">
        <f t="shared" si="35"/>
        <v>0</v>
      </c>
      <c r="N26" s="19">
        <f t="shared" si="35"/>
        <v>0</v>
      </c>
      <c r="O26" s="19">
        <f t="shared" si="35"/>
        <v>0</v>
      </c>
      <c r="P26" s="37">
        <f t="shared" si="35"/>
        <v>0</v>
      </c>
    </row>
    <row r="27">
      <c r="A27" s="1" t="s">
        <v>135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0</v>
      </c>
      <c r="I27">
        <f t="shared" si="9"/>
        <v>0</v>
      </c>
      <c r="J27">
        <f t="shared" si="10"/>
        <v>0</v>
      </c>
      <c r="K27" s="38">
        <f t="shared" si="11"/>
        <v>0</v>
      </c>
      <c r="L27" s="39">
        <f t="shared" ref="L27:P27" si="36">B27+G27</f>
        <v>0</v>
      </c>
      <c r="M27" s="19">
        <f t="shared" si="36"/>
        <v>0</v>
      </c>
      <c r="N27" s="19">
        <f t="shared" si="36"/>
        <v>0</v>
      </c>
      <c r="O27" s="19">
        <f t="shared" si="36"/>
        <v>0</v>
      </c>
      <c r="P27" s="37">
        <f t="shared" si="36"/>
        <v>0</v>
      </c>
    </row>
    <row r="28">
      <c r="A28" s="1" t="s">
        <v>136</v>
      </c>
      <c r="B28" s="36">
        <f t="shared" si="2"/>
        <v>0</v>
      </c>
      <c r="C28">
        <f t="shared" si="3"/>
        <v>0</v>
      </c>
      <c r="D28">
        <f t="shared" si="4"/>
        <v>0</v>
      </c>
      <c r="E28">
        <f t="shared" si="5"/>
        <v>0</v>
      </c>
      <c r="F28" s="37">
        <f t="shared" si="6"/>
        <v>0</v>
      </c>
      <c r="G28" s="36">
        <f t="shared" si="7"/>
        <v>0</v>
      </c>
      <c r="H28">
        <f t="shared" si="8"/>
        <v>0</v>
      </c>
      <c r="I28">
        <f t="shared" si="9"/>
        <v>0</v>
      </c>
      <c r="J28">
        <f t="shared" si="10"/>
        <v>0</v>
      </c>
      <c r="K28" s="38">
        <f t="shared" si="11"/>
        <v>0</v>
      </c>
      <c r="L28" s="39">
        <f t="shared" ref="L28:P28" si="37">B28+G28</f>
        <v>0</v>
      </c>
      <c r="M28" s="19">
        <f t="shared" si="37"/>
        <v>0</v>
      </c>
      <c r="N28" s="19">
        <f t="shared" si="37"/>
        <v>0</v>
      </c>
      <c r="O28" s="19">
        <f t="shared" si="37"/>
        <v>0</v>
      </c>
      <c r="P28" s="37">
        <f t="shared" si="37"/>
        <v>0</v>
      </c>
    </row>
    <row r="29">
      <c r="A29" s="1" t="s">
        <v>137</v>
      </c>
      <c r="B29" s="36">
        <f t="shared" si="2"/>
        <v>0</v>
      </c>
      <c r="C29">
        <f t="shared" si="3"/>
        <v>0</v>
      </c>
      <c r="D29">
        <f t="shared" si="4"/>
        <v>0</v>
      </c>
      <c r="E29">
        <f t="shared" si="5"/>
        <v>0</v>
      </c>
      <c r="F29" s="37">
        <f t="shared" si="6"/>
        <v>0</v>
      </c>
      <c r="G29" s="36">
        <f t="shared" si="7"/>
        <v>0</v>
      </c>
      <c r="H29">
        <f t="shared" si="8"/>
        <v>0</v>
      </c>
      <c r="I29">
        <f t="shared" si="9"/>
        <v>0</v>
      </c>
      <c r="J29">
        <f t="shared" si="10"/>
        <v>0</v>
      </c>
      <c r="K29" s="38">
        <f t="shared" si="11"/>
        <v>0</v>
      </c>
      <c r="L29" s="39">
        <f t="shared" ref="L29:P29" si="38">B29+G29</f>
        <v>0</v>
      </c>
      <c r="M29" s="19">
        <f t="shared" si="38"/>
        <v>0</v>
      </c>
      <c r="N29" s="19">
        <f t="shared" si="38"/>
        <v>0</v>
      </c>
      <c r="O29" s="19">
        <f t="shared" si="38"/>
        <v>0</v>
      </c>
      <c r="P29" s="37">
        <f t="shared" si="38"/>
        <v>0</v>
      </c>
    </row>
    <row r="30">
      <c r="A30" s="1" t="s">
        <v>138</v>
      </c>
      <c r="B30" s="36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 s="37">
        <f t="shared" si="6"/>
        <v>0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9">B30+G30</f>
        <v>0</v>
      </c>
      <c r="M30" s="19">
        <f t="shared" si="39"/>
        <v>0</v>
      </c>
      <c r="N30" s="19">
        <f t="shared" si="39"/>
        <v>0</v>
      </c>
      <c r="O30" s="19">
        <f t="shared" si="39"/>
        <v>0</v>
      </c>
      <c r="P30" s="37">
        <f t="shared" si="39"/>
        <v>0</v>
      </c>
    </row>
    <row r="31">
      <c r="A31" s="1" t="s">
        <v>139</v>
      </c>
      <c r="B31" s="36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 s="37">
        <f t="shared" si="6"/>
        <v>0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40">B31+G31</f>
        <v>0</v>
      </c>
      <c r="M31" s="19">
        <f t="shared" si="40"/>
        <v>0</v>
      </c>
      <c r="N31" s="19">
        <f t="shared" si="40"/>
        <v>0</v>
      </c>
      <c r="O31" s="19">
        <f t="shared" si="40"/>
        <v>0</v>
      </c>
      <c r="P31" s="37">
        <f t="shared" si="40"/>
        <v>0</v>
      </c>
    </row>
    <row r="32">
      <c r="A32" s="1" t="s">
        <v>140</v>
      </c>
      <c r="B32" s="36">
        <f t="shared" si="2"/>
        <v>0</v>
      </c>
      <c r="C32">
        <f t="shared" si="3"/>
        <v>0</v>
      </c>
      <c r="D32">
        <f t="shared" si="4"/>
        <v>0</v>
      </c>
      <c r="E32">
        <f t="shared" si="5"/>
        <v>0</v>
      </c>
      <c r="F32" s="37">
        <f t="shared" si="6"/>
        <v>0</v>
      </c>
      <c r="G32" s="36">
        <f t="shared" si="7"/>
        <v>0</v>
      </c>
      <c r="H32">
        <f t="shared" si="8"/>
        <v>0</v>
      </c>
      <c r="I32">
        <f t="shared" si="9"/>
        <v>0</v>
      </c>
      <c r="J32">
        <f t="shared" si="10"/>
        <v>0</v>
      </c>
      <c r="K32" s="38">
        <f t="shared" si="11"/>
        <v>0</v>
      </c>
      <c r="L32" s="39">
        <f t="shared" ref="L32:P32" si="41">B32+G32</f>
        <v>0</v>
      </c>
      <c r="M32" s="19">
        <f t="shared" si="41"/>
        <v>0</v>
      </c>
      <c r="N32" s="19">
        <f t="shared" si="41"/>
        <v>0</v>
      </c>
      <c r="O32" s="19">
        <f t="shared" si="41"/>
        <v>0</v>
      </c>
      <c r="P32" s="37">
        <f t="shared" si="41"/>
        <v>0</v>
      </c>
    </row>
    <row r="33">
      <c r="A33" s="1" t="s">
        <v>141</v>
      </c>
      <c r="B33" s="36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 s="37">
        <f t="shared" si="6"/>
        <v>0</v>
      </c>
      <c r="G33" s="36">
        <f t="shared" si="7"/>
        <v>0</v>
      </c>
      <c r="H33">
        <f t="shared" si="8"/>
        <v>0</v>
      </c>
      <c r="I33">
        <f t="shared" si="9"/>
        <v>0</v>
      </c>
      <c r="J33">
        <f t="shared" si="10"/>
        <v>0</v>
      </c>
      <c r="K33" s="38">
        <f t="shared" si="11"/>
        <v>0</v>
      </c>
      <c r="L33" s="39">
        <f t="shared" ref="L33:P33" si="42">B33+G33</f>
        <v>0</v>
      </c>
      <c r="M33" s="19">
        <f t="shared" si="42"/>
        <v>0</v>
      </c>
      <c r="N33" s="19">
        <f t="shared" si="42"/>
        <v>0</v>
      </c>
      <c r="O33" s="19">
        <f t="shared" si="42"/>
        <v>0</v>
      </c>
      <c r="P33" s="37">
        <f t="shared" si="42"/>
        <v>0</v>
      </c>
    </row>
    <row r="34">
      <c r="A34" s="1" t="s">
        <v>142</v>
      </c>
      <c r="B34" s="36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 s="37">
        <f t="shared" si="6"/>
        <v>0</v>
      </c>
      <c r="G34" s="36">
        <f t="shared" si="7"/>
        <v>0</v>
      </c>
      <c r="H34">
        <f t="shared" si="8"/>
        <v>0</v>
      </c>
      <c r="I34">
        <f t="shared" si="9"/>
        <v>0</v>
      </c>
      <c r="J34">
        <f t="shared" si="10"/>
        <v>0</v>
      </c>
      <c r="K34" s="38">
        <f t="shared" si="11"/>
        <v>0</v>
      </c>
      <c r="L34" s="39">
        <f t="shared" ref="L34:P34" si="43">B34+G34</f>
        <v>0</v>
      </c>
      <c r="M34" s="19">
        <f t="shared" si="43"/>
        <v>0</v>
      </c>
      <c r="N34" s="19">
        <f t="shared" si="43"/>
        <v>0</v>
      </c>
      <c r="O34" s="19">
        <f t="shared" si="43"/>
        <v>0</v>
      </c>
      <c r="P34" s="37">
        <f t="shared" si="43"/>
        <v>0</v>
      </c>
    </row>
    <row r="35">
      <c r="A35" s="1" t="s">
        <v>143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0</v>
      </c>
      <c r="I35">
        <f t="shared" si="9"/>
        <v>0</v>
      </c>
      <c r="J35">
        <f t="shared" si="10"/>
        <v>0</v>
      </c>
      <c r="K35" s="38">
        <f t="shared" si="11"/>
        <v>0</v>
      </c>
      <c r="L35" s="39">
        <f t="shared" ref="L35:P35" si="44">B35+G35</f>
        <v>0</v>
      </c>
      <c r="M35" s="19">
        <f t="shared" si="44"/>
        <v>0</v>
      </c>
      <c r="N35" s="19">
        <f t="shared" si="44"/>
        <v>0</v>
      </c>
      <c r="O35" s="19">
        <f t="shared" si="44"/>
        <v>0</v>
      </c>
      <c r="P35" s="37">
        <f t="shared" si="44"/>
        <v>0</v>
      </c>
    </row>
    <row r="36">
      <c r="A36" s="1" t="s">
        <v>144</v>
      </c>
      <c r="B36" s="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 s="37">
        <f t="shared" si="6"/>
        <v>0</v>
      </c>
      <c r="G36" s="36">
        <f t="shared" si="7"/>
        <v>0</v>
      </c>
      <c r="H36">
        <f t="shared" si="8"/>
        <v>0</v>
      </c>
      <c r="I36">
        <f t="shared" si="9"/>
        <v>0</v>
      </c>
      <c r="J36">
        <f t="shared" si="10"/>
        <v>0</v>
      </c>
      <c r="K36" s="38">
        <f t="shared" si="11"/>
        <v>0</v>
      </c>
      <c r="L36" s="39">
        <f t="shared" ref="L36:P36" si="45">B36+G36</f>
        <v>0</v>
      </c>
      <c r="M36" s="19">
        <f t="shared" si="45"/>
        <v>0</v>
      </c>
      <c r="N36" s="19">
        <f t="shared" si="45"/>
        <v>0</v>
      </c>
      <c r="O36" s="19">
        <f t="shared" si="45"/>
        <v>0</v>
      </c>
      <c r="P36" s="37">
        <f t="shared" si="45"/>
        <v>0</v>
      </c>
    </row>
    <row r="37">
      <c r="A37" s="1" t="s">
        <v>145</v>
      </c>
      <c r="B37" s="36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 s="37">
        <f t="shared" si="6"/>
        <v>0</v>
      </c>
      <c r="G37" s="36">
        <f t="shared" si="7"/>
        <v>0</v>
      </c>
      <c r="H37">
        <f t="shared" si="8"/>
        <v>0</v>
      </c>
      <c r="I37">
        <f t="shared" si="9"/>
        <v>0</v>
      </c>
      <c r="J37">
        <f t="shared" si="10"/>
        <v>0</v>
      </c>
      <c r="K37" s="38">
        <f t="shared" si="11"/>
        <v>0</v>
      </c>
      <c r="L37" s="39">
        <f t="shared" ref="L37:P37" si="46">B37+G37</f>
        <v>0</v>
      </c>
      <c r="M37" s="19">
        <f t="shared" si="46"/>
        <v>0</v>
      </c>
      <c r="N37" s="19">
        <f t="shared" si="46"/>
        <v>0</v>
      </c>
      <c r="O37" s="19">
        <f t="shared" si="46"/>
        <v>0</v>
      </c>
      <c r="P37" s="37">
        <f t="shared" si="46"/>
        <v>0</v>
      </c>
    </row>
    <row r="38">
      <c r="A38" s="1" t="s">
        <v>146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7">B38+G38</f>
        <v>0</v>
      </c>
      <c r="M38" s="19">
        <f t="shared" si="47"/>
        <v>0</v>
      </c>
      <c r="N38" s="19">
        <f t="shared" si="47"/>
        <v>0</v>
      </c>
      <c r="O38" s="19">
        <f t="shared" si="47"/>
        <v>0</v>
      </c>
      <c r="P38" s="37">
        <f t="shared" si="47"/>
        <v>0</v>
      </c>
    </row>
    <row r="39">
      <c r="A39" s="1" t="s">
        <v>147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8">B39+G39</f>
        <v>0</v>
      </c>
      <c r="M39" s="19">
        <f t="shared" si="48"/>
        <v>0</v>
      </c>
      <c r="N39" s="19">
        <f t="shared" si="48"/>
        <v>0</v>
      </c>
      <c r="O39" s="19">
        <f t="shared" si="48"/>
        <v>0</v>
      </c>
      <c r="P39" s="37">
        <f t="shared" si="48"/>
        <v>0</v>
      </c>
    </row>
    <row r="40">
      <c r="A40" s="1" t="s">
        <v>148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9">B40+G40</f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37">
        <f t="shared" si="49"/>
        <v>0</v>
      </c>
    </row>
    <row r="41">
      <c r="A41" s="1" t="s">
        <v>149</v>
      </c>
      <c r="B41" s="36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 s="37">
        <f t="shared" si="6"/>
        <v>0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50">B41+G41</f>
        <v>0</v>
      </c>
      <c r="M41" s="19">
        <f t="shared" si="50"/>
        <v>0</v>
      </c>
      <c r="N41" s="19">
        <f t="shared" si="50"/>
        <v>0</v>
      </c>
      <c r="O41" s="19">
        <f t="shared" si="50"/>
        <v>0</v>
      </c>
      <c r="P41" s="37">
        <f t="shared" si="50"/>
        <v>0</v>
      </c>
    </row>
    <row r="42">
      <c r="A42" s="1" t="s">
        <v>150</v>
      </c>
      <c r="B42" s="36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 s="37">
        <f t="shared" si="6"/>
        <v>0</v>
      </c>
      <c r="G42" s="36">
        <f t="shared" si="7"/>
        <v>0</v>
      </c>
      <c r="H42">
        <f t="shared" si="8"/>
        <v>0</v>
      </c>
      <c r="I42">
        <f t="shared" si="9"/>
        <v>0</v>
      </c>
      <c r="J42">
        <f t="shared" si="10"/>
        <v>0</v>
      </c>
      <c r="K42" s="38">
        <f t="shared" si="11"/>
        <v>0</v>
      </c>
      <c r="L42" s="39">
        <f t="shared" ref="L42:P42" si="51">B42+G42</f>
        <v>0</v>
      </c>
      <c r="M42" s="19">
        <f t="shared" si="51"/>
        <v>0</v>
      </c>
      <c r="N42" s="19">
        <f t="shared" si="51"/>
        <v>0</v>
      </c>
      <c r="O42" s="19">
        <f t="shared" si="51"/>
        <v>0</v>
      </c>
      <c r="P42" s="37">
        <f t="shared" si="51"/>
        <v>0</v>
      </c>
    </row>
    <row r="43">
      <c r="A43" s="1" t="s">
        <v>151</v>
      </c>
      <c r="B43" s="36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 s="37">
        <f t="shared" si="6"/>
        <v>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2">B43+G43</f>
        <v>0</v>
      </c>
      <c r="M43" s="19">
        <f t="shared" si="52"/>
        <v>0</v>
      </c>
      <c r="N43" s="19">
        <f t="shared" si="52"/>
        <v>0</v>
      </c>
      <c r="O43" s="19">
        <f t="shared" si="52"/>
        <v>0</v>
      </c>
      <c r="P43" s="37">
        <f t="shared" si="52"/>
        <v>0</v>
      </c>
    </row>
    <row r="44">
      <c r="A44" s="1" t="s">
        <v>152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3">B44+G44</f>
        <v>0</v>
      </c>
      <c r="M44" s="19">
        <f t="shared" si="53"/>
        <v>0</v>
      </c>
      <c r="N44" s="19">
        <f t="shared" si="53"/>
        <v>0</v>
      </c>
      <c r="O44" s="19">
        <f t="shared" si="53"/>
        <v>0</v>
      </c>
      <c r="P44" s="37">
        <f t="shared" si="53"/>
        <v>0</v>
      </c>
    </row>
    <row r="45">
      <c r="A45" s="1" t="s">
        <v>153</v>
      </c>
      <c r="B45" s="36">
        <f t="shared" si="2"/>
        <v>0</v>
      </c>
      <c r="C45">
        <f t="shared" si="3"/>
        <v>0</v>
      </c>
      <c r="D45">
        <f t="shared" si="4"/>
        <v>0</v>
      </c>
      <c r="E45">
        <f t="shared" si="5"/>
        <v>0</v>
      </c>
      <c r="F45" s="37">
        <f t="shared" si="6"/>
        <v>0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4">B45+G45</f>
        <v>0</v>
      </c>
      <c r="M45" s="19">
        <f t="shared" si="54"/>
        <v>0</v>
      </c>
      <c r="N45" s="19">
        <f t="shared" si="54"/>
        <v>0</v>
      </c>
      <c r="O45" s="19">
        <f t="shared" si="54"/>
        <v>0</v>
      </c>
      <c r="P45" s="37">
        <f t="shared" si="54"/>
        <v>0</v>
      </c>
    </row>
    <row r="46">
      <c r="A46" s="1" t="s">
        <v>154</v>
      </c>
      <c r="B46" s="36">
        <f t="shared" si="2"/>
        <v>0</v>
      </c>
      <c r="C46">
        <f t="shared" si="3"/>
        <v>0</v>
      </c>
      <c r="D46">
        <f t="shared" si="4"/>
        <v>0</v>
      </c>
      <c r="E46">
        <f t="shared" si="5"/>
        <v>0</v>
      </c>
      <c r="F46" s="37">
        <f t="shared" si="6"/>
        <v>0</v>
      </c>
      <c r="G46" s="36">
        <f t="shared" si="7"/>
        <v>0</v>
      </c>
      <c r="H46">
        <f t="shared" si="8"/>
        <v>0</v>
      </c>
      <c r="I46">
        <f t="shared" si="9"/>
        <v>0</v>
      </c>
      <c r="J46">
        <f t="shared" si="10"/>
        <v>0</v>
      </c>
      <c r="K46" s="38">
        <f t="shared" si="11"/>
        <v>0</v>
      </c>
      <c r="L46" s="39">
        <f t="shared" ref="L46:P46" si="55">B46+G46</f>
        <v>0</v>
      </c>
      <c r="M46" s="19">
        <f t="shared" si="55"/>
        <v>0</v>
      </c>
      <c r="N46" s="19">
        <f t="shared" si="55"/>
        <v>0</v>
      </c>
      <c r="O46" s="19">
        <f t="shared" si="55"/>
        <v>0</v>
      </c>
      <c r="P46" s="37">
        <f t="shared" si="55"/>
        <v>0</v>
      </c>
    </row>
    <row r="47">
      <c r="A47" s="1" t="s">
        <v>155</v>
      </c>
      <c r="B47" s="36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 s="37">
        <f t="shared" si="6"/>
        <v>0</v>
      </c>
      <c r="G47" s="36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 s="38">
        <f t="shared" si="11"/>
        <v>0</v>
      </c>
      <c r="L47" s="39">
        <f t="shared" ref="L47:P47" si="56">B47+G47</f>
        <v>0</v>
      </c>
      <c r="M47" s="19">
        <f t="shared" si="56"/>
        <v>0</v>
      </c>
      <c r="N47" s="19">
        <f t="shared" si="56"/>
        <v>0</v>
      </c>
      <c r="O47" s="19">
        <f t="shared" si="56"/>
        <v>0</v>
      </c>
      <c r="P47" s="37">
        <f t="shared" si="56"/>
        <v>0</v>
      </c>
    </row>
    <row r="48">
      <c r="A48" s="1" t="s">
        <v>156</v>
      </c>
      <c r="B48" s="36">
        <f t="shared" si="2"/>
        <v>2</v>
      </c>
      <c r="C48">
        <f t="shared" si="3"/>
        <v>46</v>
      </c>
      <c r="D48">
        <f t="shared" si="4"/>
        <v>4</v>
      </c>
      <c r="E48">
        <f t="shared" si="5"/>
        <v>7</v>
      </c>
      <c r="F48" s="37">
        <f t="shared" si="6"/>
        <v>66.47</v>
      </c>
      <c r="G48" s="36">
        <f t="shared" si="7"/>
        <v>0</v>
      </c>
      <c r="H48">
        <f t="shared" si="8"/>
        <v>0</v>
      </c>
      <c r="I48">
        <f t="shared" si="9"/>
        <v>0</v>
      </c>
      <c r="J48">
        <f t="shared" si="10"/>
        <v>0</v>
      </c>
      <c r="K48" s="38">
        <f t="shared" si="11"/>
        <v>0</v>
      </c>
      <c r="L48" s="39">
        <f t="shared" ref="L48:P48" si="57">B48+G48</f>
        <v>2</v>
      </c>
      <c r="M48" s="19">
        <f t="shared" si="57"/>
        <v>46</v>
      </c>
      <c r="N48" s="19">
        <f t="shared" si="57"/>
        <v>4</v>
      </c>
      <c r="O48" s="19">
        <f t="shared" si="57"/>
        <v>7</v>
      </c>
      <c r="P48" s="37">
        <f t="shared" si="57"/>
        <v>66.47</v>
      </c>
    </row>
    <row r="49">
      <c r="A49" s="1" t="s">
        <v>157</v>
      </c>
      <c r="B49" s="36">
        <f t="shared" si="2"/>
        <v>0</v>
      </c>
      <c r="C49">
        <f t="shared" si="3"/>
        <v>0</v>
      </c>
      <c r="D49">
        <f t="shared" si="4"/>
        <v>0</v>
      </c>
      <c r="E49">
        <f t="shared" si="5"/>
        <v>0</v>
      </c>
      <c r="F49" s="37">
        <f t="shared" si="6"/>
        <v>0</v>
      </c>
      <c r="G49" s="36">
        <f t="shared" si="7"/>
        <v>0</v>
      </c>
      <c r="H49">
        <f t="shared" si="8"/>
        <v>0</v>
      </c>
      <c r="I49">
        <f t="shared" si="9"/>
        <v>0</v>
      </c>
      <c r="J49">
        <f t="shared" si="10"/>
        <v>0</v>
      </c>
      <c r="K49" s="38">
        <f t="shared" si="11"/>
        <v>0</v>
      </c>
      <c r="L49" s="39">
        <f t="shared" ref="L49:P49" si="58">B49+G49</f>
        <v>0</v>
      </c>
      <c r="M49" s="19">
        <f t="shared" si="58"/>
        <v>0</v>
      </c>
      <c r="N49" s="19">
        <f t="shared" si="58"/>
        <v>0</v>
      </c>
      <c r="O49" s="19">
        <f t="shared" si="58"/>
        <v>0</v>
      </c>
      <c r="P49" s="37">
        <f t="shared" si="58"/>
        <v>0</v>
      </c>
    </row>
    <row r="50">
      <c r="A50" s="1" t="s">
        <v>158</v>
      </c>
      <c r="B50" s="36">
        <f t="shared" si="2"/>
        <v>0</v>
      </c>
      <c r="C50">
        <f t="shared" si="3"/>
        <v>0</v>
      </c>
      <c r="D50">
        <f t="shared" si="4"/>
        <v>0</v>
      </c>
      <c r="E50">
        <f t="shared" si="5"/>
        <v>0</v>
      </c>
      <c r="F50" s="37">
        <f t="shared" si="6"/>
        <v>0</v>
      </c>
      <c r="G50" s="36">
        <f t="shared" si="7"/>
        <v>0</v>
      </c>
      <c r="H50">
        <f t="shared" si="8"/>
        <v>0</v>
      </c>
      <c r="I50">
        <f t="shared" si="9"/>
        <v>0</v>
      </c>
      <c r="J50">
        <f t="shared" si="10"/>
        <v>0</v>
      </c>
      <c r="K50" s="38">
        <f t="shared" si="11"/>
        <v>0</v>
      </c>
      <c r="L50" s="39">
        <f t="shared" ref="L50:P50" si="59">B50+G50</f>
        <v>0</v>
      </c>
      <c r="M50" s="19">
        <f t="shared" si="59"/>
        <v>0</v>
      </c>
      <c r="N50" s="19">
        <f t="shared" si="59"/>
        <v>0</v>
      </c>
      <c r="O50" s="19">
        <f t="shared" si="59"/>
        <v>0</v>
      </c>
      <c r="P50" s="37">
        <f t="shared" si="59"/>
        <v>0</v>
      </c>
    </row>
    <row r="51">
      <c r="A51" s="1" t="s">
        <v>159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0</v>
      </c>
      <c r="I51">
        <f t="shared" si="9"/>
        <v>0</v>
      </c>
      <c r="J51">
        <f t="shared" si="10"/>
        <v>0</v>
      </c>
      <c r="K51" s="38">
        <f t="shared" si="11"/>
        <v>0</v>
      </c>
      <c r="L51" s="39">
        <f t="shared" ref="L51:P51" si="60">B51+G51</f>
        <v>0</v>
      </c>
      <c r="M51" s="19">
        <f t="shared" si="60"/>
        <v>0</v>
      </c>
      <c r="N51" s="19">
        <f t="shared" si="60"/>
        <v>0</v>
      </c>
      <c r="O51" s="19">
        <f t="shared" si="60"/>
        <v>0</v>
      </c>
      <c r="P51" s="37">
        <f t="shared" si="60"/>
        <v>0</v>
      </c>
    </row>
    <row r="52">
      <c r="A52" s="1" t="s">
        <v>160</v>
      </c>
      <c r="B52" s="36">
        <f t="shared" si="2"/>
        <v>0</v>
      </c>
      <c r="C52">
        <f t="shared" si="3"/>
        <v>0</v>
      </c>
      <c r="D52">
        <f t="shared" si="4"/>
        <v>0</v>
      </c>
      <c r="E52">
        <f t="shared" si="5"/>
        <v>0</v>
      </c>
      <c r="F52" s="37">
        <f t="shared" si="6"/>
        <v>0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1">B52+G52</f>
        <v>0</v>
      </c>
      <c r="M52" s="19">
        <f t="shared" si="61"/>
        <v>0</v>
      </c>
      <c r="N52" s="19">
        <f t="shared" si="61"/>
        <v>0</v>
      </c>
      <c r="O52" s="19">
        <f t="shared" si="61"/>
        <v>0</v>
      </c>
      <c r="P52" s="37">
        <f t="shared" si="61"/>
        <v>0</v>
      </c>
    </row>
    <row r="53">
      <c r="A53" s="1" t="s">
        <v>161</v>
      </c>
      <c r="B53" s="36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 s="37">
        <f t="shared" si="6"/>
        <v>0</v>
      </c>
      <c r="G53" s="36">
        <f t="shared" si="7"/>
        <v>0</v>
      </c>
      <c r="H53">
        <f t="shared" si="8"/>
        <v>0</v>
      </c>
      <c r="I53">
        <f t="shared" si="9"/>
        <v>0</v>
      </c>
      <c r="J53">
        <f t="shared" si="10"/>
        <v>0</v>
      </c>
      <c r="K53" s="38">
        <f t="shared" si="11"/>
        <v>0</v>
      </c>
      <c r="L53" s="39">
        <f t="shared" ref="L53:P53" si="62">B53+G53</f>
        <v>0</v>
      </c>
      <c r="M53" s="19">
        <f t="shared" si="62"/>
        <v>0</v>
      </c>
      <c r="N53" s="19">
        <f t="shared" si="62"/>
        <v>0</v>
      </c>
      <c r="O53" s="19">
        <f t="shared" si="62"/>
        <v>0</v>
      </c>
      <c r="P53" s="37">
        <f t="shared" si="62"/>
        <v>0</v>
      </c>
    </row>
    <row r="54">
      <c r="A54" s="1" t="s">
        <v>162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0</v>
      </c>
      <c r="I54">
        <f t="shared" si="9"/>
        <v>0</v>
      </c>
      <c r="J54">
        <f t="shared" si="10"/>
        <v>0</v>
      </c>
      <c r="K54" s="38">
        <f t="shared" si="11"/>
        <v>0</v>
      </c>
      <c r="L54" s="39">
        <f t="shared" ref="L54:P54" si="63">B54+G54</f>
        <v>0</v>
      </c>
      <c r="M54" s="19">
        <f t="shared" si="63"/>
        <v>0</v>
      </c>
      <c r="N54" s="19">
        <f t="shared" si="63"/>
        <v>0</v>
      </c>
      <c r="O54" s="19">
        <f t="shared" si="63"/>
        <v>0</v>
      </c>
      <c r="P54" s="37">
        <f t="shared" si="63"/>
        <v>0</v>
      </c>
    </row>
    <row r="55">
      <c r="A55" s="1" t="s">
        <v>163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0</v>
      </c>
      <c r="I55">
        <f t="shared" si="9"/>
        <v>0</v>
      </c>
      <c r="J55">
        <f t="shared" si="10"/>
        <v>0</v>
      </c>
      <c r="K55" s="38">
        <f t="shared" si="11"/>
        <v>0</v>
      </c>
      <c r="L55" s="39">
        <f t="shared" ref="L55:P55" si="64">B55+G55</f>
        <v>0</v>
      </c>
      <c r="M55" s="19">
        <f t="shared" si="64"/>
        <v>0</v>
      </c>
      <c r="N55" s="19">
        <f t="shared" si="64"/>
        <v>0</v>
      </c>
      <c r="O55" s="19">
        <f t="shared" si="64"/>
        <v>0</v>
      </c>
      <c r="P55" s="37">
        <f t="shared" si="64"/>
        <v>0</v>
      </c>
    </row>
    <row r="56">
      <c r="A56" s="1" t="s">
        <v>164</v>
      </c>
      <c r="B56" s="36">
        <f t="shared" si="2"/>
        <v>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5">B56+G56</f>
        <v>0</v>
      </c>
      <c r="M56" s="19">
        <f t="shared" si="65"/>
        <v>0</v>
      </c>
      <c r="N56" s="19">
        <f t="shared" si="65"/>
        <v>0</v>
      </c>
      <c r="O56" s="19">
        <f t="shared" si="65"/>
        <v>0</v>
      </c>
      <c r="P56" s="37">
        <f t="shared" si="65"/>
        <v>0</v>
      </c>
    </row>
    <row r="57">
      <c r="A57" s="1" t="s">
        <v>165</v>
      </c>
      <c r="B57" s="36">
        <f t="shared" si="2"/>
        <v>0</v>
      </c>
      <c r="C57">
        <f t="shared" si="3"/>
        <v>0</v>
      </c>
      <c r="D57">
        <f t="shared" si="4"/>
        <v>0</v>
      </c>
      <c r="E57">
        <f t="shared" si="5"/>
        <v>0</v>
      </c>
      <c r="F57" s="37">
        <f t="shared" si="6"/>
        <v>0</v>
      </c>
      <c r="G57" s="36">
        <f t="shared" si="7"/>
        <v>0</v>
      </c>
      <c r="H57">
        <f t="shared" si="8"/>
        <v>0</v>
      </c>
      <c r="I57">
        <f t="shared" si="9"/>
        <v>0</v>
      </c>
      <c r="J57">
        <f t="shared" si="10"/>
        <v>0</v>
      </c>
      <c r="K57" s="38">
        <f t="shared" si="11"/>
        <v>0</v>
      </c>
      <c r="L57" s="39">
        <f t="shared" ref="L57:P57" si="66">B57+G57</f>
        <v>0</v>
      </c>
      <c r="M57" s="19">
        <f t="shared" si="66"/>
        <v>0</v>
      </c>
      <c r="N57" s="19">
        <f t="shared" si="66"/>
        <v>0</v>
      </c>
      <c r="O57" s="19">
        <f t="shared" si="66"/>
        <v>0</v>
      </c>
      <c r="P57" s="37">
        <f t="shared" si="66"/>
        <v>0</v>
      </c>
    </row>
    <row r="58">
      <c r="A58" s="1" t="s">
        <v>166</v>
      </c>
      <c r="B58" s="36">
        <f t="shared" si="2"/>
        <v>0</v>
      </c>
      <c r="C58">
        <f t="shared" si="3"/>
        <v>285</v>
      </c>
      <c r="D58">
        <f t="shared" si="4"/>
        <v>0</v>
      </c>
      <c r="E58">
        <f t="shared" si="5"/>
        <v>0</v>
      </c>
      <c r="F58" s="37">
        <f t="shared" si="6"/>
        <v>285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7">B58+G58</f>
        <v>0</v>
      </c>
      <c r="M58" s="19">
        <f t="shared" si="67"/>
        <v>285</v>
      </c>
      <c r="N58" s="19">
        <f t="shared" si="67"/>
        <v>0</v>
      </c>
      <c r="O58" s="19">
        <f t="shared" si="67"/>
        <v>0</v>
      </c>
      <c r="P58" s="37">
        <f t="shared" si="67"/>
        <v>285</v>
      </c>
    </row>
    <row r="59">
      <c r="A59" s="1" t="s">
        <v>167</v>
      </c>
      <c r="B59" s="36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 s="37">
        <f t="shared" si="6"/>
        <v>0</v>
      </c>
      <c r="G59" s="36">
        <f t="shared" si="7"/>
        <v>0</v>
      </c>
      <c r="H59">
        <f t="shared" si="8"/>
        <v>-152</v>
      </c>
      <c r="I59">
        <f t="shared" si="9"/>
        <v>0</v>
      </c>
      <c r="J59">
        <f t="shared" si="10"/>
        <v>0</v>
      </c>
      <c r="K59" s="38">
        <f t="shared" si="11"/>
        <v>-152</v>
      </c>
      <c r="L59" s="39">
        <f t="shared" ref="L59:P59" si="68">B59+G59</f>
        <v>0</v>
      </c>
      <c r="M59" s="19">
        <f t="shared" si="68"/>
        <v>-152</v>
      </c>
      <c r="N59" s="19">
        <f t="shared" si="68"/>
        <v>0</v>
      </c>
      <c r="O59" s="19">
        <f t="shared" si="68"/>
        <v>0</v>
      </c>
      <c r="P59" s="37">
        <f t="shared" si="68"/>
        <v>-152</v>
      </c>
    </row>
    <row r="60">
      <c r="A60" s="1" t="s">
        <v>168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0</v>
      </c>
      <c r="H60">
        <f t="shared" si="8"/>
        <v>0</v>
      </c>
      <c r="I60">
        <f t="shared" si="9"/>
        <v>0</v>
      </c>
      <c r="J60">
        <f t="shared" si="10"/>
        <v>0</v>
      </c>
      <c r="K60" s="38">
        <f t="shared" si="11"/>
        <v>0</v>
      </c>
      <c r="L60" s="39">
        <f t="shared" ref="L60:P60" si="69">B60+G60</f>
        <v>0</v>
      </c>
      <c r="M60" s="19">
        <f t="shared" si="69"/>
        <v>0</v>
      </c>
      <c r="N60" s="19">
        <f t="shared" si="69"/>
        <v>0</v>
      </c>
      <c r="O60" s="19">
        <f t="shared" si="69"/>
        <v>0</v>
      </c>
      <c r="P60" s="37">
        <f t="shared" si="69"/>
        <v>0</v>
      </c>
    </row>
    <row r="61">
      <c r="A61" s="1" t="s">
        <v>169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70">B61+G61</f>
        <v>0</v>
      </c>
      <c r="M61" s="19">
        <f t="shared" si="70"/>
        <v>0</v>
      </c>
      <c r="N61" s="19">
        <f t="shared" si="70"/>
        <v>0</v>
      </c>
      <c r="O61" s="19">
        <f t="shared" si="70"/>
        <v>0</v>
      </c>
      <c r="P61" s="37">
        <f t="shared" si="70"/>
        <v>0</v>
      </c>
    </row>
    <row r="62">
      <c r="A62" s="1" t="s">
        <v>170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-11</v>
      </c>
      <c r="I62">
        <f t="shared" si="9"/>
        <v>0</v>
      </c>
      <c r="J62">
        <f t="shared" si="10"/>
        <v>0</v>
      </c>
      <c r="K62" s="38">
        <f t="shared" si="11"/>
        <v>-11</v>
      </c>
      <c r="L62" s="39">
        <f t="shared" ref="L62:P62" si="71">B62+G62</f>
        <v>0</v>
      </c>
      <c r="M62" s="19">
        <f t="shared" si="71"/>
        <v>-11</v>
      </c>
      <c r="N62" s="19">
        <f t="shared" si="71"/>
        <v>0</v>
      </c>
      <c r="O62" s="19">
        <f t="shared" si="71"/>
        <v>0</v>
      </c>
      <c r="P62" s="37">
        <f t="shared" si="71"/>
        <v>-11</v>
      </c>
    </row>
    <row r="63">
      <c r="A63" s="1" t="s">
        <v>171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-510</v>
      </c>
      <c r="I63">
        <f t="shared" si="9"/>
        <v>0</v>
      </c>
      <c r="J63">
        <f t="shared" si="10"/>
        <v>0</v>
      </c>
      <c r="K63" s="38">
        <f t="shared" si="11"/>
        <v>-510</v>
      </c>
      <c r="L63" s="39">
        <f t="shared" ref="L63:P63" si="72">B63+G63</f>
        <v>0</v>
      </c>
      <c r="M63" s="19">
        <f t="shared" si="72"/>
        <v>-510</v>
      </c>
      <c r="N63" s="19">
        <f t="shared" si="72"/>
        <v>0</v>
      </c>
      <c r="O63" s="19">
        <f t="shared" si="72"/>
        <v>0</v>
      </c>
      <c r="P63" s="37">
        <f t="shared" si="72"/>
        <v>-510</v>
      </c>
    </row>
    <row r="64">
      <c r="A64" s="1" t="s">
        <v>172</v>
      </c>
      <c r="B64" s="36">
        <f t="shared" si="2"/>
        <v>0</v>
      </c>
      <c r="C64">
        <f t="shared" si="3"/>
        <v>2579</v>
      </c>
      <c r="D64">
        <f t="shared" si="4"/>
        <v>12</v>
      </c>
      <c r="E64">
        <f t="shared" si="5"/>
        <v>0</v>
      </c>
      <c r="F64" s="37">
        <f t="shared" si="6"/>
        <v>2580.2</v>
      </c>
      <c r="G64" s="36">
        <f t="shared" si="7"/>
        <v>0</v>
      </c>
      <c r="H64">
        <f t="shared" si="8"/>
        <v>0</v>
      </c>
      <c r="I64">
        <f t="shared" si="9"/>
        <v>0</v>
      </c>
      <c r="J64">
        <f t="shared" si="10"/>
        <v>0</v>
      </c>
      <c r="K64" s="38">
        <f t="shared" si="11"/>
        <v>0</v>
      </c>
      <c r="L64" s="39">
        <f t="shared" ref="L64:P64" si="73">B64+G64</f>
        <v>0</v>
      </c>
      <c r="M64" s="19">
        <f t="shared" si="73"/>
        <v>2579</v>
      </c>
      <c r="N64" s="19">
        <f t="shared" si="73"/>
        <v>12</v>
      </c>
      <c r="O64" s="19">
        <f t="shared" si="73"/>
        <v>0</v>
      </c>
      <c r="P64" s="37">
        <f t="shared" si="73"/>
        <v>2580.2</v>
      </c>
    </row>
    <row r="65">
      <c r="A65" s="1" t="s">
        <v>173</v>
      </c>
      <c r="B65" s="36">
        <f t="shared" si="2"/>
        <v>5</v>
      </c>
      <c r="C65">
        <f t="shared" si="3"/>
        <v>0</v>
      </c>
      <c r="D65">
        <f t="shared" si="4"/>
        <v>0</v>
      </c>
      <c r="E65">
        <f t="shared" si="5"/>
        <v>0</v>
      </c>
      <c r="F65" s="37">
        <f t="shared" si="6"/>
        <v>50</v>
      </c>
      <c r="G65" s="36">
        <f t="shared" si="7"/>
        <v>0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0</v>
      </c>
      <c r="L65" s="39">
        <f t="shared" ref="L65:P65" si="74">B65+G65</f>
        <v>5</v>
      </c>
      <c r="M65" s="19">
        <f t="shared" si="74"/>
        <v>0</v>
      </c>
      <c r="N65" s="19">
        <f t="shared" si="74"/>
        <v>0</v>
      </c>
      <c r="O65" s="19">
        <f t="shared" si="74"/>
        <v>0</v>
      </c>
      <c r="P65" s="37">
        <f t="shared" si="74"/>
        <v>50</v>
      </c>
    </row>
    <row r="66">
      <c r="A66" s="1" t="s">
        <v>174</v>
      </c>
      <c r="B66" s="3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5">B66+G66</f>
        <v>0</v>
      </c>
      <c r="M66" s="19">
        <f t="shared" si="75"/>
        <v>0</v>
      </c>
      <c r="N66" s="19">
        <f t="shared" si="75"/>
        <v>0</v>
      </c>
      <c r="O66" s="19">
        <f t="shared" si="75"/>
        <v>0</v>
      </c>
      <c r="P66" s="37">
        <f t="shared" si="75"/>
        <v>0</v>
      </c>
    </row>
    <row r="67">
      <c r="A67" s="1" t="s">
        <v>175</v>
      </c>
      <c r="B67" s="36">
        <f t="shared" si="2"/>
        <v>0</v>
      </c>
      <c r="C67">
        <f t="shared" si="3"/>
        <v>35</v>
      </c>
      <c r="D67">
        <f t="shared" si="4"/>
        <v>0</v>
      </c>
      <c r="E67">
        <f t="shared" si="5"/>
        <v>0</v>
      </c>
      <c r="F67" s="37">
        <f t="shared" si="6"/>
        <v>35</v>
      </c>
      <c r="G67" s="36">
        <f t="shared" si="7"/>
        <v>0</v>
      </c>
      <c r="H67">
        <f t="shared" si="8"/>
        <v>0</v>
      </c>
      <c r="I67">
        <f t="shared" si="9"/>
        <v>-12</v>
      </c>
      <c r="J67">
        <f t="shared" si="10"/>
        <v>-5</v>
      </c>
      <c r="K67" s="38">
        <f t="shared" si="11"/>
        <v>-1.25</v>
      </c>
      <c r="L67" s="39">
        <f t="shared" ref="L67:P67" si="76">B67+G67</f>
        <v>0</v>
      </c>
      <c r="M67" s="19">
        <f t="shared" si="76"/>
        <v>35</v>
      </c>
      <c r="N67" s="19">
        <f t="shared" si="76"/>
        <v>-12</v>
      </c>
      <c r="O67" s="19">
        <f t="shared" si="76"/>
        <v>-5</v>
      </c>
      <c r="P67" s="37">
        <f t="shared" si="76"/>
        <v>33.75</v>
      </c>
    </row>
    <row r="68">
      <c r="A68" s="1" t="s">
        <v>176</v>
      </c>
      <c r="B68" s="36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 s="37">
        <f t="shared" si="6"/>
        <v>0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7">B68+G68</f>
        <v>0</v>
      </c>
      <c r="M68" s="19">
        <f t="shared" si="77"/>
        <v>0</v>
      </c>
      <c r="N68" s="19">
        <f t="shared" si="77"/>
        <v>0</v>
      </c>
      <c r="O68" s="19">
        <f t="shared" si="77"/>
        <v>0</v>
      </c>
      <c r="P68" s="37">
        <f t="shared" si="77"/>
        <v>0</v>
      </c>
    </row>
    <row r="69">
      <c r="A69" s="1" t="s">
        <v>177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8">B69+G69</f>
        <v>0</v>
      </c>
      <c r="M69" s="19">
        <f t="shared" si="78"/>
        <v>0</v>
      </c>
      <c r="N69" s="19">
        <f t="shared" si="78"/>
        <v>0</v>
      </c>
      <c r="O69" s="19">
        <f t="shared" si="78"/>
        <v>0</v>
      </c>
      <c r="P69" s="37">
        <f t="shared" si="78"/>
        <v>0</v>
      </c>
    </row>
    <row r="70">
      <c r="A70" s="1" t="s">
        <v>178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9">B70+G70</f>
        <v>0</v>
      </c>
      <c r="M70" s="19">
        <f t="shared" si="79"/>
        <v>0</v>
      </c>
      <c r="N70" s="19">
        <f t="shared" si="79"/>
        <v>0</v>
      </c>
      <c r="O70" s="19">
        <f t="shared" si="79"/>
        <v>0</v>
      </c>
      <c r="P70" s="37">
        <f t="shared" si="79"/>
        <v>0</v>
      </c>
    </row>
    <row r="71">
      <c r="A71" s="1" t="s">
        <v>179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0</v>
      </c>
      <c r="I71">
        <f t="shared" si="9"/>
        <v>0</v>
      </c>
      <c r="J71">
        <f t="shared" si="10"/>
        <v>0</v>
      </c>
      <c r="K71" s="38">
        <f t="shared" si="11"/>
        <v>0</v>
      </c>
      <c r="L71" s="39">
        <f t="shared" ref="L71:P71" si="80">B71+G71</f>
        <v>0</v>
      </c>
      <c r="M71" s="19">
        <f t="shared" si="80"/>
        <v>0</v>
      </c>
      <c r="N71" s="19">
        <f t="shared" si="80"/>
        <v>0</v>
      </c>
      <c r="O71" s="19">
        <f t="shared" si="80"/>
        <v>0</v>
      </c>
      <c r="P71" s="37">
        <f t="shared" si="80"/>
        <v>0</v>
      </c>
    </row>
    <row r="72">
      <c r="A72" s="1" t="s">
        <v>180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0</v>
      </c>
      <c r="I72">
        <f t="shared" si="9"/>
        <v>0</v>
      </c>
      <c r="J72">
        <f t="shared" si="10"/>
        <v>0</v>
      </c>
      <c r="K72" s="38">
        <f t="shared" si="11"/>
        <v>0</v>
      </c>
      <c r="L72" s="39">
        <f t="shared" ref="L72:P72" si="81">B72+G72</f>
        <v>0</v>
      </c>
      <c r="M72" s="19">
        <f t="shared" si="81"/>
        <v>0</v>
      </c>
      <c r="N72" s="19">
        <f t="shared" si="81"/>
        <v>0</v>
      </c>
      <c r="O72" s="19">
        <f t="shared" si="81"/>
        <v>0</v>
      </c>
      <c r="P72" s="37">
        <f t="shared" si="81"/>
        <v>0</v>
      </c>
    </row>
    <row r="73">
      <c r="A73" s="1" t="s">
        <v>181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 s="38">
        <f t="shared" si="11"/>
        <v>0</v>
      </c>
      <c r="L73" s="39">
        <f t="shared" ref="L73:P73" si="82">B73+G73</f>
        <v>0</v>
      </c>
      <c r="M73" s="19">
        <f t="shared" si="82"/>
        <v>0</v>
      </c>
      <c r="N73" s="19">
        <f t="shared" si="82"/>
        <v>0</v>
      </c>
      <c r="O73" s="19">
        <f t="shared" si="82"/>
        <v>0</v>
      </c>
      <c r="P73" s="37">
        <f t="shared" si="82"/>
        <v>0</v>
      </c>
    </row>
    <row r="74">
      <c r="A74" s="1" t="s">
        <v>182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0</v>
      </c>
      <c r="I74">
        <f t="shared" si="9"/>
        <v>0</v>
      </c>
      <c r="J74">
        <f t="shared" si="10"/>
        <v>0</v>
      </c>
      <c r="K74" s="38">
        <f t="shared" si="11"/>
        <v>0</v>
      </c>
      <c r="L74" s="39">
        <f t="shared" ref="L74:P74" si="83">B74+G74</f>
        <v>0</v>
      </c>
      <c r="M74" s="19">
        <f t="shared" si="83"/>
        <v>0</v>
      </c>
      <c r="N74" s="19">
        <f t="shared" si="83"/>
        <v>0</v>
      </c>
      <c r="O74" s="19">
        <f t="shared" si="83"/>
        <v>0</v>
      </c>
      <c r="P74" s="37">
        <f t="shared" si="83"/>
        <v>0</v>
      </c>
    </row>
    <row r="75">
      <c r="A75" s="1" t="s">
        <v>183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0</v>
      </c>
      <c r="H75">
        <f t="shared" si="8"/>
        <v>0</v>
      </c>
      <c r="I75">
        <f t="shared" si="9"/>
        <v>0</v>
      </c>
      <c r="J75">
        <f t="shared" si="10"/>
        <v>0</v>
      </c>
      <c r="K75" s="38">
        <f t="shared" si="11"/>
        <v>0</v>
      </c>
      <c r="L75" s="39">
        <f t="shared" ref="L75:P75" si="84">B75+G75</f>
        <v>0</v>
      </c>
      <c r="M75" s="19">
        <f t="shared" si="84"/>
        <v>0</v>
      </c>
      <c r="N75" s="19">
        <f t="shared" si="84"/>
        <v>0</v>
      </c>
      <c r="O75" s="19">
        <f t="shared" si="84"/>
        <v>0</v>
      </c>
      <c r="P75" s="37">
        <f t="shared" si="84"/>
        <v>0</v>
      </c>
    </row>
    <row r="76">
      <c r="A76" s="1" t="s">
        <v>184</v>
      </c>
      <c r="B76" s="36">
        <f t="shared" si="2"/>
        <v>0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0</v>
      </c>
      <c r="G76" s="36">
        <f t="shared" si="7"/>
        <v>0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0</v>
      </c>
      <c r="L76" s="39">
        <f t="shared" ref="L76:P76" si="85">B76+G76</f>
        <v>0</v>
      </c>
      <c r="M76" s="19">
        <f t="shared" si="85"/>
        <v>0</v>
      </c>
      <c r="N76" s="19">
        <f t="shared" si="85"/>
        <v>0</v>
      </c>
      <c r="O76" s="19">
        <f t="shared" si="85"/>
        <v>0</v>
      </c>
      <c r="P76" s="37">
        <f t="shared" si="85"/>
        <v>0</v>
      </c>
    </row>
    <row r="77">
      <c r="A77" s="1" t="s">
        <v>185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0</v>
      </c>
      <c r="I77">
        <f t="shared" si="9"/>
        <v>0</v>
      </c>
      <c r="J77">
        <f t="shared" si="10"/>
        <v>0</v>
      </c>
      <c r="K77" s="38">
        <f t="shared" si="11"/>
        <v>0</v>
      </c>
      <c r="L77" s="39">
        <f t="shared" ref="L77:P77" si="86">B77+G77</f>
        <v>0</v>
      </c>
      <c r="M77" s="19">
        <f t="shared" si="86"/>
        <v>0</v>
      </c>
      <c r="N77" s="19">
        <f t="shared" si="86"/>
        <v>0</v>
      </c>
      <c r="O77" s="19">
        <f t="shared" si="86"/>
        <v>0</v>
      </c>
      <c r="P77" s="37">
        <f t="shared" si="86"/>
        <v>0</v>
      </c>
    </row>
    <row r="78">
      <c r="A78" s="1" t="s">
        <v>186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0</v>
      </c>
      <c r="I78">
        <f t="shared" si="9"/>
        <v>0</v>
      </c>
      <c r="J78">
        <f t="shared" si="10"/>
        <v>0</v>
      </c>
      <c r="K78" s="38">
        <f t="shared" si="11"/>
        <v>0</v>
      </c>
      <c r="L78" s="39">
        <f t="shared" ref="L78:P78" si="87">B78+G78</f>
        <v>0</v>
      </c>
      <c r="M78" s="19">
        <f t="shared" si="87"/>
        <v>0</v>
      </c>
      <c r="N78" s="19">
        <f t="shared" si="87"/>
        <v>0</v>
      </c>
      <c r="O78" s="19">
        <f t="shared" si="87"/>
        <v>0</v>
      </c>
      <c r="P78" s="37">
        <f t="shared" si="87"/>
        <v>0</v>
      </c>
    </row>
    <row r="79">
      <c r="A79" s="1" t="s">
        <v>187</v>
      </c>
      <c r="B79" s="36">
        <f t="shared" si="2"/>
        <v>0</v>
      </c>
      <c r="C79">
        <f t="shared" si="3"/>
        <v>0</v>
      </c>
      <c r="D79">
        <f t="shared" si="4"/>
        <v>0</v>
      </c>
      <c r="E79">
        <f t="shared" si="5"/>
        <v>0</v>
      </c>
      <c r="F79" s="37">
        <f t="shared" si="6"/>
        <v>0</v>
      </c>
      <c r="G79" s="36">
        <f t="shared" si="7"/>
        <v>0</v>
      </c>
      <c r="H79">
        <f t="shared" si="8"/>
        <v>0</v>
      </c>
      <c r="I79">
        <f t="shared" si="9"/>
        <v>0</v>
      </c>
      <c r="J79">
        <f t="shared" si="10"/>
        <v>0</v>
      </c>
      <c r="K79" s="38">
        <f t="shared" si="11"/>
        <v>0</v>
      </c>
      <c r="L79" s="39">
        <f t="shared" ref="L79:P79" si="88">B79+G79</f>
        <v>0</v>
      </c>
      <c r="M79" s="19">
        <f t="shared" si="88"/>
        <v>0</v>
      </c>
      <c r="N79" s="19">
        <f t="shared" si="88"/>
        <v>0</v>
      </c>
      <c r="O79" s="19">
        <f t="shared" si="88"/>
        <v>0</v>
      </c>
      <c r="P79" s="37">
        <f t="shared" si="88"/>
        <v>0</v>
      </c>
    </row>
    <row r="80">
      <c r="A80" s="1" t="s">
        <v>188</v>
      </c>
      <c r="B80" s="36">
        <f t="shared" si="2"/>
        <v>0</v>
      </c>
      <c r="C80">
        <f t="shared" si="3"/>
        <v>0</v>
      </c>
      <c r="D80">
        <f t="shared" si="4"/>
        <v>0</v>
      </c>
      <c r="E80">
        <f t="shared" si="5"/>
        <v>0</v>
      </c>
      <c r="F80" s="37">
        <f t="shared" si="6"/>
        <v>0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9">B80+G80</f>
        <v>0</v>
      </c>
      <c r="M80" s="19">
        <f t="shared" si="89"/>
        <v>0</v>
      </c>
      <c r="N80" s="19">
        <f t="shared" si="89"/>
        <v>0</v>
      </c>
      <c r="O80" s="19">
        <f t="shared" si="89"/>
        <v>0</v>
      </c>
      <c r="P80" s="37">
        <f t="shared" si="89"/>
        <v>0</v>
      </c>
    </row>
    <row r="81">
      <c r="A81" s="1" t="s">
        <v>189</v>
      </c>
      <c r="B81" s="36">
        <f t="shared" si="2"/>
        <v>0</v>
      </c>
      <c r="C81">
        <f t="shared" si="3"/>
        <v>0</v>
      </c>
      <c r="D81">
        <f t="shared" si="4"/>
        <v>0</v>
      </c>
      <c r="E81">
        <f t="shared" si="5"/>
        <v>0</v>
      </c>
      <c r="F81" s="37">
        <f t="shared" si="6"/>
        <v>0</v>
      </c>
      <c r="G81" s="36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 s="38">
        <f t="shared" si="11"/>
        <v>0</v>
      </c>
      <c r="L81" s="39">
        <f t="shared" ref="L81:P81" si="90">B81+G81</f>
        <v>0</v>
      </c>
      <c r="M81" s="19">
        <f t="shared" si="90"/>
        <v>0</v>
      </c>
      <c r="N81" s="19">
        <f t="shared" si="90"/>
        <v>0</v>
      </c>
      <c r="O81" s="19">
        <f t="shared" si="90"/>
        <v>0</v>
      </c>
      <c r="P81" s="37">
        <f t="shared" si="90"/>
        <v>0</v>
      </c>
    </row>
    <row r="82">
      <c r="A82" s="1" t="s">
        <v>190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0</v>
      </c>
      <c r="I82">
        <f t="shared" si="9"/>
        <v>0</v>
      </c>
      <c r="J82">
        <f t="shared" si="10"/>
        <v>0</v>
      </c>
      <c r="K82" s="38">
        <f t="shared" si="11"/>
        <v>0</v>
      </c>
      <c r="L82" s="39">
        <f t="shared" ref="L82:P82" si="91">B82+G82</f>
        <v>0</v>
      </c>
      <c r="M82" s="19">
        <f t="shared" si="91"/>
        <v>0</v>
      </c>
      <c r="N82" s="19">
        <f t="shared" si="91"/>
        <v>0</v>
      </c>
      <c r="O82" s="19">
        <f t="shared" si="91"/>
        <v>0</v>
      </c>
      <c r="P82" s="37">
        <f t="shared" si="91"/>
        <v>0</v>
      </c>
    </row>
    <row r="83">
      <c r="A83" s="1" t="s">
        <v>191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2">B83+G83</f>
        <v>0</v>
      </c>
      <c r="M83" s="19">
        <f t="shared" si="92"/>
        <v>0</v>
      </c>
      <c r="N83" s="19">
        <f t="shared" si="92"/>
        <v>0</v>
      </c>
      <c r="O83" s="19">
        <f t="shared" si="92"/>
        <v>0</v>
      </c>
      <c r="P83" s="37">
        <f t="shared" si="92"/>
        <v>0</v>
      </c>
    </row>
    <row r="84">
      <c r="A84" s="1" t="s">
        <v>192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3">B84+G84</f>
        <v>0</v>
      </c>
      <c r="M84" s="19">
        <f t="shared" si="93"/>
        <v>0</v>
      </c>
      <c r="N84" s="19">
        <f t="shared" si="93"/>
        <v>0</v>
      </c>
      <c r="O84" s="19">
        <f t="shared" si="93"/>
        <v>0</v>
      </c>
      <c r="P84" s="37">
        <f t="shared" si="93"/>
        <v>0</v>
      </c>
    </row>
    <row r="85">
      <c r="A85" s="1" t="s">
        <v>193</v>
      </c>
      <c r="B85" s="36">
        <f t="shared" si="2"/>
        <v>0</v>
      </c>
      <c r="C85">
        <f t="shared" si="3"/>
        <v>0</v>
      </c>
      <c r="D85">
        <f t="shared" si="4"/>
        <v>0</v>
      </c>
      <c r="E85">
        <f t="shared" si="5"/>
        <v>0</v>
      </c>
      <c r="F85" s="37">
        <f t="shared" si="6"/>
        <v>0</v>
      </c>
      <c r="G85" s="36">
        <f t="shared" si="7"/>
        <v>0</v>
      </c>
      <c r="H85">
        <f t="shared" si="8"/>
        <v>0</v>
      </c>
      <c r="I85">
        <f t="shared" si="9"/>
        <v>0</v>
      </c>
      <c r="J85">
        <f t="shared" si="10"/>
        <v>0</v>
      </c>
      <c r="K85" s="38">
        <f t="shared" si="11"/>
        <v>0</v>
      </c>
      <c r="L85" s="39">
        <f t="shared" ref="L85:P85" si="94">B85+G85</f>
        <v>0</v>
      </c>
      <c r="M85" s="19">
        <f t="shared" si="94"/>
        <v>0</v>
      </c>
      <c r="N85" s="19">
        <f t="shared" si="94"/>
        <v>0</v>
      </c>
      <c r="O85" s="19">
        <f t="shared" si="94"/>
        <v>0</v>
      </c>
      <c r="P85" s="37">
        <f t="shared" si="94"/>
        <v>0</v>
      </c>
    </row>
    <row r="86">
      <c r="A86" s="1" t="s">
        <v>194</v>
      </c>
      <c r="B86" s="36">
        <f t="shared" si="2"/>
        <v>0</v>
      </c>
      <c r="C86">
        <f t="shared" si="3"/>
        <v>0</v>
      </c>
      <c r="D86">
        <f t="shared" si="4"/>
        <v>0</v>
      </c>
      <c r="E86">
        <f t="shared" si="5"/>
        <v>0</v>
      </c>
      <c r="F86" s="37">
        <f t="shared" si="6"/>
        <v>0</v>
      </c>
      <c r="G86" s="3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 s="38">
        <f t="shared" si="11"/>
        <v>0</v>
      </c>
      <c r="L86" s="39">
        <f t="shared" ref="L86:P86" si="95">B86+G86</f>
        <v>0</v>
      </c>
      <c r="M86" s="19">
        <f t="shared" si="95"/>
        <v>0</v>
      </c>
      <c r="N86" s="19">
        <f t="shared" si="95"/>
        <v>0</v>
      </c>
      <c r="O86" s="19">
        <f t="shared" si="95"/>
        <v>0</v>
      </c>
      <c r="P86" s="37">
        <f t="shared" si="95"/>
        <v>0</v>
      </c>
    </row>
    <row r="87">
      <c r="A87" s="1" t="s">
        <v>195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6">B87+G87</f>
        <v>0</v>
      </c>
      <c r="M87" s="19">
        <f t="shared" si="96"/>
        <v>0</v>
      </c>
      <c r="N87" s="19">
        <f t="shared" si="96"/>
        <v>0</v>
      </c>
      <c r="O87" s="19">
        <f t="shared" si="96"/>
        <v>0</v>
      </c>
      <c r="P87" s="37">
        <f t="shared" si="96"/>
        <v>0</v>
      </c>
    </row>
    <row r="88">
      <c r="A88" s="1" t="s">
        <v>196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7">B88+G88</f>
        <v>0</v>
      </c>
      <c r="M88" s="19">
        <f t="shared" si="97"/>
        <v>0</v>
      </c>
      <c r="N88" s="19">
        <f t="shared" si="97"/>
        <v>0</v>
      </c>
      <c r="O88" s="19">
        <f t="shared" si="97"/>
        <v>0</v>
      </c>
      <c r="P88" s="37">
        <f t="shared" si="97"/>
        <v>0</v>
      </c>
    </row>
    <row r="89">
      <c r="A89" s="1" t="s">
        <v>197</v>
      </c>
      <c r="B89" s="36">
        <f t="shared" si="2"/>
        <v>0</v>
      </c>
      <c r="C89">
        <f t="shared" si="3"/>
        <v>0</v>
      </c>
      <c r="D89">
        <f t="shared" si="4"/>
        <v>0</v>
      </c>
      <c r="E89">
        <f t="shared" si="5"/>
        <v>0</v>
      </c>
      <c r="F89" s="37">
        <f t="shared" si="6"/>
        <v>0</v>
      </c>
      <c r="G89" s="36">
        <f t="shared" si="7"/>
        <v>0</v>
      </c>
      <c r="H89">
        <f t="shared" si="8"/>
        <v>-739</v>
      </c>
      <c r="I89">
        <f t="shared" si="9"/>
        <v>-10</v>
      </c>
      <c r="J89">
        <f t="shared" si="10"/>
        <v>0</v>
      </c>
      <c r="K89" s="38">
        <f t="shared" si="11"/>
        <v>-740</v>
      </c>
      <c r="L89" s="39">
        <f t="shared" ref="L89:P89" si="98">B89+G89</f>
        <v>0</v>
      </c>
      <c r="M89" s="19">
        <f t="shared" si="98"/>
        <v>-739</v>
      </c>
      <c r="N89" s="19">
        <f t="shared" si="98"/>
        <v>-10</v>
      </c>
      <c r="O89" s="19">
        <f t="shared" si="98"/>
        <v>0</v>
      </c>
      <c r="P89" s="37">
        <f t="shared" si="98"/>
        <v>-740</v>
      </c>
    </row>
    <row r="90">
      <c r="A90" s="1" t="s">
        <v>198</v>
      </c>
      <c r="B90" s="36">
        <f t="shared" si="2"/>
        <v>0</v>
      </c>
      <c r="C90">
        <f t="shared" si="3"/>
        <v>0</v>
      </c>
      <c r="D90">
        <f t="shared" si="4"/>
        <v>0</v>
      </c>
      <c r="E90">
        <f t="shared" si="5"/>
        <v>0</v>
      </c>
      <c r="F90" s="37">
        <f t="shared" si="6"/>
        <v>0</v>
      </c>
      <c r="G90" s="36">
        <f t="shared" si="7"/>
        <v>0</v>
      </c>
      <c r="H90">
        <f t="shared" si="8"/>
        <v>-200</v>
      </c>
      <c r="I90">
        <f t="shared" si="9"/>
        <v>0</v>
      </c>
      <c r="J90">
        <f t="shared" si="10"/>
        <v>0</v>
      </c>
      <c r="K90" s="38">
        <f t="shared" si="11"/>
        <v>-200</v>
      </c>
      <c r="L90" s="39">
        <f t="shared" ref="L90:P90" si="99">B90+G90</f>
        <v>0</v>
      </c>
      <c r="M90" s="19">
        <f t="shared" si="99"/>
        <v>-200</v>
      </c>
      <c r="N90" s="19">
        <f t="shared" si="99"/>
        <v>0</v>
      </c>
      <c r="O90" s="19">
        <f t="shared" si="99"/>
        <v>0</v>
      </c>
      <c r="P90" s="37">
        <f t="shared" si="99"/>
        <v>-200</v>
      </c>
    </row>
    <row r="91">
      <c r="A91" s="1" t="s">
        <v>199</v>
      </c>
      <c r="B91" s="36">
        <f t="shared" si="2"/>
        <v>0</v>
      </c>
      <c r="C91">
        <f t="shared" si="3"/>
        <v>0</v>
      </c>
      <c r="D91">
        <f t="shared" si="4"/>
        <v>0</v>
      </c>
      <c r="E91">
        <f t="shared" si="5"/>
        <v>0</v>
      </c>
      <c r="F91" s="37">
        <f t="shared" si="6"/>
        <v>0</v>
      </c>
      <c r="G91" s="36">
        <f t="shared" si="7"/>
        <v>0</v>
      </c>
      <c r="H91">
        <f t="shared" si="8"/>
        <v>-12</v>
      </c>
      <c r="I91">
        <f t="shared" si="9"/>
        <v>0</v>
      </c>
      <c r="J91">
        <f t="shared" si="10"/>
        <v>0</v>
      </c>
      <c r="K91" s="38">
        <f t="shared" si="11"/>
        <v>-12</v>
      </c>
      <c r="L91" s="39">
        <f t="shared" ref="L91:P91" si="100">B91+G91</f>
        <v>0</v>
      </c>
      <c r="M91" s="19">
        <f t="shared" si="100"/>
        <v>-12</v>
      </c>
      <c r="N91" s="19">
        <f t="shared" si="100"/>
        <v>0</v>
      </c>
      <c r="O91" s="19">
        <f t="shared" si="100"/>
        <v>0</v>
      </c>
      <c r="P91" s="37">
        <f t="shared" si="100"/>
        <v>-12</v>
      </c>
    </row>
    <row r="92">
      <c r="A92" s="1" t="s">
        <v>200</v>
      </c>
      <c r="B92" s="36">
        <f t="shared" si="2"/>
        <v>0</v>
      </c>
      <c r="C92">
        <f t="shared" si="3"/>
        <v>290</v>
      </c>
      <c r="D92">
        <f t="shared" si="4"/>
        <v>0</v>
      </c>
      <c r="E92">
        <f t="shared" si="5"/>
        <v>0</v>
      </c>
      <c r="F92" s="37">
        <f t="shared" si="6"/>
        <v>290</v>
      </c>
      <c r="G92" s="36">
        <f t="shared" si="7"/>
        <v>0</v>
      </c>
      <c r="H92">
        <f t="shared" si="8"/>
        <v>-2000</v>
      </c>
      <c r="I92">
        <f t="shared" si="9"/>
        <v>0</v>
      </c>
      <c r="J92">
        <f t="shared" si="10"/>
        <v>0</v>
      </c>
      <c r="K92" s="38">
        <f t="shared" si="11"/>
        <v>-2000</v>
      </c>
      <c r="L92" s="39">
        <f t="shared" ref="L92:P92" si="101">B92+G92</f>
        <v>0</v>
      </c>
      <c r="M92" s="19">
        <f t="shared" si="101"/>
        <v>-1710</v>
      </c>
      <c r="N92" s="19">
        <f t="shared" si="101"/>
        <v>0</v>
      </c>
      <c r="O92" s="19">
        <f t="shared" si="101"/>
        <v>0</v>
      </c>
      <c r="P92" s="37">
        <f t="shared" si="101"/>
        <v>-1710</v>
      </c>
    </row>
    <row r="93">
      <c r="A93" s="1" t="s">
        <v>201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38">
        <f t="shared" si="11"/>
        <v>0</v>
      </c>
      <c r="L93" s="39">
        <f t="shared" ref="L93:P93" si="102">B93+G93</f>
        <v>0</v>
      </c>
      <c r="M93" s="19">
        <f t="shared" si="102"/>
        <v>0</v>
      </c>
      <c r="N93" s="19">
        <f t="shared" si="102"/>
        <v>0</v>
      </c>
      <c r="O93" s="19">
        <f t="shared" si="102"/>
        <v>0</v>
      </c>
      <c r="P93" s="37">
        <f t="shared" si="102"/>
        <v>0</v>
      </c>
    </row>
    <row r="94">
      <c r="A94" s="1" t="s">
        <v>202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38">
        <f t="shared" si="11"/>
        <v>0</v>
      </c>
      <c r="L94" s="39">
        <f t="shared" ref="L94:P94" si="103">B94+G94</f>
        <v>0</v>
      </c>
      <c r="M94" s="19">
        <f t="shared" si="103"/>
        <v>0</v>
      </c>
      <c r="N94" s="19">
        <f t="shared" si="103"/>
        <v>0</v>
      </c>
      <c r="O94" s="19">
        <f t="shared" si="103"/>
        <v>0</v>
      </c>
      <c r="P94" s="37">
        <f t="shared" si="103"/>
        <v>0</v>
      </c>
    </row>
    <row r="95">
      <c r="A95" s="1" t="s">
        <v>203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>
        <f t="shared" si="11"/>
        <v>0</v>
      </c>
      <c r="L95" s="39">
        <f t="shared" ref="L95:P95" si="104">B95+G95</f>
        <v>0</v>
      </c>
      <c r="M95" s="19">
        <f t="shared" si="104"/>
        <v>0</v>
      </c>
      <c r="N95" s="19">
        <f t="shared" si="104"/>
        <v>0</v>
      </c>
      <c r="O95" s="19">
        <f t="shared" si="104"/>
        <v>0</v>
      </c>
      <c r="P95" s="37">
        <f t="shared" si="104"/>
        <v>0</v>
      </c>
    </row>
    <row r="96">
      <c r="A96" s="1" t="s">
        <v>204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>
        <f t="shared" si="11"/>
        <v>0</v>
      </c>
      <c r="L96" s="39">
        <f t="shared" ref="L96:P96" si="105">B96+G96</f>
        <v>0</v>
      </c>
      <c r="M96" s="19">
        <f t="shared" si="105"/>
        <v>0</v>
      </c>
      <c r="N96" s="19">
        <f t="shared" si="105"/>
        <v>0</v>
      </c>
      <c r="O96" s="19">
        <f t="shared" si="105"/>
        <v>0</v>
      </c>
      <c r="P96" s="37">
        <f t="shared" si="105"/>
        <v>0</v>
      </c>
    </row>
    <row r="97">
      <c r="A97" s="1" t="s">
        <v>205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38">
        <f t="shared" si="11"/>
        <v>0</v>
      </c>
      <c r="L97" s="39">
        <f t="shared" ref="L97:P97" si="106">B97+G97</f>
        <v>0</v>
      </c>
      <c r="M97" s="19">
        <f t="shared" si="106"/>
        <v>0</v>
      </c>
      <c r="N97" s="19">
        <f t="shared" si="106"/>
        <v>0</v>
      </c>
      <c r="O97" s="19">
        <f t="shared" si="106"/>
        <v>0</v>
      </c>
      <c r="P97" s="37">
        <f t="shared" si="106"/>
        <v>0</v>
      </c>
    </row>
    <row r="98">
      <c r="A98" s="1" t="s">
        <v>206</v>
      </c>
      <c r="B98" s="36">
        <f t="shared" si="2"/>
        <v>0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0</v>
      </c>
      <c r="G98" s="36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K98" s="38">
        <f t="shared" si="11"/>
        <v>0</v>
      </c>
      <c r="L98" s="39">
        <f t="shared" ref="L98:P98" si="107">B98+G98</f>
        <v>0</v>
      </c>
      <c r="M98" s="19">
        <f t="shared" si="107"/>
        <v>0</v>
      </c>
      <c r="N98" s="19">
        <f t="shared" si="107"/>
        <v>0</v>
      </c>
      <c r="O98" s="19">
        <f t="shared" si="107"/>
        <v>0</v>
      </c>
      <c r="P98" s="37">
        <f t="shared" si="107"/>
        <v>0</v>
      </c>
    </row>
    <row r="99">
      <c r="A99" s="1" t="s">
        <v>207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38">
        <f t="shared" si="11"/>
        <v>0</v>
      </c>
      <c r="L99" s="39">
        <f t="shared" ref="L99:P99" si="108">B99+G99</f>
        <v>0</v>
      </c>
      <c r="M99" s="19">
        <f t="shared" si="108"/>
        <v>0</v>
      </c>
      <c r="N99" s="19">
        <f t="shared" si="108"/>
        <v>0</v>
      </c>
      <c r="O99" s="19">
        <f t="shared" si="108"/>
        <v>0</v>
      </c>
      <c r="P99" s="37">
        <f t="shared" si="108"/>
        <v>0</v>
      </c>
    </row>
    <row r="100">
      <c r="A100" s="1" t="s">
        <v>208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0</v>
      </c>
      <c r="L100" s="39">
        <f t="shared" ref="L100:P100" si="109">B100+G100</f>
        <v>0</v>
      </c>
      <c r="M100" s="19">
        <f t="shared" si="109"/>
        <v>0</v>
      </c>
      <c r="N100" s="19">
        <f t="shared" si="109"/>
        <v>0</v>
      </c>
      <c r="O100" s="19">
        <f t="shared" si="109"/>
        <v>0</v>
      </c>
      <c r="P100" s="37">
        <f t="shared" si="109"/>
        <v>0</v>
      </c>
    </row>
    <row r="101">
      <c r="A101" s="1" t="s">
        <v>209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10">B101+G101</f>
        <v>0</v>
      </c>
      <c r="M101" s="19">
        <f t="shared" si="110"/>
        <v>0</v>
      </c>
      <c r="N101" s="19">
        <f t="shared" si="110"/>
        <v>0</v>
      </c>
      <c r="O101" s="19">
        <f t="shared" si="110"/>
        <v>0</v>
      </c>
      <c r="P101" s="37">
        <f t="shared" si="110"/>
        <v>0</v>
      </c>
    </row>
    <row r="102">
      <c r="A102" s="1" t="s">
        <v>210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1">B102+G102</f>
        <v>0</v>
      </c>
      <c r="M102" s="19">
        <f t="shared" si="111"/>
        <v>0</v>
      </c>
      <c r="N102" s="19">
        <f t="shared" si="111"/>
        <v>0</v>
      </c>
      <c r="O102" s="19">
        <f t="shared" si="111"/>
        <v>0</v>
      </c>
      <c r="P102" s="37">
        <f t="shared" si="111"/>
        <v>0</v>
      </c>
    </row>
    <row r="103">
      <c r="A103" s="1" t="s">
        <v>211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0</v>
      </c>
      <c r="H103">
        <f t="shared" si="8"/>
        <v>-10</v>
      </c>
      <c r="I103">
        <f t="shared" si="9"/>
        <v>0</v>
      </c>
      <c r="J103">
        <f t="shared" si="10"/>
        <v>0</v>
      </c>
      <c r="K103" s="38">
        <f t="shared" si="11"/>
        <v>-10</v>
      </c>
      <c r="L103" s="39">
        <f t="shared" ref="L103:P103" si="112">B103+G103</f>
        <v>0</v>
      </c>
      <c r="M103" s="19">
        <f t="shared" si="112"/>
        <v>-10</v>
      </c>
      <c r="N103" s="19">
        <f t="shared" si="112"/>
        <v>0</v>
      </c>
      <c r="O103" s="19">
        <f t="shared" si="112"/>
        <v>0</v>
      </c>
      <c r="P103" s="37">
        <f t="shared" si="112"/>
        <v>-10</v>
      </c>
    </row>
    <row r="104">
      <c r="A104" s="1" t="s">
        <v>212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3">B104+G104</f>
        <v>0</v>
      </c>
      <c r="M104" s="19">
        <f t="shared" si="113"/>
        <v>0</v>
      </c>
      <c r="N104" s="19">
        <f t="shared" si="113"/>
        <v>0</v>
      </c>
      <c r="O104" s="19">
        <f t="shared" si="113"/>
        <v>0</v>
      </c>
      <c r="P104" s="37">
        <f t="shared" si="113"/>
        <v>0</v>
      </c>
    </row>
    <row r="105">
      <c r="A105" s="1" t="s">
        <v>213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4">B105+G105</f>
        <v>0</v>
      </c>
      <c r="M105" s="19">
        <f t="shared" si="114"/>
        <v>0</v>
      </c>
      <c r="N105" s="19">
        <f t="shared" si="114"/>
        <v>0</v>
      </c>
      <c r="O105" s="19">
        <f t="shared" si="114"/>
        <v>0</v>
      </c>
      <c r="P105" s="37">
        <f t="shared" si="114"/>
        <v>0</v>
      </c>
    </row>
    <row r="106">
      <c r="A106" s="1" t="s">
        <v>214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5">B106+G106</f>
        <v>0</v>
      </c>
      <c r="M106" s="19">
        <f t="shared" si="115"/>
        <v>0</v>
      </c>
      <c r="N106" s="19">
        <f t="shared" si="115"/>
        <v>0</v>
      </c>
      <c r="O106" s="19">
        <f t="shared" si="115"/>
        <v>0</v>
      </c>
      <c r="P106" s="37">
        <f t="shared" si="115"/>
        <v>0</v>
      </c>
    </row>
    <row r="107">
      <c r="A107" s="1" t="s">
        <v>215</v>
      </c>
      <c r="B107" s="36">
        <f t="shared" si="2"/>
        <v>163</v>
      </c>
      <c r="C107">
        <f t="shared" si="3"/>
        <v>2518</v>
      </c>
      <c r="D107">
        <f t="shared" si="4"/>
        <v>707</v>
      </c>
      <c r="E107">
        <f t="shared" si="5"/>
        <v>81</v>
      </c>
      <c r="F107" s="37">
        <f t="shared" si="6"/>
        <v>4219.51</v>
      </c>
      <c r="G107" s="36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>
        <f t="shared" si="11"/>
        <v>0</v>
      </c>
      <c r="L107" s="39">
        <f t="shared" ref="L107:P107" si="116">B107+G107</f>
        <v>163</v>
      </c>
      <c r="M107" s="19">
        <f t="shared" si="116"/>
        <v>2518</v>
      </c>
      <c r="N107" s="19">
        <f t="shared" si="116"/>
        <v>707</v>
      </c>
      <c r="O107" s="19">
        <f t="shared" si="116"/>
        <v>81</v>
      </c>
      <c r="P107" s="37">
        <f t="shared" si="116"/>
        <v>4219.51</v>
      </c>
    </row>
    <row r="108">
      <c r="A108" s="1" t="s">
        <v>216</v>
      </c>
      <c r="B108" s="36">
        <f t="shared" si="2"/>
        <v>0</v>
      </c>
      <c r="C108">
        <f t="shared" si="3"/>
        <v>0</v>
      </c>
      <c r="D108">
        <f t="shared" si="4"/>
        <v>0</v>
      </c>
      <c r="E108">
        <f t="shared" si="5"/>
        <v>0</v>
      </c>
      <c r="F108" s="37">
        <f t="shared" si="6"/>
        <v>0</v>
      </c>
      <c r="G108" s="36">
        <f t="shared" si="7"/>
        <v>0</v>
      </c>
      <c r="H108">
        <f t="shared" si="8"/>
        <v>-162</v>
      </c>
      <c r="I108">
        <f t="shared" si="9"/>
        <v>0</v>
      </c>
      <c r="J108">
        <f t="shared" si="10"/>
        <v>0</v>
      </c>
      <c r="K108" s="38">
        <f t="shared" si="11"/>
        <v>-162</v>
      </c>
      <c r="L108" s="39">
        <f t="shared" ref="L108:P108" si="117">B108+G108</f>
        <v>0</v>
      </c>
      <c r="M108" s="19">
        <f t="shared" si="117"/>
        <v>-162</v>
      </c>
      <c r="N108" s="19">
        <f t="shared" si="117"/>
        <v>0</v>
      </c>
      <c r="O108" s="19">
        <f t="shared" si="117"/>
        <v>0</v>
      </c>
      <c r="P108" s="37">
        <f t="shared" si="117"/>
        <v>-162</v>
      </c>
    </row>
    <row r="109">
      <c r="A109" s="1" t="s">
        <v>217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38">
        <f t="shared" si="11"/>
        <v>0</v>
      </c>
      <c r="L109" s="39">
        <f t="shared" ref="L109:P109" si="118">B109+G109</f>
        <v>0</v>
      </c>
      <c r="M109" s="19">
        <f t="shared" si="118"/>
        <v>0</v>
      </c>
      <c r="N109" s="19">
        <f t="shared" si="118"/>
        <v>0</v>
      </c>
      <c r="O109" s="19">
        <f t="shared" si="118"/>
        <v>0</v>
      </c>
      <c r="P109" s="37">
        <f t="shared" si="118"/>
        <v>0</v>
      </c>
    </row>
    <row r="110">
      <c r="A110" s="1" t="s">
        <v>218</v>
      </c>
      <c r="B110" s="36">
        <f t="shared" si="2"/>
        <v>0</v>
      </c>
      <c r="C110">
        <f t="shared" si="3"/>
        <v>250</v>
      </c>
      <c r="D110">
        <f t="shared" si="4"/>
        <v>0</v>
      </c>
      <c r="E110">
        <f t="shared" si="5"/>
        <v>0</v>
      </c>
      <c r="F110" s="37">
        <f t="shared" si="6"/>
        <v>250</v>
      </c>
      <c r="G110" s="36">
        <f t="shared" si="7"/>
        <v>0</v>
      </c>
      <c r="H110">
        <f t="shared" si="8"/>
        <v>-1050</v>
      </c>
      <c r="I110">
        <f t="shared" si="9"/>
        <v>-4</v>
      </c>
      <c r="J110">
        <f t="shared" si="10"/>
        <v>0</v>
      </c>
      <c r="K110" s="38">
        <f t="shared" si="11"/>
        <v>-1050.4</v>
      </c>
      <c r="L110" s="39">
        <f t="shared" ref="L110:P110" si="119">B110+G110</f>
        <v>0</v>
      </c>
      <c r="M110" s="19">
        <f t="shared" si="119"/>
        <v>-800</v>
      </c>
      <c r="N110" s="19">
        <f t="shared" si="119"/>
        <v>-4</v>
      </c>
      <c r="O110" s="19">
        <f t="shared" si="119"/>
        <v>0</v>
      </c>
      <c r="P110" s="37">
        <f t="shared" si="119"/>
        <v>-800.4</v>
      </c>
    </row>
    <row r="111">
      <c r="A111" s="1" t="s">
        <v>219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-50</v>
      </c>
      <c r="I111">
        <f t="shared" si="9"/>
        <v>0</v>
      </c>
      <c r="J111">
        <f t="shared" si="10"/>
        <v>0</v>
      </c>
      <c r="K111" s="38">
        <f t="shared" si="11"/>
        <v>-50</v>
      </c>
      <c r="L111" s="39">
        <f t="shared" ref="L111:P111" si="120">B111+G111</f>
        <v>0</v>
      </c>
      <c r="M111" s="19">
        <f t="shared" si="120"/>
        <v>-50</v>
      </c>
      <c r="N111" s="19">
        <f t="shared" si="120"/>
        <v>0</v>
      </c>
      <c r="O111" s="19">
        <f t="shared" si="120"/>
        <v>0</v>
      </c>
      <c r="P111" s="37">
        <f t="shared" si="120"/>
        <v>-50</v>
      </c>
    </row>
    <row r="112">
      <c r="A112" s="1" t="s">
        <v>220</v>
      </c>
      <c r="B112" s="36">
        <f t="shared" si="2"/>
        <v>0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0</v>
      </c>
      <c r="G112" s="36">
        <f t="shared" si="7"/>
        <v>0</v>
      </c>
      <c r="H112">
        <f t="shared" si="8"/>
        <v>0</v>
      </c>
      <c r="I112">
        <f t="shared" si="9"/>
        <v>0</v>
      </c>
      <c r="J112">
        <f t="shared" si="10"/>
        <v>0</v>
      </c>
      <c r="K112" s="38">
        <f t="shared" si="11"/>
        <v>0</v>
      </c>
      <c r="L112" s="39">
        <f t="shared" ref="L112:P112" si="121">B112+G112</f>
        <v>0</v>
      </c>
      <c r="M112" s="19">
        <f t="shared" si="121"/>
        <v>0</v>
      </c>
      <c r="N112" s="19">
        <f t="shared" si="121"/>
        <v>0</v>
      </c>
      <c r="O112" s="19">
        <f t="shared" si="121"/>
        <v>0</v>
      </c>
      <c r="P112" s="37">
        <f t="shared" si="121"/>
        <v>0</v>
      </c>
    </row>
    <row r="113">
      <c r="A113" s="1" t="s">
        <v>221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-70</v>
      </c>
      <c r="I113">
        <f t="shared" si="9"/>
        <v>0</v>
      </c>
      <c r="J113">
        <f t="shared" si="10"/>
        <v>0</v>
      </c>
      <c r="K113" s="38">
        <f t="shared" si="11"/>
        <v>-70</v>
      </c>
      <c r="L113" s="39">
        <f t="shared" ref="L113:P113" si="122">B113+G113</f>
        <v>0</v>
      </c>
      <c r="M113" s="19">
        <f t="shared" si="122"/>
        <v>-70</v>
      </c>
      <c r="N113" s="19">
        <f t="shared" si="122"/>
        <v>0</v>
      </c>
      <c r="O113" s="19">
        <f t="shared" si="122"/>
        <v>0</v>
      </c>
      <c r="P113" s="37">
        <f t="shared" si="122"/>
        <v>-70</v>
      </c>
    </row>
    <row r="114">
      <c r="A114" s="1" t="s">
        <v>222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3">B114+G114</f>
        <v>0</v>
      </c>
      <c r="M114" s="19">
        <f t="shared" si="123"/>
        <v>0</v>
      </c>
      <c r="N114" s="19">
        <f t="shared" si="123"/>
        <v>0</v>
      </c>
      <c r="O114" s="19">
        <f t="shared" si="123"/>
        <v>0</v>
      </c>
      <c r="P114" s="37">
        <f t="shared" si="123"/>
        <v>0</v>
      </c>
    </row>
    <row r="115" hidden="1">
      <c r="A115" s="1"/>
      <c r="B115" s="36"/>
      <c r="G115" s="36"/>
      <c r="K115" s="19"/>
      <c r="L115" s="39"/>
      <c r="M115" s="19"/>
      <c r="N115" s="19"/>
      <c r="O115" s="19"/>
      <c r="P115" s="51"/>
    </row>
    <row r="116">
      <c r="A116" s="43" t="s">
        <v>223</v>
      </c>
      <c r="B116" s="44">
        <f t="shared" ref="B116:P116" si="124">SUM(B2:B115)</f>
        <v>170</v>
      </c>
      <c r="C116" s="44">
        <f t="shared" si="124"/>
        <v>6332</v>
      </c>
      <c r="D116" s="44">
        <f t="shared" si="124"/>
        <v>820</v>
      </c>
      <c r="E116" s="44">
        <f t="shared" si="124"/>
        <v>117</v>
      </c>
      <c r="F116" s="44">
        <f t="shared" si="124"/>
        <v>8115.17</v>
      </c>
      <c r="G116" s="44">
        <f t="shared" si="124"/>
        <v>0</v>
      </c>
      <c r="H116" s="44">
        <f t="shared" si="124"/>
        <v>-5117</v>
      </c>
      <c r="I116" s="44">
        <f t="shared" si="124"/>
        <v>-36</v>
      </c>
      <c r="J116" s="44">
        <f t="shared" si="124"/>
        <v>-5</v>
      </c>
      <c r="K116" s="44">
        <f t="shared" si="124"/>
        <v>-5120.65</v>
      </c>
      <c r="L116" s="44">
        <f t="shared" si="124"/>
        <v>170</v>
      </c>
      <c r="M116" s="44">
        <f t="shared" si="124"/>
        <v>1215</v>
      </c>
      <c r="N116" s="44">
        <f t="shared" si="124"/>
        <v>784</v>
      </c>
      <c r="O116" s="44">
        <f t="shared" si="124"/>
        <v>112</v>
      </c>
      <c r="P116" s="44">
        <f t="shared" si="124"/>
        <v>2994.52</v>
      </c>
    </row>
  </sheetData>
  <conditionalFormatting sqref="A1:P116">
    <cfRule type="cellIs" dxfId="0" priority="1" operator="greaterThan">
      <formula>0</formula>
    </cfRule>
  </conditionalFormatting>
  <conditionalFormatting sqref="A1:P116">
    <cfRule type="cellIs" dxfId="1" priority="2" operator="lessThan">
      <formula>0</formula>
    </cfRule>
  </conditionalFormatting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13.29"/>
    <col customWidth="1" min="4" max="4" width="15.71"/>
    <col customWidth="1" min="5" max="5" width="14.14"/>
    <col customWidth="1" min="6" max="6" width="14.0"/>
    <col customWidth="1" min="7" max="7" width="44.86"/>
    <col customWidth="1" min="8" max="8" width="9.29"/>
    <col customWidth="1" min="9" max="11" width="7.71"/>
    <col customWidth="1" min="12" max="12" width="39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217</v>
      </c>
      <c r="B2" s="18">
        <v>0.04186342592592593</v>
      </c>
      <c r="C2" s="19" t="s">
        <v>230</v>
      </c>
      <c r="D2" s="19" t="s">
        <v>254</v>
      </c>
      <c r="E2" s="19" t="s">
        <v>230</v>
      </c>
      <c r="F2" s="19" t="s">
        <v>393</v>
      </c>
      <c r="G2" s="69" t="s">
        <v>1932</v>
      </c>
      <c r="H2" s="60" t="s">
        <v>254</v>
      </c>
      <c r="I2" s="60" t="s">
        <v>254</v>
      </c>
      <c r="J2" s="60" t="s">
        <v>254</v>
      </c>
      <c r="K2" s="60" t="s">
        <v>254</v>
      </c>
      <c r="L2" s="193" t="s">
        <v>1933</v>
      </c>
      <c r="M2" s="192" t="s">
        <v>254</v>
      </c>
      <c r="N2" s="139" t="s">
        <v>254</v>
      </c>
      <c r="O2" s="192" t="s">
        <v>254</v>
      </c>
      <c r="P2" s="62" t="s">
        <v>254</v>
      </c>
    </row>
    <row r="3">
      <c r="A3" s="19" t="s">
        <v>217</v>
      </c>
      <c r="B3" s="18">
        <v>0.0654050925925926</v>
      </c>
      <c r="C3" s="19" t="s">
        <v>237</v>
      </c>
      <c r="D3" s="19" t="s">
        <v>254</v>
      </c>
      <c r="E3" s="19" t="s">
        <v>254</v>
      </c>
      <c r="F3" s="19" t="s">
        <v>304</v>
      </c>
      <c r="G3" s="6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189" t="s">
        <v>1934</v>
      </c>
      <c r="M3" s="62" t="s">
        <v>254</v>
      </c>
      <c r="N3" s="139" t="s">
        <v>254</v>
      </c>
      <c r="O3" s="62" t="s">
        <v>254</v>
      </c>
      <c r="P3" s="62" t="s">
        <v>254</v>
      </c>
    </row>
    <row r="4">
      <c r="A4" s="19" t="s">
        <v>217</v>
      </c>
      <c r="B4" s="85">
        <v>0.07466435185185186</v>
      </c>
      <c r="C4" s="19" t="s">
        <v>237</v>
      </c>
      <c r="D4" s="19" t="s">
        <v>254</v>
      </c>
      <c r="E4" s="19" t="s">
        <v>254</v>
      </c>
      <c r="F4" s="19" t="s">
        <v>304</v>
      </c>
      <c r="G4" s="6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189" t="s">
        <v>1935</v>
      </c>
      <c r="M4" s="62" t="s">
        <v>254</v>
      </c>
      <c r="N4" s="139" t="s">
        <v>254</v>
      </c>
      <c r="O4" s="62" t="s">
        <v>254</v>
      </c>
      <c r="P4" s="62" t="s">
        <v>254</v>
      </c>
    </row>
    <row r="5">
      <c r="A5" s="19" t="s">
        <v>217</v>
      </c>
      <c r="B5" s="85">
        <v>0.07909722222222222</v>
      </c>
      <c r="C5" s="19" t="s">
        <v>237</v>
      </c>
      <c r="D5" s="19" t="s">
        <v>254</v>
      </c>
      <c r="E5" s="19" t="s">
        <v>254</v>
      </c>
      <c r="F5" s="19" t="s">
        <v>304</v>
      </c>
      <c r="G5" s="6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189" t="s">
        <v>1934</v>
      </c>
      <c r="M5" s="62" t="s">
        <v>254</v>
      </c>
      <c r="N5" s="139" t="s">
        <v>254</v>
      </c>
      <c r="O5" s="62" t="s">
        <v>254</v>
      </c>
      <c r="P5" s="62" t="s">
        <v>254</v>
      </c>
    </row>
    <row r="6">
      <c r="A6" s="19" t="s">
        <v>217</v>
      </c>
      <c r="B6" s="18">
        <v>0.15788194444444445</v>
      </c>
      <c r="C6" s="19" t="s">
        <v>275</v>
      </c>
      <c r="D6" s="19" t="s">
        <v>254</v>
      </c>
      <c r="E6" s="19" t="s">
        <v>1936</v>
      </c>
      <c r="F6" s="19" t="s">
        <v>262</v>
      </c>
      <c r="G6" s="6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189" t="s">
        <v>254</v>
      </c>
      <c r="M6" s="62" t="s">
        <v>254</v>
      </c>
      <c r="N6" s="139">
        <v>50.0</v>
      </c>
      <c r="O6" s="62" t="s">
        <v>254</v>
      </c>
      <c r="P6" s="62" t="s">
        <v>254</v>
      </c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13.86"/>
    <col customWidth="1" min="4" max="4" width="20.29"/>
    <col customWidth="1" min="5" max="5" width="14.14"/>
    <col customWidth="1" min="6" max="6" width="14.0"/>
    <col customWidth="1" min="7" max="7" width="44.86"/>
    <col customWidth="1" min="8" max="8" width="9.29"/>
    <col customWidth="1" min="9" max="11" width="7.71"/>
    <col customWidth="1" min="12" max="12" width="39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218</v>
      </c>
      <c r="B2" s="18">
        <v>0.009918981481481482</v>
      </c>
      <c r="C2" s="19" t="s">
        <v>237</v>
      </c>
      <c r="D2" s="19" t="s">
        <v>254</v>
      </c>
      <c r="E2" s="19" t="s">
        <v>233</v>
      </c>
      <c r="F2" s="19" t="s">
        <v>262</v>
      </c>
      <c r="G2" s="69" t="s">
        <v>1937</v>
      </c>
      <c r="H2" s="60" t="s">
        <v>254</v>
      </c>
      <c r="I2" s="60" t="s">
        <v>254</v>
      </c>
      <c r="J2" s="60" t="s">
        <v>254</v>
      </c>
      <c r="K2" s="60" t="s">
        <v>254</v>
      </c>
      <c r="L2" s="193" t="s">
        <v>1937</v>
      </c>
      <c r="M2" s="192" t="s">
        <v>254</v>
      </c>
      <c r="N2" s="139" t="s">
        <v>254</v>
      </c>
      <c r="O2" s="192" t="s">
        <v>254</v>
      </c>
      <c r="P2" s="62" t="s">
        <v>254</v>
      </c>
    </row>
    <row r="3">
      <c r="A3" s="19" t="s">
        <v>218</v>
      </c>
      <c r="B3" s="18">
        <v>0.010081018518518519</v>
      </c>
      <c r="C3" s="19" t="s">
        <v>232</v>
      </c>
      <c r="D3" s="19" t="s">
        <v>254</v>
      </c>
      <c r="E3" s="19" t="s">
        <v>233</v>
      </c>
      <c r="F3" s="19" t="s">
        <v>262</v>
      </c>
      <c r="G3" s="69" t="s">
        <v>1938</v>
      </c>
      <c r="H3" s="60" t="s">
        <v>254</v>
      </c>
      <c r="I3" s="60" t="s">
        <v>254</v>
      </c>
      <c r="J3" s="60" t="s">
        <v>254</v>
      </c>
      <c r="K3" s="60" t="s">
        <v>254</v>
      </c>
      <c r="L3" s="189" t="s">
        <v>1938</v>
      </c>
      <c r="M3" s="62" t="s">
        <v>254</v>
      </c>
      <c r="N3" s="139" t="s">
        <v>254</v>
      </c>
      <c r="O3" s="62" t="s">
        <v>254</v>
      </c>
      <c r="P3" s="62" t="s">
        <v>254</v>
      </c>
    </row>
    <row r="4">
      <c r="A4" s="19" t="s">
        <v>218</v>
      </c>
      <c r="B4" s="85">
        <v>0.009166666666666667</v>
      </c>
      <c r="C4" s="19" t="s">
        <v>230</v>
      </c>
      <c r="D4" s="19" t="s">
        <v>254</v>
      </c>
      <c r="E4" s="19" t="s">
        <v>233</v>
      </c>
      <c r="F4" s="19" t="s">
        <v>262</v>
      </c>
      <c r="G4" s="69" t="s">
        <v>1939</v>
      </c>
      <c r="H4" s="60" t="s">
        <v>254</v>
      </c>
      <c r="I4" s="60" t="s">
        <v>254</v>
      </c>
      <c r="J4" s="60" t="s">
        <v>254</v>
      </c>
      <c r="K4" s="60" t="s">
        <v>254</v>
      </c>
      <c r="L4" s="189" t="s">
        <v>1939</v>
      </c>
      <c r="M4" s="62" t="s">
        <v>254</v>
      </c>
      <c r="N4" s="139" t="s">
        <v>254</v>
      </c>
      <c r="O4" s="62" t="s">
        <v>254</v>
      </c>
      <c r="P4" s="62" t="s">
        <v>254</v>
      </c>
    </row>
    <row r="5">
      <c r="A5" s="19" t="s">
        <v>218</v>
      </c>
      <c r="B5" s="85">
        <v>0.011157407407407408</v>
      </c>
      <c r="C5" s="19" t="s">
        <v>233</v>
      </c>
      <c r="D5" s="19" t="s">
        <v>254</v>
      </c>
      <c r="E5" s="19" t="s">
        <v>1689</v>
      </c>
      <c r="F5" s="19" t="s">
        <v>258</v>
      </c>
      <c r="G5" s="69" t="s">
        <v>1940</v>
      </c>
      <c r="H5" s="60" t="s">
        <v>254</v>
      </c>
      <c r="I5" s="60" t="s">
        <v>254</v>
      </c>
      <c r="J5" s="60" t="s">
        <v>254</v>
      </c>
      <c r="K5" s="60" t="s">
        <v>254</v>
      </c>
      <c r="L5" s="194" t="s">
        <v>1941</v>
      </c>
      <c r="M5" s="62" t="s">
        <v>254</v>
      </c>
      <c r="N5" s="139" t="s">
        <v>254</v>
      </c>
      <c r="O5" s="62" t="s">
        <v>254</v>
      </c>
      <c r="P5" s="62" t="s">
        <v>254</v>
      </c>
    </row>
    <row r="6">
      <c r="A6" s="19" t="s">
        <v>218</v>
      </c>
      <c r="B6" s="18">
        <v>0.016898148148148148</v>
      </c>
      <c r="C6" s="19" t="s">
        <v>228</v>
      </c>
      <c r="D6" s="19" t="s">
        <v>1057</v>
      </c>
      <c r="E6" s="19" t="s">
        <v>228</v>
      </c>
      <c r="F6" s="19" t="s">
        <v>258</v>
      </c>
      <c r="G6" s="69" t="s">
        <v>474</v>
      </c>
      <c r="H6" s="60" t="s">
        <v>254</v>
      </c>
      <c r="I6" s="60" t="s">
        <v>254</v>
      </c>
      <c r="J6" s="60" t="s">
        <v>254</v>
      </c>
      <c r="K6" s="60" t="s">
        <v>254</v>
      </c>
      <c r="L6" s="189" t="s">
        <v>254</v>
      </c>
      <c r="M6" s="62" t="s">
        <v>254</v>
      </c>
      <c r="N6" s="139">
        <v>700.0</v>
      </c>
      <c r="O6" s="62" t="s">
        <v>254</v>
      </c>
      <c r="P6" s="62" t="s">
        <v>254</v>
      </c>
    </row>
    <row r="7">
      <c r="A7" s="19" t="s">
        <v>218</v>
      </c>
      <c r="B7" s="18">
        <v>0.01734953703703704</v>
      </c>
      <c r="C7" s="19" t="s">
        <v>232</v>
      </c>
      <c r="D7" s="19" t="s">
        <v>1057</v>
      </c>
      <c r="E7" s="19" t="s">
        <v>232</v>
      </c>
      <c r="F7" s="19" t="s">
        <v>258</v>
      </c>
      <c r="G7" s="69" t="s">
        <v>1942</v>
      </c>
      <c r="H7" s="60" t="s">
        <v>254</v>
      </c>
      <c r="I7" s="60" t="s">
        <v>254</v>
      </c>
      <c r="J7" s="60" t="s">
        <v>254</v>
      </c>
      <c r="K7" s="60" t="s">
        <v>254</v>
      </c>
      <c r="L7" s="189" t="s">
        <v>254</v>
      </c>
      <c r="M7" s="62" t="s">
        <v>254</v>
      </c>
      <c r="N7" s="139">
        <v>5.0</v>
      </c>
      <c r="O7" s="62" t="s">
        <v>254</v>
      </c>
      <c r="P7" s="62" t="s">
        <v>254</v>
      </c>
    </row>
    <row r="8">
      <c r="A8" s="19" t="s">
        <v>218</v>
      </c>
      <c r="B8" s="18">
        <v>0.017800925925925925</v>
      </c>
      <c r="C8" s="19" t="s">
        <v>232</v>
      </c>
      <c r="D8" s="19" t="s">
        <v>1057</v>
      </c>
      <c r="E8" s="19" t="s">
        <v>232</v>
      </c>
      <c r="F8" s="19" t="s">
        <v>258</v>
      </c>
      <c r="G8" s="69" t="s">
        <v>1943</v>
      </c>
      <c r="H8" s="60" t="s">
        <v>254</v>
      </c>
      <c r="I8" s="60" t="s">
        <v>254</v>
      </c>
      <c r="J8" s="60" t="s">
        <v>254</v>
      </c>
      <c r="K8" s="60" t="s">
        <v>254</v>
      </c>
      <c r="L8" s="189" t="s">
        <v>254</v>
      </c>
      <c r="M8" s="62" t="s">
        <v>254</v>
      </c>
      <c r="N8" s="139">
        <v>50.0</v>
      </c>
      <c r="O8" s="62" t="s">
        <v>254</v>
      </c>
      <c r="P8" s="62" t="s">
        <v>254</v>
      </c>
    </row>
    <row r="9">
      <c r="A9" s="19" t="s">
        <v>218</v>
      </c>
      <c r="B9" s="18">
        <v>0.01875</v>
      </c>
      <c r="C9" s="19" t="s">
        <v>230</v>
      </c>
      <c r="D9" s="19" t="s">
        <v>1057</v>
      </c>
      <c r="E9" s="19" t="s">
        <v>230</v>
      </c>
      <c r="F9" s="19" t="s">
        <v>258</v>
      </c>
      <c r="G9" s="69" t="s">
        <v>1944</v>
      </c>
      <c r="H9" s="60" t="s">
        <v>254</v>
      </c>
      <c r="I9" s="60" t="s">
        <v>254</v>
      </c>
      <c r="J9" s="60" t="s">
        <v>254</v>
      </c>
      <c r="K9" s="60" t="s">
        <v>254</v>
      </c>
      <c r="L9" s="189" t="s">
        <v>254</v>
      </c>
      <c r="M9" s="62" t="s">
        <v>254</v>
      </c>
      <c r="N9" s="139">
        <v>1000.0</v>
      </c>
      <c r="O9" s="62" t="s">
        <v>254</v>
      </c>
      <c r="P9" s="62" t="s">
        <v>254</v>
      </c>
    </row>
    <row r="10">
      <c r="A10" s="19" t="s">
        <v>218</v>
      </c>
      <c r="B10" s="18">
        <v>0.018900462962962963</v>
      </c>
      <c r="C10" s="19" t="s">
        <v>232</v>
      </c>
      <c r="D10" s="19" t="s">
        <v>1057</v>
      </c>
      <c r="E10" s="19" t="s">
        <v>232</v>
      </c>
      <c r="F10" s="19" t="s">
        <v>258</v>
      </c>
      <c r="G10" s="69" t="s">
        <v>1945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189" t="s">
        <v>254</v>
      </c>
      <c r="M10" s="62" t="s">
        <v>254</v>
      </c>
      <c r="N10" s="139">
        <v>900.0</v>
      </c>
      <c r="O10" s="62" t="s">
        <v>254</v>
      </c>
      <c r="P10" s="62" t="s">
        <v>254</v>
      </c>
    </row>
    <row r="11">
      <c r="A11" s="19" t="s">
        <v>218</v>
      </c>
      <c r="B11" s="18">
        <v>0.018958333333333334</v>
      </c>
      <c r="C11" s="19" t="s">
        <v>227</v>
      </c>
      <c r="D11" s="19" t="s">
        <v>254</v>
      </c>
      <c r="E11" s="19" t="s">
        <v>230</v>
      </c>
      <c r="F11" s="19" t="s">
        <v>262</v>
      </c>
      <c r="G11" s="69" t="s">
        <v>254</v>
      </c>
      <c r="H11" s="60" t="s">
        <v>254</v>
      </c>
      <c r="I11" s="60">
        <v>500.0</v>
      </c>
      <c r="J11" s="60" t="s">
        <v>254</v>
      </c>
      <c r="K11" s="60" t="s">
        <v>254</v>
      </c>
      <c r="L11" s="189" t="s">
        <v>254</v>
      </c>
      <c r="M11" s="62" t="s">
        <v>254</v>
      </c>
      <c r="N11" s="139">
        <v>500.0</v>
      </c>
      <c r="O11" s="62" t="s">
        <v>254</v>
      </c>
      <c r="P11" s="62" t="s">
        <v>254</v>
      </c>
    </row>
    <row r="12">
      <c r="A12" s="19" t="s">
        <v>218</v>
      </c>
      <c r="B12" s="18">
        <v>0.018958333333333334</v>
      </c>
      <c r="C12" s="19" t="s">
        <v>230</v>
      </c>
      <c r="D12" s="19" t="s">
        <v>1057</v>
      </c>
      <c r="E12" s="19" t="s">
        <v>230</v>
      </c>
      <c r="F12" s="19" t="s">
        <v>258</v>
      </c>
      <c r="G12" s="69" t="s">
        <v>1946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189" t="s">
        <v>254</v>
      </c>
      <c r="M12" s="62" t="s">
        <v>254</v>
      </c>
      <c r="N12" s="139">
        <v>500.0</v>
      </c>
      <c r="O12" s="62" t="s">
        <v>254</v>
      </c>
      <c r="P12" s="62" t="s">
        <v>254</v>
      </c>
    </row>
    <row r="13">
      <c r="A13" s="19" t="s">
        <v>218</v>
      </c>
      <c r="B13" s="18">
        <v>0.01915509259259259</v>
      </c>
      <c r="C13" s="19" t="s">
        <v>233</v>
      </c>
      <c r="D13" s="19" t="s">
        <v>254</v>
      </c>
      <c r="E13" s="19" t="s">
        <v>230</v>
      </c>
      <c r="F13" s="19" t="s">
        <v>262</v>
      </c>
      <c r="G13" s="69" t="s">
        <v>254</v>
      </c>
      <c r="H13" s="60" t="s">
        <v>254</v>
      </c>
      <c r="I13" s="60">
        <v>500.0</v>
      </c>
      <c r="J13" s="60" t="s">
        <v>254</v>
      </c>
      <c r="K13" s="60" t="s">
        <v>254</v>
      </c>
      <c r="L13" s="189" t="s">
        <v>254</v>
      </c>
      <c r="M13" s="62" t="s">
        <v>254</v>
      </c>
      <c r="N13" s="139">
        <v>500.0</v>
      </c>
      <c r="O13" s="62" t="s">
        <v>254</v>
      </c>
      <c r="P13" s="62" t="s">
        <v>254</v>
      </c>
    </row>
    <row r="14">
      <c r="A14" s="19" t="s">
        <v>218</v>
      </c>
      <c r="B14" s="18">
        <v>0.01915509259259259</v>
      </c>
      <c r="C14" s="19" t="s">
        <v>230</v>
      </c>
      <c r="D14" s="19" t="s">
        <v>1057</v>
      </c>
      <c r="E14" s="19" t="s">
        <v>230</v>
      </c>
      <c r="F14" s="19" t="s">
        <v>258</v>
      </c>
      <c r="G14" s="69" t="s">
        <v>1946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189" t="s">
        <v>254</v>
      </c>
      <c r="M14" s="62" t="s">
        <v>254</v>
      </c>
      <c r="N14" s="139">
        <v>500.0</v>
      </c>
      <c r="O14" s="62" t="s">
        <v>254</v>
      </c>
      <c r="P14" s="62" t="s">
        <v>254</v>
      </c>
    </row>
    <row r="15">
      <c r="A15" s="19" t="s">
        <v>218</v>
      </c>
      <c r="B15" s="18">
        <v>0.02140046296296296</v>
      </c>
      <c r="C15" s="19" t="s">
        <v>232</v>
      </c>
      <c r="D15" s="19" t="s">
        <v>254</v>
      </c>
      <c r="E15" s="19" t="s">
        <v>230</v>
      </c>
      <c r="F15" s="19" t="s">
        <v>455</v>
      </c>
      <c r="G15" s="69" t="s">
        <v>1946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189" t="s">
        <v>254</v>
      </c>
      <c r="M15" s="62" t="s">
        <v>254</v>
      </c>
      <c r="N15" s="139">
        <v>500.0</v>
      </c>
      <c r="O15" s="62" t="s">
        <v>254</v>
      </c>
      <c r="P15" s="62" t="s">
        <v>254</v>
      </c>
    </row>
    <row r="16">
      <c r="A16" s="19" t="s">
        <v>218</v>
      </c>
      <c r="B16" s="18">
        <v>0.02140046296296296</v>
      </c>
      <c r="C16" s="19" t="s">
        <v>232</v>
      </c>
      <c r="D16" s="19" t="s">
        <v>254</v>
      </c>
      <c r="E16" s="19" t="s">
        <v>230</v>
      </c>
      <c r="F16" s="19" t="s">
        <v>455</v>
      </c>
      <c r="G16" s="69" t="s">
        <v>254</v>
      </c>
      <c r="H16" s="60" t="s">
        <v>254</v>
      </c>
      <c r="I16" s="60">
        <v>500.0</v>
      </c>
      <c r="J16" s="60" t="s">
        <v>254</v>
      </c>
      <c r="K16" s="60" t="s">
        <v>254</v>
      </c>
      <c r="L16" s="189" t="s">
        <v>1946</v>
      </c>
      <c r="M16" s="62" t="s">
        <v>254</v>
      </c>
      <c r="N16" s="139" t="s">
        <v>254</v>
      </c>
      <c r="O16" s="62" t="s">
        <v>254</v>
      </c>
      <c r="P16" s="62" t="s">
        <v>254</v>
      </c>
    </row>
    <row r="17">
      <c r="A17" s="19" t="s">
        <v>218</v>
      </c>
      <c r="B17" s="18">
        <v>0.021469907407407406</v>
      </c>
      <c r="C17" s="19" t="s">
        <v>228</v>
      </c>
      <c r="D17" s="19" t="s">
        <v>254</v>
      </c>
      <c r="E17" s="19" t="s">
        <v>237</v>
      </c>
      <c r="F17" s="19" t="s">
        <v>262</v>
      </c>
      <c r="G17" s="69" t="s">
        <v>1947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189" t="s">
        <v>1947</v>
      </c>
      <c r="M17" s="62" t="s">
        <v>254</v>
      </c>
      <c r="N17" s="139" t="s">
        <v>254</v>
      </c>
      <c r="O17" s="62" t="s">
        <v>254</v>
      </c>
      <c r="P17" s="62" t="s">
        <v>254</v>
      </c>
    </row>
    <row r="18">
      <c r="A18" s="19" t="s">
        <v>218</v>
      </c>
      <c r="B18" s="18">
        <v>0.02252314814814815</v>
      </c>
      <c r="C18" s="19" t="s">
        <v>227</v>
      </c>
      <c r="D18" s="19" t="s">
        <v>1230</v>
      </c>
      <c r="E18" s="19" t="s">
        <v>227</v>
      </c>
      <c r="F18" s="19" t="s">
        <v>258</v>
      </c>
      <c r="G18" s="69" t="s">
        <v>1948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189" t="s">
        <v>254</v>
      </c>
      <c r="M18" s="62" t="s">
        <v>254</v>
      </c>
      <c r="N18" s="139" t="s">
        <v>254</v>
      </c>
      <c r="O18" s="62">
        <v>4.0</v>
      </c>
      <c r="P18" s="62" t="s">
        <v>254</v>
      </c>
    </row>
    <row r="19">
      <c r="A19" s="19" t="s">
        <v>218</v>
      </c>
      <c r="B19" s="18">
        <v>0.023368055555555555</v>
      </c>
      <c r="C19" s="19" t="s">
        <v>227</v>
      </c>
      <c r="D19" s="19" t="s">
        <v>1230</v>
      </c>
      <c r="E19" s="19" t="s">
        <v>227</v>
      </c>
      <c r="F19" s="19" t="s">
        <v>258</v>
      </c>
      <c r="G19" s="69" t="s">
        <v>1949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189" t="s">
        <v>254</v>
      </c>
      <c r="M19" s="62" t="s">
        <v>254</v>
      </c>
      <c r="N19" s="139">
        <v>55.0</v>
      </c>
      <c r="O19" s="62" t="s">
        <v>254</v>
      </c>
      <c r="P19" s="62" t="s">
        <v>254</v>
      </c>
    </row>
    <row r="20">
      <c r="A20" s="19" t="s">
        <v>218</v>
      </c>
      <c r="B20" s="18">
        <v>0.026875</v>
      </c>
      <c r="C20" s="19" t="s">
        <v>237</v>
      </c>
      <c r="D20" s="19" t="s">
        <v>1057</v>
      </c>
      <c r="E20" s="19" t="s">
        <v>237</v>
      </c>
      <c r="F20" s="19" t="s">
        <v>258</v>
      </c>
      <c r="G20" s="69" t="s">
        <v>1950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189" t="s">
        <v>254</v>
      </c>
      <c r="M20" s="62" t="s">
        <v>254</v>
      </c>
      <c r="N20" s="139">
        <v>2.0</v>
      </c>
      <c r="O20" s="62">
        <v>5.0</v>
      </c>
      <c r="P20" s="62">
        <v>1.0</v>
      </c>
    </row>
    <row r="21">
      <c r="A21" s="19" t="s">
        <v>218</v>
      </c>
      <c r="B21" s="18">
        <v>0.026875</v>
      </c>
      <c r="C21" s="19" t="s">
        <v>254</v>
      </c>
      <c r="D21" s="19" t="s">
        <v>1951</v>
      </c>
      <c r="E21" s="19" t="s">
        <v>237</v>
      </c>
      <c r="F21" s="19" t="s">
        <v>293</v>
      </c>
      <c r="G21" s="69" t="s">
        <v>1952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189" t="s">
        <v>254</v>
      </c>
      <c r="M21" s="62" t="s">
        <v>254</v>
      </c>
      <c r="N21" s="139" t="s">
        <v>254</v>
      </c>
      <c r="O21" s="62" t="s">
        <v>254</v>
      </c>
      <c r="P21" s="62" t="s">
        <v>254</v>
      </c>
    </row>
    <row r="22">
      <c r="A22" s="19" t="s">
        <v>218</v>
      </c>
      <c r="B22" s="18">
        <v>0.04349537037037037</v>
      </c>
      <c r="C22" s="19" t="s">
        <v>226</v>
      </c>
      <c r="D22" s="19" t="s">
        <v>254</v>
      </c>
      <c r="E22" s="19" t="s">
        <v>233</v>
      </c>
      <c r="F22" s="19" t="s">
        <v>262</v>
      </c>
      <c r="G22" s="69" t="s">
        <v>254</v>
      </c>
      <c r="H22" s="60" t="s">
        <v>254</v>
      </c>
      <c r="I22" s="60">
        <v>250.0</v>
      </c>
      <c r="J22" s="60" t="s">
        <v>254</v>
      </c>
      <c r="K22" s="60" t="s">
        <v>254</v>
      </c>
      <c r="L22" s="189" t="s">
        <v>254</v>
      </c>
      <c r="M22" s="62" t="s">
        <v>254</v>
      </c>
      <c r="N22" s="139">
        <v>250.0</v>
      </c>
      <c r="O22" s="62" t="s">
        <v>254</v>
      </c>
      <c r="P22" s="62" t="s">
        <v>254</v>
      </c>
    </row>
    <row r="23">
      <c r="A23" s="19" t="s">
        <v>218</v>
      </c>
      <c r="B23" s="18">
        <v>0.04349537037037037</v>
      </c>
      <c r="C23" s="19" t="s">
        <v>233</v>
      </c>
      <c r="D23" s="19" t="s">
        <v>1953</v>
      </c>
      <c r="E23" s="19" t="s">
        <v>233</v>
      </c>
      <c r="F23" s="19" t="s">
        <v>258</v>
      </c>
      <c r="G23" s="69" t="s">
        <v>1954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189" t="s">
        <v>254</v>
      </c>
      <c r="M23" s="62" t="s">
        <v>254</v>
      </c>
      <c r="N23" s="139">
        <v>500.0</v>
      </c>
      <c r="O23" s="62" t="s">
        <v>254</v>
      </c>
      <c r="P23" s="62" t="s">
        <v>254</v>
      </c>
    </row>
    <row r="24">
      <c r="A24" s="19" t="s">
        <v>218</v>
      </c>
      <c r="B24" s="18">
        <v>0.04349537037037037</v>
      </c>
      <c r="C24" s="19" t="s">
        <v>233</v>
      </c>
      <c r="D24" s="19" t="s">
        <v>254</v>
      </c>
      <c r="E24" s="19" t="s">
        <v>226</v>
      </c>
      <c r="F24" s="19" t="s">
        <v>262</v>
      </c>
      <c r="G24" s="69" t="s">
        <v>1955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189" t="s">
        <v>1955</v>
      </c>
      <c r="M24" s="62" t="s">
        <v>254</v>
      </c>
      <c r="N24" s="139" t="s">
        <v>254</v>
      </c>
      <c r="O24" s="62" t="s">
        <v>254</v>
      </c>
      <c r="P24" s="62" t="s">
        <v>254</v>
      </c>
    </row>
    <row r="25">
      <c r="A25" s="19" t="s">
        <v>218</v>
      </c>
      <c r="B25" s="18">
        <v>0.04680555555555556</v>
      </c>
      <c r="C25" s="19" t="s">
        <v>237</v>
      </c>
      <c r="D25" s="19" t="s">
        <v>254</v>
      </c>
      <c r="E25" s="19" t="s">
        <v>1956</v>
      </c>
      <c r="F25" s="19" t="s">
        <v>262</v>
      </c>
      <c r="G25" s="69" t="s">
        <v>254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189" t="s">
        <v>1957</v>
      </c>
      <c r="M25" s="62" t="s">
        <v>254</v>
      </c>
      <c r="N25" s="139" t="s">
        <v>254</v>
      </c>
      <c r="O25" s="62" t="s">
        <v>254</v>
      </c>
      <c r="P25" s="62" t="s">
        <v>254</v>
      </c>
    </row>
    <row r="26">
      <c r="A26" s="19" t="s">
        <v>218</v>
      </c>
      <c r="B26" s="18">
        <v>0.04680555555555556</v>
      </c>
      <c r="C26" s="19" t="s">
        <v>237</v>
      </c>
      <c r="D26" s="19" t="s">
        <v>254</v>
      </c>
      <c r="E26" s="19" t="s">
        <v>1958</v>
      </c>
      <c r="F26" s="19" t="s">
        <v>262</v>
      </c>
      <c r="G26" s="69" t="s">
        <v>254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189" t="s">
        <v>1957</v>
      </c>
      <c r="M26" s="62" t="s">
        <v>254</v>
      </c>
      <c r="N26" s="139" t="s">
        <v>254</v>
      </c>
      <c r="O26" s="62" t="s">
        <v>254</v>
      </c>
      <c r="P26" s="62" t="s">
        <v>254</v>
      </c>
    </row>
    <row r="27">
      <c r="A27" s="19" t="s">
        <v>218</v>
      </c>
      <c r="B27" s="18">
        <v>0.047280092592592596</v>
      </c>
      <c r="C27" s="19" t="s">
        <v>237</v>
      </c>
      <c r="D27" s="19" t="s">
        <v>254</v>
      </c>
      <c r="E27" s="19" t="s">
        <v>1956</v>
      </c>
      <c r="F27" s="19" t="s">
        <v>262</v>
      </c>
      <c r="G27" s="69" t="s">
        <v>254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189" t="s">
        <v>1950</v>
      </c>
      <c r="M27" s="62" t="s">
        <v>254</v>
      </c>
      <c r="N27" s="139" t="s">
        <v>254</v>
      </c>
      <c r="O27" s="62" t="s">
        <v>254</v>
      </c>
      <c r="P27" s="62" t="s">
        <v>254</v>
      </c>
    </row>
    <row r="28">
      <c r="A28" s="19" t="s">
        <v>218</v>
      </c>
      <c r="B28" s="18">
        <v>0.052083333333333336</v>
      </c>
      <c r="C28" s="19" t="s">
        <v>226</v>
      </c>
      <c r="D28" s="19" t="s">
        <v>1953</v>
      </c>
      <c r="E28" s="19" t="s">
        <v>226</v>
      </c>
      <c r="F28" s="19" t="s">
        <v>258</v>
      </c>
      <c r="G28" s="69" t="s">
        <v>1959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189" t="s">
        <v>254</v>
      </c>
      <c r="M28" s="62" t="s">
        <v>254</v>
      </c>
      <c r="N28" s="139">
        <v>4500.0</v>
      </c>
      <c r="O28" s="62" t="s">
        <v>254</v>
      </c>
      <c r="P28" s="62" t="s">
        <v>254</v>
      </c>
    </row>
    <row r="29">
      <c r="A29" s="19" t="s">
        <v>218</v>
      </c>
      <c r="B29" s="18">
        <v>0.05950231481481481</v>
      </c>
      <c r="C29" s="19" t="s">
        <v>227</v>
      </c>
      <c r="D29" s="19" t="s">
        <v>254</v>
      </c>
      <c r="E29" s="19" t="s">
        <v>226</v>
      </c>
      <c r="F29" s="19" t="s">
        <v>262</v>
      </c>
      <c r="G29" s="69" t="s">
        <v>1960</v>
      </c>
      <c r="H29" s="60" t="s">
        <v>254</v>
      </c>
      <c r="I29" s="60" t="s">
        <v>254</v>
      </c>
      <c r="J29" s="60" t="s">
        <v>254</v>
      </c>
      <c r="K29" s="60" t="s">
        <v>254</v>
      </c>
      <c r="L29" s="189" t="s">
        <v>1960</v>
      </c>
      <c r="M29" s="62" t="s">
        <v>254</v>
      </c>
      <c r="N29" s="139" t="s">
        <v>254</v>
      </c>
      <c r="O29" s="62" t="s">
        <v>254</v>
      </c>
      <c r="P29" s="62" t="s">
        <v>254</v>
      </c>
    </row>
    <row r="30">
      <c r="A30" s="19" t="s">
        <v>218</v>
      </c>
      <c r="B30" s="18">
        <v>0.05950231481481481</v>
      </c>
      <c r="C30" s="19" t="s">
        <v>227</v>
      </c>
      <c r="D30" s="19" t="s">
        <v>254</v>
      </c>
      <c r="E30" s="19" t="s">
        <v>230</v>
      </c>
      <c r="F30" s="19" t="s">
        <v>262</v>
      </c>
      <c r="G30" s="69" t="s">
        <v>1960</v>
      </c>
      <c r="H30" s="60" t="s">
        <v>254</v>
      </c>
      <c r="I30" s="60" t="s">
        <v>254</v>
      </c>
      <c r="J30" s="60" t="s">
        <v>254</v>
      </c>
      <c r="K30" s="60" t="s">
        <v>254</v>
      </c>
      <c r="L30" s="189" t="s">
        <v>1960</v>
      </c>
      <c r="M30" s="62" t="s">
        <v>254</v>
      </c>
      <c r="N30" s="139" t="s">
        <v>254</v>
      </c>
      <c r="O30" s="62" t="s">
        <v>254</v>
      </c>
      <c r="P30" s="62" t="s">
        <v>254</v>
      </c>
    </row>
    <row r="31">
      <c r="A31" s="19" t="s">
        <v>218</v>
      </c>
      <c r="B31" s="18">
        <v>0.05950231481481481</v>
      </c>
      <c r="C31" s="19" t="s">
        <v>227</v>
      </c>
      <c r="D31" s="19" t="s">
        <v>254</v>
      </c>
      <c r="E31" s="19" t="s">
        <v>233</v>
      </c>
      <c r="F31" s="19" t="s">
        <v>262</v>
      </c>
      <c r="G31" s="69" t="s">
        <v>1960</v>
      </c>
      <c r="H31" s="60" t="s">
        <v>254</v>
      </c>
      <c r="I31" s="60" t="s">
        <v>254</v>
      </c>
      <c r="J31" s="60" t="s">
        <v>254</v>
      </c>
      <c r="K31" s="60" t="s">
        <v>254</v>
      </c>
      <c r="L31" s="189" t="s">
        <v>1960</v>
      </c>
      <c r="M31" s="62" t="s">
        <v>254</v>
      </c>
      <c r="N31" s="139" t="s">
        <v>254</v>
      </c>
      <c r="O31" s="62" t="s">
        <v>254</v>
      </c>
      <c r="P31" s="62" t="s">
        <v>254</v>
      </c>
    </row>
    <row r="32">
      <c r="A32" s="19" t="s">
        <v>218</v>
      </c>
      <c r="B32" s="18">
        <v>0.05950231481481481</v>
      </c>
      <c r="C32" s="19" t="s">
        <v>227</v>
      </c>
      <c r="D32" s="19" t="s">
        <v>254</v>
      </c>
      <c r="E32" s="19" t="s">
        <v>232</v>
      </c>
      <c r="F32" s="19" t="s">
        <v>262</v>
      </c>
      <c r="G32" s="69" t="s">
        <v>1960</v>
      </c>
      <c r="H32" s="60" t="s">
        <v>254</v>
      </c>
      <c r="I32" s="60" t="s">
        <v>254</v>
      </c>
      <c r="J32" s="60" t="s">
        <v>254</v>
      </c>
      <c r="K32" s="60" t="s">
        <v>254</v>
      </c>
      <c r="L32" s="189" t="s">
        <v>1960</v>
      </c>
      <c r="M32" s="62" t="s">
        <v>254</v>
      </c>
      <c r="N32" s="139" t="s">
        <v>254</v>
      </c>
      <c r="O32" s="62" t="s">
        <v>254</v>
      </c>
      <c r="P32" s="62" t="s">
        <v>254</v>
      </c>
    </row>
    <row r="33">
      <c r="A33" s="19" t="s">
        <v>218</v>
      </c>
      <c r="B33" s="18">
        <v>0.05971064814814815</v>
      </c>
      <c r="C33" s="19" t="s">
        <v>227</v>
      </c>
      <c r="D33" s="19" t="s">
        <v>254</v>
      </c>
      <c r="E33" s="19" t="s">
        <v>228</v>
      </c>
      <c r="F33" s="19" t="s">
        <v>262</v>
      </c>
      <c r="G33" s="69" t="s">
        <v>1961</v>
      </c>
      <c r="H33" s="60" t="s">
        <v>254</v>
      </c>
      <c r="I33" s="60" t="s">
        <v>254</v>
      </c>
      <c r="J33" s="60" t="s">
        <v>254</v>
      </c>
      <c r="K33" s="60" t="s">
        <v>254</v>
      </c>
      <c r="L33" s="189" t="s">
        <v>1961</v>
      </c>
      <c r="M33" s="62" t="s">
        <v>254</v>
      </c>
      <c r="N33" s="139" t="s">
        <v>254</v>
      </c>
      <c r="O33" s="62" t="s">
        <v>254</v>
      </c>
      <c r="P33" s="62" t="s">
        <v>254</v>
      </c>
    </row>
    <row r="34">
      <c r="A34" s="19" t="s">
        <v>218</v>
      </c>
      <c r="B34" s="18">
        <v>0.06329861111111111</v>
      </c>
      <c r="C34" s="19" t="s">
        <v>230</v>
      </c>
      <c r="D34" s="19" t="s">
        <v>254</v>
      </c>
      <c r="E34" s="19" t="s">
        <v>228</v>
      </c>
      <c r="F34" s="19" t="s">
        <v>262</v>
      </c>
      <c r="G34" s="69" t="s">
        <v>1962</v>
      </c>
      <c r="H34" s="60" t="s">
        <v>254</v>
      </c>
      <c r="I34" s="60" t="s">
        <v>254</v>
      </c>
      <c r="J34" s="60" t="s">
        <v>254</v>
      </c>
      <c r="K34" s="60" t="s">
        <v>254</v>
      </c>
      <c r="L34" s="189" t="s">
        <v>1962</v>
      </c>
      <c r="M34" s="62" t="s">
        <v>254</v>
      </c>
      <c r="N34" s="139" t="s">
        <v>254</v>
      </c>
      <c r="O34" s="62" t="s">
        <v>254</v>
      </c>
      <c r="P34" s="62" t="s">
        <v>254</v>
      </c>
    </row>
    <row r="35">
      <c r="A35" s="19" t="s">
        <v>218</v>
      </c>
      <c r="B35" s="18">
        <v>0.0636111111111111</v>
      </c>
      <c r="C35" s="19" t="s">
        <v>237</v>
      </c>
      <c r="D35" s="19" t="s">
        <v>254</v>
      </c>
      <c r="E35" s="19" t="s">
        <v>228</v>
      </c>
      <c r="F35" s="19" t="s">
        <v>262</v>
      </c>
      <c r="G35" s="69" t="s">
        <v>1963</v>
      </c>
      <c r="H35" s="60" t="s">
        <v>254</v>
      </c>
      <c r="I35" s="60" t="s">
        <v>254</v>
      </c>
      <c r="J35" s="60" t="s">
        <v>254</v>
      </c>
      <c r="K35" s="60" t="s">
        <v>254</v>
      </c>
      <c r="L35" s="189" t="s">
        <v>1963</v>
      </c>
      <c r="M35" s="62" t="s">
        <v>254</v>
      </c>
      <c r="N35" s="139" t="s">
        <v>254</v>
      </c>
      <c r="O35" s="62" t="s">
        <v>254</v>
      </c>
      <c r="P35" s="62" t="s">
        <v>254</v>
      </c>
    </row>
    <row r="36">
      <c r="A36" s="19" t="s">
        <v>218</v>
      </c>
      <c r="B36" s="18">
        <v>0.105</v>
      </c>
      <c r="C36" s="19" t="s">
        <v>226</v>
      </c>
      <c r="D36" s="19" t="s">
        <v>1964</v>
      </c>
      <c r="E36" s="19" t="s">
        <v>226</v>
      </c>
      <c r="F36" s="19" t="s">
        <v>258</v>
      </c>
      <c r="G36" s="69" t="s">
        <v>1965</v>
      </c>
      <c r="H36" s="60" t="s">
        <v>254</v>
      </c>
      <c r="I36" s="60" t="s">
        <v>254</v>
      </c>
      <c r="J36" s="60" t="s">
        <v>254</v>
      </c>
      <c r="K36" s="60" t="s">
        <v>254</v>
      </c>
      <c r="L36" s="189" t="s">
        <v>254</v>
      </c>
      <c r="M36" s="62" t="s">
        <v>254</v>
      </c>
      <c r="N36" s="139">
        <v>10.0</v>
      </c>
      <c r="O36" s="62" t="s">
        <v>254</v>
      </c>
      <c r="P36" s="62" t="s">
        <v>254</v>
      </c>
    </row>
    <row r="37">
      <c r="A37" s="19" t="s">
        <v>218</v>
      </c>
      <c r="B37" s="18">
        <v>0.10502314814814814</v>
      </c>
      <c r="C37" s="19" t="s">
        <v>230</v>
      </c>
      <c r="D37" s="19" t="s">
        <v>1964</v>
      </c>
      <c r="E37" s="19" t="s">
        <v>230</v>
      </c>
      <c r="F37" s="19" t="s">
        <v>258</v>
      </c>
      <c r="G37" s="69" t="s">
        <v>1966</v>
      </c>
      <c r="H37" s="60" t="s">
        <v>254</v>
      </c>
      <c r="I37" s="60" t="s">
        <v>254</v>
      </c>
      <c r="J37" s="60" t="s">
        <v>254</v>
      </c>
      <c r="K37" s="60" t="s">
        <v>254</v>
      </c>
      <c r="L37" s="189" t="s">
        <v>254</v>
      </c>
      <c r="M37" s="62" t="s">
        <v>254</v>
      </c>
      <c r="N37" s="139">
        <v>55.0</v>
      </c>
      <c r="O37" s="62" t="s">
        <v>254</v>
      </c>
      <c r="P37" s="62" t="s">
        <v>254</v>
      </c>
    </row>
    <row r="38">
      <c r="A38" s="19" t="s">
        <v>218</v>
      </c>
      <c r="B38" s="18">
        <v>0.10512731481481481</v>
      </c>
      <c r="C38" s="19" t="s">
        <v>232</v>
      </c>
      <c r="D38" s="19" t="s">
        <v>1964</v>
      </c>
      <c r="E38" s="19" t="s">
        <v>232</v>
      </c>
      <c r="F38" s="19" t="s">
        <v>258</v>
      </c>
      <c r="G38" s="69" t="s">
        <v>1967</v>
      </c>
      <c r="H38" s="60" t="s">
        <v>254</v>
      </c>
      <c r="I38" s="60" t="s">
        <v>254</v>
      </c>
      <c r="J38" s="60" t="s">
        <v>254</v>
      </c>
      <c r="K38" s="60" t="s">
        <v>254</v>
      </c>
      <c r="L38" s="189" t="s">
        <v>254</v>
      </c>
      <c r="M38" s="62" t="s">
        <v>254</v>
      </c>
      <c r="N38" s="139">
        <v>30.0</v>
      </c>
      <c r="O38" s="62" t="s">
        <v>254</v>
      </c>
      <c r="P38" s="62" t="s">
        <v>254</v>
      </c>
    </row>
    <row r="39">
      <c r="A39" s="19" t="s">
        <v>218</v>
      </c>
      <c r="B39" s="18">
        <v>0.10519675925925925</v>
      </c>
      <c r="C39" s="19" t="s">
        <v>227</v>
      </c>
      <c r="D39" s="19" t="s">
        <v>1964</v>
      </c>
      <c r="E39" s="19" t="s">
        <v>227</v>
      </c>
      <c r="F39" s="19" t="s">
        <v>258</v>
      </c>
      <c r="G39" s="69" t="s">
        <v>1968</v>
      </c>
      <c r="H39" s="60" t="s">
        <v>254</v>
      </c>
      <c r="I39" s="60" t="s">
        <v>254</v>
      </c>
      <c r="J39" s="60" t="s">
        <v>254</v>
      </c>
      <c r="K39" s="60" t="s">
        <v>254</v>
      </c>
      <c r="L39" s="189" t="s">
        <v>254</v>
      </c>
      <c r="M39" s="62" t="s">
        <v>254</v>
      </c>
      <c r="N39" s="139">
        <v>30.0</v>
      </c>
      <c r="O39" s="62" t="s">
        <v>254</v>
      </c>
      <c r="P39" s="62" t="s">
        <v>254</v>
      </c>
    </row>
    <row r="40">
      <c r="A40" s="19" t="s">
        <v>218</v>
      </c>
      <c r="B40" s="18">
        <v>0.10594907407407407</v>
      </c>
      <c r="C40" s="19" t="s">
        <v>228</v>
      </c>
      <c r="D40" s="19" t="s">
        <v>1964</v>
      </c>
      <c r="E40" s="19" t="s">
        <v>228</v>
      </c>
      <c r="F40" s="19" t="s">
        <v>258</v>
      </c>
      <c r="G40" s="69" t="s">
        <v>1969</v>
      </c>
      <c r="H40" s="60" t="s">
        <v>254</v>
      </c>
      <c r="I40" s="60" t="s">
        <v>254</v>
      </c>
      <c r="J40" s="60" t="s">
        <v>254</v>
      </c>
      <c r="K40" s="60" t="s">
        <v>254</v>
      </c>
      <c r="L40" s="189" t="s">
        <v>254</v>
      </c>
      <c r="M40" s="62" t="s">
        <v>254</v>
      </c>
      <c r="N40" s="139">
        <v>40.0</v>
      </c>
      <c r="O40" s="62" t="s">
        <v>254</v>
      </c>
      <c r="P40" s="62" t="s">
        <v>254</v>
      </c>
    </row>
    <row r="41">
      <c r="A41" s="19" t="s">
        <v>218</v>
      </c>
      <c r="B41" s="18">
        <v>0.10697916666666667</v>
      </c>
      <c r="C41" s="19" t="s">
        <v>230</v>
      </c>
      <c r="D41" s="19" t="s">
        <v>1964</v>
      </c>
      <c r="E41" s="19" t="s">
        <v>230</v>
      </c>
      <c r="F41" s="19" t="s">
        <v>258</v>
      </c>
      <c r="G41" s="69" t="s">
        <v>1970</v>
      </c>
      <c r="H41" s="60" t="s">
        <v>254</v>
      </c>
      <c r="I41" s="60" t="s">
        <v>254</v>
      </c>
      <c r="J41" s="60" t="s">
        <v>254</v>
      </c>
      <c r="K41" s="60" t="s">
        <v>254</v>
      </c>
      <c r="L41" s="189" t="s">
        <v>254</v>
      </c>
      <c r="M41" s="62" t="s">
        <v>254</v>
      </c>
      <c r="N41" s="139">
        <v>4835.0</v>
      </c>
      <c r="O41" s="62" t="s">
        <v>254</v>
      </c>
      <c r="P41" s="62" t="s">
        <v>254</v>
      </c>
    </row>
    <row r="42">
      <c r="A42" s="19" t="s">
        <v>218</v>
      </c>
      <c r="B42" s="18">
        <v>0.10744212962962962</v>
      </c>
      <c r="C42" s="19" t="s">
        <v>227</v>
      </c>
      <c r="D42" s="19" t="s">
        <v>254</v>
      </c>
      <c r="E42" s="19" t="s">
        <v>230</v>
      </c>
      <c r="F42" s="19" t="s">
        <v>262</v>
      </c>
      <c r="G42" s="69" t="s">
        <v>254</v>
      </c>
      <c r="H42" s="60" t="s">
        <v>254</v>
      </c>
      <c r="I42" s="60">
        <v>500.0</v>
      </c>
      <c r="J42" s="60" t="s">
        <v>254</v>
      </c>
      <c r="K42" s="60" t="s">
        <v>254</v>
      </c>
      <c r="L42" s="189" t="s">
        <v>254</v>
      </c>
      <c r="M42" s="62" t="s">
        <v>254</v>
      </c>
      <c r="N42" s="139">
        <v>500.0</v>
      </c>
      <c r="O42" s="62" t="s">
        <v>254</v>
      </c>
      <c r="P42" s="62" t="s">
        <v>254</v>
      </c>
    </row>
    <row r="43">
      <c r="A43" s="19" t="s">
        <v>218</v>
      </c>
      <c r="B43" s="18">
        <v>0.1079050925925926</v>
      </c>
      <c r="C43" s="19" t="s">
        <v>232</v>
      </c>
      <c r="D43" s="19" t="s">
        <v>254</v>
      </c>
      <c r="E43" s="19" t="s">
        <v>230</v>
      </c>
      <c r="F43" s="19" t="s">
        <v>262</v>
      </c>
      <c r="G43" s="69" t="s">
        <v>254</v>
      </c>
      <c r="H43" s="60" t="s">
        <v>254</v>
      </c>
      <c r="I43" s="60">
        <v>100.0</v>
      </c>
      <c r="J43" s="60" t="s">
        <v>254</v>
      </c>
      <c r="K43" s="60" t="s">
        <v>254</v>
      </c>
      <c r="L43" s="189" t="s">
        <v>254</v>
      </c>
      <c r="M43" s="62" t="s">
        <v>254</v>
      </c>
      <c r="N43" s="139">
        <v>100.0</v>
      </c>
      <c r="O43" s="62" t="s">
        <v>254</v>
      </c>
      <c r="P43" s="62" t="s">
        <v>254</v>
      </c>
    </row>
    <row r="44">
      <c r="A44" s="19" t="s">
        <v>218</v>
      </c>
      <c r="B44" s="18">
        <v>0.10740740740740741</v>
      </c>
      <c r="C44" s="19" t="s">
        <v>233</v>
      </c>
      <c r="D44" s="19" t="s">
        <v>254</v>
      </c>
      <c r="E44" s="19" t="s">
        <v>230</v>
      </c>
      <c r="F44" s="19" t="s">
        <v>262</v>
      </c>
      <c r="G44" s="69" t="s">
        <v>254</v>
      </c>
      <c r="H44" s="60" t="s">
        <v>254</v>
      </c>
      <c r="I44" s="60">
        <v>50.0</v>
      </c>
      <c r="J44" s="60" t="s">
        <v>254</v>
      </c>
      <c r="K44" s="60" t="s">
        <v>254</v>
      </c>
      <c r="L44" s="189" t="s">
        <v>254</v>
      </c>
      <c r="M44" s="62" t="s">
        <v>254</v>
      </c>
      <c r="N44" s="139">
        <v>50.0</v>
      </c>
      <c r="O44" s="62" t="s">
        <v>254</v>
      </c>
      <c r="P44" s="62" t="s">
        <v>254</v>
      </c>
    </row>
    <row r="45">
      <c r="A45" s="19" t="s">
        <v>218</v>
      </c>
      <c r="B45" s="18">
        <v>0.10986111111111112</v>
      </c>
      <c r="C45" s="19" t="s">
        <v>1971</v>
      </c>
      <c r="D45" s="19" t="s">
        <v>254</v>
      </c>
      <c r="E45" s="19" t="s">
        <v>232</v>
      </c>
      <c r="F45" s="19" t="s">
        <v>262</v>
      </c>
      <c r="G45" s="69" t="s">
        <v>1972</v>
      </c>
      <c r="H45" s="60" t="s">
        <v>254</v>
      </c>
      <c r="I45" s="60" t="s">
        <v>254</v>
      </c>
      <c r="J45" s="60" t="s">
        <v>254</v>
      </c>
      <c r="K45" s="60" t="s">
        <v>254</v>
      </c>
      <c r="L45" s="189" t="s">
        <v>254</v>
      </c>
      <c r="M45" s="62" t="s">
        <v>254</v>
      </c>
      <c r="N45" s="139" t="s">
        <v>254</v>
      </c>
      <c r="O45" s="62" t="s">
        <v>254</v>
      </c>
      <c r="P45" s="62" t="s">
        <v>254</v>
      </c>
    </row>
    <row r="46">
      <c r="A46" s="19" t="s">
        <v>218</v>
      </c>
      <c r="B46" s="18">
        <v>0.11012731481481482</v>
      </c>
      <c r="C46" s="19" t="s">
        <v>228</v>
      </c>
      <c r="D46" s="19" t="s">
        <v>1964</v>
      </c>
      <c r="E46" s="19" t="s">
        <v>228</v>
      </c>
      <c r="F46" s="19" t="s">
        <v>258</v>
      </c>
      <c r="G46" s="69" t="s">
        <v>1489</v>
      </c>
      <c r="H46" s="60" t="s">
        <v>254</v>
      </c>
      <c r="I46" s="60" t="s">
        <v>254</v>
      </c>
      <c r="J46" s="60" t="s">
        <v>254</v>
      </c>
      <c r="K46" s="60" t="s">
        <v>254</v>
      </c>
      <c r="L46" s="189" t="s">
        <v>254</v>
      </c>
      <c r="M46" s="62" t="s">
        <v>254</v>
      </c>
      <c r="N46" s="139">
        <v>50.0</v>
      </c>
      <c r="O46" s="62" t="s">
        <v>254</v>
      </c>
      <c r="P46" s="62" t="s">
        <v>254</v>
      </c>
    </row>
    <row r="47">
      <c r="A47" s="19" t="s">
        <v>218</v>
      </c>
      <c r="B47" s="18">
        <v>0.11025462962962963</v>
      </c>
      <c r="C47" s="19" t="s">
        <v>1971</v>
      </c>
      <c r="D47" s="19" t="s">
        <v>254</v>
      </c>
      <c r="E47" s="19" t="s">
        <v>228</v>
      </c>
      <c r="F47" s="19" t="s">
        <v>262</v>
      </c>
      <c r="G47" s="69" t="s">
        <v>1972</v>
      </c>
      <c r="H47" s="60" t="s">
        <v>254</v>
      </c>
      <c r="I47" s="60" t="s">
        <v>254</v>
      </c>
      <c r="J47" s="60" t="s">
        <v>254</v>
      </c>
      <c r="K47" s="60" t="s">
        <v>254</v>
      </c>
      <c r="L47" s="189" t="s">
        <v>254</v>
      </c>
      <c r="M47" s="62" t="s">
        <v>254</v>
      </c>
      <c r="N47" s="139" t="s">
        <v>254</v>
      </c>
      <c r="O47" s="62" t="s">
        <v>254</v>
      </c>
      <c r="P47" s="62" t="s">
        <v>254</v>
      </c>
    </row>
    <row r="48">
      <c r="A48" s="19" t="s">
        <v>218</v>
      </c>
      <c r="B48" s="18">
        <v>0.10891203703703704</v>
      </c>
      <c r="C48" s="19" t="s">
        <v>233</v>
      </c>
      <c r="D48" s="19" t="s">
        <v>1964</v>
      </c>
      <c r="E48" s="19" t="s">
        <v>233</v>
      </c>
      <c r="F48" s="19" t="s">
        <v>258</v>
      </c>
      <c r="G48" s="69" t="s">
        <v>1973</v>
      </c>
      <c r="H48" s="60" t="s">
        <v>254</v>
      </c>
      <c r="I48" s="60" t="s">
        <v>254</v>
      </c>
      <c r="J48" s="60" t="s">
        <v>254</v>
      </c>
      <c r="K48" s="60" t="s">
        <v>254</v>
      </c>
      <c r="L48" s="189" t="s">
        <v>254</v>
      </c>
      <c r="M48" s="62" t="s">
        <v>254</v>
      </c>
      <c r="N48" s="139" t="s">
        <v>254</v>
      </c>
      <c r="O48" s="62">
        <v>4.0</v>
      </c>
      <c r="P48" s="62"/>
    </row>
    <row r="49">
      <c r="A49" s="19" t="s">
        <v>218</v>
      </c>
      <c r="B49" s="18">
        <v>0.11071759259259259</v>
      </c>
      <c r="C49" s="19" t="s">
        <v>226</v>
      </c>
      <c r="D49" s="19" t="s">
        <v>1964</v>
      </c>
      <c r="E49" s="19" t="s">
        <v>226</v>
      </c>
      <c r="F49" s="19" t="s">
        <v>258</v>
      </c>
      <c r="G49" s="69" t="s">
        <v>1974</v>
      </c>
      <c r="H49" s="60" t="s">
        <v>254</v>
      </c>
      <c r="I49" s="60" t="s">
        <v>254</v>
      </c>
      <c r="J49" s="60" t="s">
        <v>254</v>
      </c>
      <c r="K49" s="60" t="s">
        <v>254</v>
      </c>
      <c r="L49" s="189" t="s">
        <v>254</v>
      </c>
      <c r="M49" s="62" t="s">
        <v>254</v>
      </c>
      <c r="N49" s="139" t="s">
        <v>254</v>
      </c>
      <c r="O49" s="62" t="s">
        <v>254</v>
      </c>
      <c r="P49" s="62">
        <v>5.0</v>
      </c>
    </row>
    <row r="50">
      <c r="A50" s="19" t="s">
        <v>218</v>
      </c>
      <c r="B50" s="18">
        <v>0.12253472222222223</v>
      </c>
      <c r="C50" s="19" t="s">
        <v>228</v>
      </c>
      <c r="D50" s="19" t="s">
        <v>1731</v>
      </c>
      <c r="E50" s="19" t="s">
        <v>275</v>
      </c>
      <c r="F50" s="19" t="s">
        <v>258</v>
      </c>
      <c r="G50" s="69" t="s">
        <v>1975</v>
      </c>
      <c r="H50" s="60" t="s">
        <v>254</v>
      </c>
      <c r="I50" s="60" t="s">
        <v>254</v>
      </c>
      <c r="J50" s="60" t="s">
        <v>254</v>
      </c>
      <c r="K50" s="60" t="s">
        <v>254</v>
      </c>
      <c r="L50" s="189" t="s">
        <v>254</v>
      </c>
      <c r="M50" s="62" t="s">
        <v>254</v>
      </c>
      <c r="N50" s="139" t="s">
        <v>254</v>
      </c>
      <c r="O50" s="62">
        <v>6.0</v>
      </c>
      <c r="P50" s="62" t="s">
        <v>254</v>
      </c>
    </row>
    <row r="51">
      <c r="A51" s="19" t="s">
        <v>218</v>
      </c>
      <c r="B51" s="18">
        <v>0.12376157407407408</v>
      </c>
      <c r="C51" s="19" t="s">
        <v>230</v>
      </c>
      <c r="D51" s="19" t="s">
        <v>254</v>
      </c>
      <c r="E51" s="19" t="s">
        <v>254</v>
      </c>
      <c r="F51" s="19" t="s">
        <v>304</v>
      </c>
      <c r="G51" s="69" t="s">
        <v>254</v>
      </c>
      <c r="H51" s="60" t="s">
        <v>254</v>
      </c>
      <c r="I51" s="60" t="s">
        <v>254</v>
      </c>
      <c r="J51" s="60" t="s">
        <v>254</v>
      </c>
      <c r="K51" s="60" t="s">
        <v>254</v>
      </c>
      <c r="L51" s="189" t="s">
        <v>1976</v>
      </c>
      <c r="M51" s="62" t="s">
        <v>254</v>
      </c>
      <c r="N51" s="139" t="s">
        <v>254</v>
      </c>
      <c r="O51" s="62" t="s">
        <v>254</v>
      </c>
      <c r="P51" s="62" t="s">
        <v>254</v>
      </c>
    </row>
    <row r="52">
      <c r="A52" s="19" t="s">
        <v>218</v>
      </c>
      <c r="B52" s="18">
        <v>0.12498842592592592</v>
      </c>
      <c r="C52" s="19" t="s">
        <v>226</v>
      </c>
      <c r="D52" s="19" t="s">
        <v>254</v>
      </c>
      <c r="E52" s="19" t="s">
        <v>230</v>
      </c>
      <c r="F52" s="19" t="s">
        <v>262</v>
      </c>
      <c r="G52" s="69" t="s">
        <v>1974</v>
      </c>
      <c r="H52" s="60" t="s">
        <v>254</v>
      </c>
      <c r="I52" s="60" t="s">
        <v>254</v>
      </c>
      <c r="J52" s="60" t="s">
        <v>254</v>
      </c>
      <c r="K52" s="60" t="s">
        <v>254</v>
      </c>
      <c r="L52" s="189" t="s">
        <v>1974</v>
      </c>
      <c r="M52" s="62" t="s">
        <v>254</v>
      </c>
      <c r="N52" s="139" t="s">
        <v>254</v>
      </c>
      <c r="O52" s="62" t="s">
        <v>254</v>
      </c>
      <c r="P52" s="62" t="s">
        <v>254</v>
      </c>
    </row>
    <row r="53">
      <c r="A53" s="19" t="s">
        <v>218</v>
      </c>
      <c r="B53" s="18">
        <v>0.15915509259259258</v>
      </c>
      <c r="C53" s="19" t="s">
        <v>1977</v>
      </c>
      <c r="D53" s="19" t="s">
        <v>254</v>
      </c>
      <c r="E53" s="19" t="s">
        <v>230</v>
      </c>
      <c r="F53" s="19" t="s">
        <v>262</v>
      </c>
      <c r="G53" s="69" t="s">
        <v>1978</v>
      </c>
      <c r="H53" s="60" t="s">
        <v>254</v>
      </c>
      <c r="I53" s="60" t="s">
        <v>254</v>
      </c>
      <c r="J53" s="60" t="s">
        <v>254</v>
      </c>
      <c r="K53" s="60" t="s">
        <v>254</v>
      </c>
      <c r="L53" s="189" t="s">
        <v>254</v>
      </c>
      <c r="M53" s="62" t="s">
        <v>254</v>
      </c>
      <c r="N53" s="139" t="s">
        <v>254</v>
      </c>
      <c r="O53" s="62" t="s">
        <v>254</v>
      </c>
      <c r="P53" s="62" t="s">
        <v>254</v>
      </c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17.86"/>
    <col customWidth="1" min="4" max="4" width="20.29"/>
    <col customWidth="1" min="5" max="5" width="14.14"/>
    <col customWidth="1" min="6" max="6" width="14.0"/>
    <col customWidth="1" min="7" max="7" width="44.86"/>
    <col customWidth="1" min="8" max="8" width="9.29"/>
    <col customWidth="1" min="9" max="11" width="7.71"/>
    <col customWidth="1" min="12" max="12" width="39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1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219</v>
      </c>
      <c r="B2" s="18">
        <v>0.013414351851851853</v>
      </c>
      <c r="C2" s="19" t="s">
        <v>228</v>
      </c>
      <c r="D2" s="19" t="s">
        <v>1731</v>
      </c>
      <c r="E2" s="19" t="s">
        <v>275</v>
      </c>
      <c r="F2" s="19" t="s">
        <v>258</v>
      </c>
      <c r="G2" s="69" t="s">
        <v>1979</v>
      </c>
      <c r="H2" s="60" t="s">
        <v>254</v>
      </c>
      <c r="I2" s="60" t="s">
        <v>254</v>
      </c>
      <c r="J2" s="60" t="s">
        <v>254</v>
      </c>
      <c r="K2" s="60" t="s">
        <v>254</v>
      </c>
      <c r="L2" s="193" t="s">
        <v>254</v>
      </c>
      <c r="M2" s="139" t="s">
        <v>254</v>
      </c>
      <c r="N2" s="139" t="s">
        <v>254</v>
      </c>
      <c r="O2" s="139">
        <v>2.0</v>
      </c>
      <c r="P2" s="62" t="s">
        <v>254</v>
      </c>
    </row>
    <row r="3">
      <c r="A3" s="19" t="s">
        <v>219</v>
      </c>
      <c r="B3" s="18">
        <v>0.0419212962962963</v>
      </c>
      <c r="C3" s="19" t="s">
        <v>227</v>
      </c>
      <c r="D3" s="19" t="s">
        <v>254</v>
      </c>
      <c r="E3" s="19" t="s">
        <v>1528</v>
      </c>
      <c r="F3" s="19" t="s">
        <v>262</v>
      </c>
      <c r="G3" s="6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193" t="s">
        <v>1980</v>
      </c>
      <c r="M3" s="139" t="s">
        <v>254</v>
      </c>
      <c r="N3" s="139" t="s">
        <v>254</v>
      </c>
      <c r="O3" s="139" t="s">
        <v>254</v>
      </c>
      <c r="P3" s="62" t="s">
        <v>254</v>
      </c>
    </row>
    <row r="4">
      <c r="A4" s="19" t="s">
        <v>219</v>
      </c>
      <c r="B4" s="85">
        <v>0.04479166666666667</v>
      </c>
      <c r="C4" s="19" t="s">
        <v>232</v>
      </c>
      <c r="D4" s="19" t="s">
        <v>254</v>
      </c>
      <c r="E4" s="19" t="s">
        <v>254</v>
      </c>
      <c r="F4" s="19" t="s">
        <v>304</v>
      </c>
      <c r="G4" s="6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193" t="s">
        <v>1981</v>
      </c>
      <c r="M4" s="139" t="s">
        <v>254</v>
      </c>
      <c r="N4" s="139" t="s">
        <v>254</v>
      </c>
      <c r="O4" s="139" t="s">
        <v>254</v>
      </c>
      <c r="P4" s="62" t="s">
        <v>254</v>
      </c>
    </row>
    <row r="5">
      <c r="A5" s="19" t="s">
        <v>219</v>
      </c>
      <c r="B5" s="85">
        <v>0.05638888888888889</v>
      </c>
      <c r="C5" s="19" t="s">
        <v>1845</v>
      </c>
      <c r="D5" s="19" t="s">
        <v>1845</v>
      </c>
      <c r="E5" s="19" t="s">
        <v>227</v>
      </c>
      <c r="F5" s="19" t="s">
        <v>262</v>
      </c>
      <c r="G5" s="69" t="s">
        <v>718</v>
      </c>
      <c r="H5" s="60" t="s">
        <v>254</v>
      </c>
      <c r="I5" s="60" t="s">
        <v>254</v>
      </c>
      <c r="J5" s="60" t="s">
        <v>254</v>
      </c>
      <c r="K5" s="60" t="s">
        <v>254</v>
      </c>
      <c r="L5" s="193" t="s">
        <v>254</v>
      </c>
      <c r="M5" s="139" t="s">
        <v>254</v>
      </c>
      <c r="N5" s="139" t="s">
        <v>254</v>
      </c>
      <c r="O5" s="139" t="s">
        <v>254</v>
      </c>
      <c r="P5" s="62" t="s">
        <v>254</v>
      </c>
    </row>
    <row r="6">
      <c r="A6" s="19" t="s">
        <v>219</v>
      </c>
      <c r="B6" s="18">
        <v>0.057199074074074076</v>
      </c>
      <c r="C6" s="19" t="s">
        <v>1845</v>
      </c>
      <c r="D6" s="19" t="s">
        <v>1845</v>
      </c>
      <c r="E6" s="19" t="s">
        <v>230</v>
      </c>
      <c r="F6" s="19" t="s">
        <v>262</v>
      </c>
      <c r="G6" s="69" t="s">
        <v>1982</v>
      </c>
      <c r="H6" s="60" t="s">
        <v>254</v>
      </c>
      <c r="I6" s="60" t="s">
        <v>254</v>
      </c>
      <c r="J6" s="60" t="s">
        <v>254</v>
      </c>
      <c r="K6" s="60" t="s">
        <v>254</v>
      </c>
      <c r="L6" s="193" t="s">
        <v>254</v>
      </c>
      <c r="M6" s="139" t="s">
        <v>254</v>
      </c>
      <c r="N6" s="139" t="s">
        <v>254</v>
      </c>
      <c r="O6" s="139" t="s">
        <v>254</v>
      </c>
      <c r="P6" s="62" t="s">
        <v>254</v>
      </c>
    </row>
    <row r="7">
      <c r="A7" s="19" t="s">
        <v>219</v>
      </c>
      <c r="B7" s="18">
        <v>0.06282407407407407</v>
      </c>
      <c r="C7" s="19" t="s">
        <v>1983</v>
      </c>
      <c r="D7" s="19" t="s">
        <v>1731</v>
      </c>
      <c r="E7" s="19" t="s">
        <v>227</v>
      </c>
      <c r="F7" s="19" t="s">
        <v>262</v>
      </c>
      <c r="G7" s="69" t="s">
        <v>1984</v>
      </c>
      <c r="H7" s="60" t="s">
        <v>254</v>
      </c>
      <c r="I7" s="60" t="s">
        <v>254</v>
      </c>
      <c r="J7" s="60" t="s">
        <v>254</v>
      </c>
      <c r="K7" s="60" t="s">
        <v>254</v>
      </c>
      <c r="L7" s="193" t="s">
        <v>254</v>
      </c>
      <c r="M7" s="139" t="s">
        <v>254</v>
      </c>
      <c r="N7" s="139" t="s">
        <v>254</v>
      </c>
      <c r="O7" s="139" t="s">
        <v>254</v>
      </c>
      <c r="P7" s="62" t="s">
        <v>254</v>
      </c>
    </row>
    <row r="8">
      <c r="A8" s="19" t="s">
        <v>219</v>
      </c>
      <c r="B8" s="18">
        <v>0.07074074074074074</v>
      </c>
      <c r="C8" s="19" t="s">
        <v>228</v>
      </c>
      <c r="D8" s="19" t="s">
        <v>1731</v>
      </c>
      <c r="E8" s="19" t="s">
        <v>228</v>
      </c>
      <c r="F8" s="19" t="s">
        <v>258</v>
      </c>
      <c r="G8" s="69" t="s">
        <v>1985</v>
      </c>
      <c r="H8" s="60" t="s">
        <v>254</v>
      </c>
      <c r="I8" s="60" t="s">
        <v>254</v>
      </c>
      <c r="J8" s="60" t="s">
        <v>254</v>
      </c>
      <c r="K8" s="60" t="s">
        <v>254</v>
      </c>
      <c r="L8" s="193" t="s">
        <v>254</v>
      </c>
      <c r="M8" s="139" t="s">
        <v>254</v>
      </c>
      <c r="N8" s="139">
        <v>25.0</v>
      </c>
      <c r="O8" s="139" t="s">
        <v>254</v>
      </c>
      <c r="P8" s="62" t="s">
        <v>254</v>
      </c>
    </row>
    <row r="9">
      <c r="A9" s="19" t="s">
        <v>219</v>
      </c>
      <c r="B9" s="18">
        <v>0.07185185185185185</v>
      </c>
      <c r="C9" s="19" t="s">
        <v>230</v>
      </c>
      <c r="D9" s="19" t="s">
        <v>1731</v>
      </c>
      <c r="E9" s="19" t="s">
        <v>230</v>
      </c>
      <c r="F9" s="19" t="s">
        <v>258</v>
      </c>
      <c r="G9" s="69" t="s">
        <v>1986</v>
      </c>
      <c r="H9" s="60" t="s">
        <v>254</v>
      </c>
      <c r="I9" s="60" t="s">
        <v>254</v>
      </c>
      <c r="J9" s="60" t="s">
        <v>254</v>
      </c>
      <c r="K9" s="60" t="s">
        <v>254</v>
      </c>
      <c r="L9" s="193" t="s">
        <v>254</v>
      </c>
      <c r="M9" s="139" t="s">
        <v>254</v>
      </c>
      <c r="N9" s="139">
        <v>250.0</v>
      </c>
      <c r="O9" s="139" t="s">
        <v>254</v>
      </c>
      <c r="P9" s="62" t="s">
        <v>254</v>
      </c>
    </row>
    <row r="10">
      <c r="A10" s="19" t="s">
        <v>219</v>
      </c>
      <c r="B10" s="18">
        <v>0.07476851851851851</v>
      </c>
      <c r="C10" s="19" t="s">
        <v>237</v>
      </c>
      <c r="D10" s="19" t="s">
        <v>1731</v>
      </c>
      <c r="E10" s="19" t="s">
        <v>237</v>
      </c>
      <c r="F10" s="19" t="s">
        <v>258</v>
      </c>
      <c r="G10" s="69" t="s">
        <v>1987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193" t="s">
        <v>254</v>
      </c>
      <c r="M10" s="139" t="s">
        <v>254</v>
      </c>
      <c r="N10" s="139">
        <v>45.0</v>
      </c>
      <c r="O10" s="139" t="s">
        <v>254</v>
      </c>
      <c r="P10" s="62" t="s">
        <v>254</v>
      </c>
    </row>
    <row r="11">
      <c r="A11" s="19" t="s">
        <v>219</v>
      </c>
      <c r="B11" s="18">
        <v>0.07618055555555556</v>
      </c>
      <c r="C11" s="19" t="s">
        <v>232</v>
      </c>
      <c r="D11" s="19" t="s">
        <v>1731</v>
      </c>
      <c r="E11" s="19" t="s">
        <v>232</v>
      </c>
      <c r="F11" s="19" t="s">
        <v>258</v>
      </c>
      <c r="G11" s="69" t="s">
        <v>1988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193" t="s">
        <v>254</v>
      </c>
      <c r="M11" s="139" t="s">
        <v>254</v>
      </c>
      <c r="N11" s="139" t="s">
        <v>254</v>
      </c>
      <c r="O11" s="139" t="s">
        <v>254</v>
      </c>
      <c r="P11" s="62" t="s">
        <v>254</v>
      </c>
    </row>
    <row r="12">
      <c r="A12" s="19" t="s">
        <v>219</v>
      </c>
      <c r="B12" s="18">
        <v>0.07645833333333334</v>
      </c>
      <c r="C12" s="19" t="s">
        <v>232</v>
      </c>
      <c r="D12" s="19" t="s">
        <v>1731</v>
      </c>
      <c r="E12" s="19" t="s">
        <v>232</v>
      </c>
      <c r="F12" s="19" t="s">
        <v>258</v>
      </c>
      <c r="G12" s="69" t="s">
        <v>1989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193" t="s">
        <v>254</v>
      </c>
      <c r="M12" s="139" t="s">
        <v>254</v>
      </c>
      <c r="N12" s="139">
        <v>40.0</v>
      </c>
      <c r="O12" s="139" t="s">
        <v>254</v>
      </c>
      <c r="P12" s="62" t="s">
        <v>254</v>
      </c>
    </row>
    <row r="13">
      <c r="A13" s="19" t="s">
        <v>219</v>
      </c>
      <c r="B13" s="18">
        <v>0.07773148148148148</v>
      </c>
      <c r="C13" s="19" t="s">
        <v>233</v>
      </c>
      <c r="D13" s="19" t="s">
        <v>1731</v>
      </c>
      <c r="E13" s="19" t="s">
        <v>233</v>
      </c>
      <c r="F13" s="19" t="s">
        <v>258</v>
      </c>
      <c r="G13" s="69" t="s">
        <v>1990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193" t="s">
        <v>254</v>
      </c>
      <c r="M13" s="139" t="s">
        <v>254</v>
      </c>
      <c r="N13" s="139">
        <v>50.0</v>
      </c>
      <c r="O13" s="139" t="s">
        <v>254</v>
      </c>
      <c r="P13" s="62" t="s">
        <v>254</v>
      </c>
    </row>
    <row r="14">
      <c r="A14" s="19" t="s">
        <v>219</v>
      </c>
      <c r="B14" s="18">
        <v>0.07925925925925927</v>
      </c>
      <c r="C14" s="19" t="s">
        <v>226</v>
      </c>
      <c r="D14" s="19" t="s">
        <v>1731</v>
      </c>
      <c r="E14" s="19" t="s">
        <v>226</v>
      </c>
      <c r="F14" s="19" t="s">
        <v>258</v>
      </c>
      <c r="G14" s="69" t="s">
        <v>1991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193" t="s">
        <v>254</v>
      </c>
      <c r="M14" s="139" t="s">
        <v>254</v>
      </c>
      <c r="N14" s="139">
        <v>5.0</v>
      </c>
      <c r="O14" s="139" t="s">
        <v>254</v>
      </c>
      <c r="P14" s="62" t="s">
        <v>254</v>
      </c>
    </row>
    <row r="15">
      <c r="A15" s="19" t="s">
        <v>219</v>
      </c>
      <c r="B15" s="18">
        <v>0.0795949074074074</v>
      </c>
      <c r="C15" s="19" t="s">
        <v>230</v>
      </c>
      <c r="D15" s="19" t="s">
        <v>1731</v>
      </c>
      <c r="E15" s="19" t="s">
        <v>230</v>
      </c>
      <c r="F15" s="19" t="s">
        <v>258</v>
      </c>
      <c r="G15" s="69" t="s">
        <v>1992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193" t="s">
        <v>254</v>
      </c>
      <c r="M15" s="139" t="s">
        <v>254</v>
      </c>
      <c r="N15" s="139" t="s">
        <v>254</v>
      </c>
      <c r="O15" s="139" t="s">
        <v>254</v>
      </c>
      <c r="P15" s="62" t="s">
        <v>254</v>
      </c>
      <c r="Q15" s="19" t="s">
        <v>1993</v>
      </c>
    </row>
    <row r="16">
      <c r="A16" s="19" t="s">
        <v>219</v>
      </c>
      <c r="B16" s="19" t="s">
        <v>1994</v>
      </c>
      <c r="C16" s="19" t="s">
        <v>228</v>
      </c>
      <c r="D16" s="19" t="s">
        <v>1731</v>
      </c>
      <c r="E16" s="19" t="s">
        <v>275</v>
      </c>
      <c r="F16" s="19" t="s">
        <v>258</v>
      </c>
      <c r="G16" s="69" t="s">
        <v>1995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193" t="s">
        <v>254</v>
      </c>
      <c r="M16" s="139" t="s">
        <v>254</v>
      </c>
      <c r="N16" s="139">
        <v>2.0</v>
      </c>
      <c r="O16" s="139" t="s">
        <v>254</v>
      </c>
      <c r="P16" s="62" t="s">
        <v>254</v>
      </c>
    </row>
    <row r="17">
      <c r="A17" s="19" t="s">
        <v>219</v>
      </c>
      <c r="B17" s="18">
        <v>0.16836805555555556</v>
      </c>
      <c r="C17" s="19" t="s">
        <v>228</v>
      </c>
      <c r="D17" s="19" t="s">
        <v>1731</v>
      </c>
      <c r="E17" s="19" t="s">
        <v>275</v>
      </c>
      <c r="F17" s="19" t="s">
        <v>258</v>
      </c>
      <c r="G17" s="69" t="s">
        <v>1996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193" t="s">
        <v>254</v>
      </c>
      <c r="M17" s="139" t="s">
        <v>254</v>
      </c>
      <c r="N17" s="139">
        <v>3.0</v>
      </c>
      <c r="O17" s="139" t="s">
        <v>254</v>
      </c>
      <c r="P17" s="62" t="s">
        <v>254</v>
      </c>
    </row>
    <row r="18">
      <c r="A18" s="19" t="s">
        <v>219</v>
      </c>
      <c r="B18" s="18">
        <v>0.16949074074074075</v>
      </c>
      <c r="C18" s="19" t="s">
        <v>228</v>
      </c>
      <c r="D18" s="19" t="s">
        <v>1731</v>
      </c>
      <c r="E18" s="19" t="s">
        <v>1997</v>
      </c>
      <c r="F18" s="19" t="s">
        <v>262</v>
      </c>
      <c r="G18" s="6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193" t="s">
        <v>254</v>
      </c>
      <c r="M18" s="139" t="s">
        <v>254</v>
      </c>
      <c r="N18" s="139" t="s">
        <v>254</v>
      </c>
      <c r="O18" s="139">
        <v>1.0</v>
      </c>
      <c r="P18" s="62" t="s">
        <v>254</v>
      </c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14.29"/>
    <col customWidth="1" min="4" max="4" width="22.43"/>
    <col customWidth="1" min="5" max="5" width="14.14"/>
    <col customWidth="1" min="6" max="6" width="14.0"/>
    <col customWidth="1" min="7" max="7" width="44.86"/>
    <col customWidth="1" min="8" max="8" width="9.29"/>
    <col customWidth="1" min="9" max="11" width="7.71"/>
    <col customWidth="1" min="12" max="12" width="39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1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220</v>
      </c>
      <c r="B2" s="18">
        <v>0.05337962962962963</v>
      </c>
      <c r="C2" s="19" t="s">
        <v>228</v>
      </c>
      <c r="D2" s="19" t="s">
        <v>1998</v>
      </c>
      <c r="E2" s="19" t="s">
        <v>275</v>
      </c>
      <c r="F2" s="19" t="s">
        <v>258</v>
      </c>
      <c r="G2" s="69" t="s">
        <v>1999</v>
      </c>
      <c r="H2" s="60" t="s">
        <v>254</v>
      </c>
      <c r="I2" s="60" t="s">
        <v>254</v>
      </c>
      <c r="J2" s="60" t="s">
        <v>254</v>
      </c>
      <c r="K2" s="60" t="s">
        <v>254</v>
      </c>
      <c r="L2" s="193" t="s">
        <v>254</v>
      </c>
      <c r="M2" s="139" t="s">
        <v>254</v>
      </c>
      <c r="N2" s="139">
        <v>11.0</v>
      </c>
      <c r="O2" s="139" t="s">
        <v>254</v>
      </c>
      <c r="P2" s="62" t="s">
        <v>254</v>
      </c>
    </row>
    <row r="3">
      <c r="A3" s="19" t="s">
        <v>220</v>
      </c>
      <c r="B3" s="18">
        <v>0.054907407407407405</v>
      </c>
      <c r="C3" s="19" t="s">
        <v>228</v>
      </c>
      <c r="D3" s="19" t="s">
        <v>254</v>
      </c>
      <c r="E3" s="19" t="s">
        <v>2000</v>
      </c>
      <c r="F3" s="19" t="s">
        <v>262</v>
      </c>
      <c r="G3" s="69"/>
      <c r="H3" s="60" t="s">
        <v>254</v>
      </c>
      <c r="I3" s="60" t="s">
        <v>254</v>
      </c>
      <c r="J3" s="60" t="s">
        <v>254</v>
      </c>
      <c r="K3" s="60" t="s">
        <v>254</v>
      </c>
      <c r="L3" s="193" t="s">
        <v>254</v>
      </c>
      <c r="M3" s="139">
        <v>2.0</v>
      </c>
      <c r="N3" s="139" t="s">
        <v>254</v>
      </c>
      <c r="O3" s="139" t="s">
        <v>254</v>
      </c>
      <c r="P3" s="62" t="s">
        <v>254</v>
      </c>
    </row>
    <row r="4">
      <c r="A4" s="19" t="s">
        <v>220</v>
      </c>
      <c r="B4" s="85">
        <v>0.05939814814814815</v>
      </c>
      <c r="C4" s="19" t="s">
        <v>228</v>
      </c>
      <c r="D4" s="19" t="s">
        <v>254</v>
      </c>
      <c r="E4" s="19" t="s">
        <v>230</v>
      </c>
      <c r="F4" s="19" t="s">
        <v>333</v>
      </c>
      <c r="G4" s="69"/>
      <c r="H4" s="60">
        <v>183.0</v>
      </c>
      <c r="I4" s="60" t="s">
        <v>254</v>
      </c>
      <c r="J4" s="60" t="s">
        <v>254</v>
      </c>
      <c r="K4" s="60" t="s">
        <v>254</v>
      </c>
      <c r="L4" s="193" t="s">
        <v>254</v>
      </c>
      <c r="M4" s="139">
        <v>183.0</v>
      </c>
      <c r="N4" s="139" t="s">
        <v>254</v>
      </c>
      <c r="O4" s="139" t="s">
        <v>254</v>
      </c>
      <c r="P4" s="62" t="s">
        <v>254</v>
      </c>
    </row>
    <row r="5">
      <c r="A5" s="19" t="s">
        <v>220</v>
      </c>
      <c r="B5" s="85">
        <v>0.07543981481481482</v>
      </c>
      <c r="C5" s="19" t="s">
        <v>226</v>
      </c>
      <c r="D5" s="19" t="s">
        <v>526</v>
      </c>
      <c r="E5" s="19" t="s">
        <v>226</v>
      </c>
      <c r="F5" s="19" t="s">
        <v>258</v>
      </c>
      <c r="G5" s="69" t="s">
        <v>2001</v>
      </c>
      <c r="H5" s="60" t="s">
        <v>254</v>
      </c>
      <c r="I5" s="60" t="s">
        <v>254</v>
      </c>
      <c r="J5" s="60" t="s">
        <v>254</v>
      </c>
      <c r="K5" s="60" t="s">
        <v>254</v>
      </c>
      <c r="L5" s="193" t="s">
        <v>254</v>
      </c>
      <c r="M5" s="139" t="s">
        <v>254</v>
      </c>
      <c r="N5" s="139">
        <v>75.0</v>
      </c>
      <c r="O5" s="139" t="s">
        <v>254</v>
      </c>
      <c r="P5" s="62" t="s">
        <v>254</v>
      </c>
    </row>
    <row r="6">
      <c r="A6" s="19" t="s">
        <v>220</v>
      </c>
      <c r="B6" s="18">
        <v>0.07751157407407408</v>
      </c>
      <c r="C6" s="19" t="s">
        <v>232</v>
      </c>
      <c r="D6" s="19" t="s">
        <v>526</v>
      </c>
      <c r="E6" s="19" t="s">
        <v>232</v>
      </c>
      <c r="F6" s="19" t="s">
        <v>258</v>
      </c>
      <c r="G6" s="69" t="s">
        <v>2002</v>
      </c>
      <c r="H6" s="60" t="s">
        <v>254</v>
      </c>
      <c r="I6" s="60" t="s">
        <v>254</v>
      </c>
      <c r="J6" s="60" t="s">
        <v>254</v>
      </c>
      <c r="K6" s="60" t="s">
        <v>254</v>
      </c>
      <c r="L6" s="193" t="s">
        <v>2003</v>
      </c>
      <c r="M6" s="139" t="s">
        <v>254</v>
      </c>
      <c r="N6" s="139">
        <v>2600.0</v>
      </c>
      <c r="O6" s="139" t="s">
        <v>254</v>
      </c>
      <c r="P6" s="62" t="s">
        <v>254</v>
      </c>
    </row>
    <row r="7">
      <c r="A7" s="19" t="s">
        <v>220</v>
      </c>
      <c r="B7" s="18">
        <v>0.07987268518518519</v>
      </c>
      <c r="C7" s="19" t="s">
        <v>226</v>
      </c>
      <c r="D7" s="19" t="s">
        <v>526</v>
      </c>
      <c r="E7" s="19" t="s">
        <v>226</v>
      </c>
      <c r="F7" s="19" t="s">
        <v>258</v>
      </c>
      <c r="G7" s="69" t="s">
        <v>2004</v>
      </c>
      <c r="H7" s="60" t="s">
        <v>254</v>
      </c>
      <c r="I7" s="60" t="s">
        <v>254</v>
      </c>
      <c r="J7" s="60" t="s">
        <v>254</v>
      </c>
      <c r="K7" s="60" t="s">
        <v>254</v>
      </c>
      <c r="L7" s="193" t="s">
        <v>254</v>
      </c>
      <c r="M7" s="139" t="s">
        <v>254</v>
      </c>
      <c r="N7" s="139">
        <v>5500.0</v>
      </c>
      <c r="O7" s="139" t="s">
        <v>254</v>
      </c>
      <c r="P7" s="62" t="s">
        <v>254</v>
      </c>
    </row>
    <row r="8">
      <c r="A8" s="19" t="s">
        <v>220</v>
      </c>
      <c r="B8" s="18">
        <v>0.08181712962962963</v>
      </c>
      <c r="C8" s="19" t="s">
        <v>237</v>
      </c>
      <c r="D8" s="19" t="s">
        <v>526</v>
      </c>
      <c r="E8" s="19" t="s">
        <v>254</v>
      </c>
      <c r="F8" s="19" t="s">
        <v>258</v>
      </c>
      <c r="G8" s="69" t="s">
        <v>2005</v>
      </c>
      <c r="H8" s="60" t="s">
        <v>254</v>
      </c>
      <c r="I8" s="60" t="s">
        <v>254</v>
      </c>
      <c r="J8" s="60" t="s">
        <v>254</v>
      </c>
      <c r="K8" s="60" t="s">
        <v>254</v>
      </c>
      <c r="L8" s="193" t="s">
        <v>254</v>
      </c>
      <c r="M8" s="139" t="s">
        <v>254</v>
      </c>
      <c r="N8" s="139">
        <v>150.0</v>
      </c>
      <c r="O8" s="139" t="s">
        <v>254</v>
      </c>
      <c r="P8" s="62" t="s">
        <v>254</v>
      </c>
    </row>
    <row r="9">
      <c r="A9" s="19" t="s">
        <v>220</v>
      </c>
      <c r="B9" s="18">
        <v>0.08375</v>
      </c>
      <c r="C9" s="19" t="s">
        <v>237</v>
      </c>
      <c r="D9" s="19" t="s">
        <v>526</v>
      </c>
      <c r="E9" s="19" t="s">
        <v>237</v>
      </c>
      <c r="F9" s="19" t="s">
        <v>258</v>
      </c>
      <c r="G9" s="69" t="s">
        <v>2006</v>
      </c>
      <c r="H9" s="60" t="s">
        <v>254</v>
      </c>
      <c r="I9" s="60" t="s">
        <v>254</v>
      </c>
      <c r="J9" s="60" t="s">
        <v>254</v>
      </c>
      <c r="K9" s="60" t="s">
        <v>254</v>
      </c>
      <c r="L9" s="193" t="s">
        <v>254</v>
      </c>
      <c r="M9" s="139" t="s">
        <v>254</v>
      </c>
      <c r="N9" s="139">
        <v>25.0</v>
      </c>
      <c r="O9" s="139" t="s">
        <v>254</v>
      </c>
      <c r="P9" s="62" t="s">
        <v>254</v>
      </c>
    </row>
    <row r="10">
      <c r="A10" s="19" t="s">
        <v>220</v>
      </c>
      <c r="B10" s="18">
        <v>0.08405092592592593</v>
      </c>
      <c r="C10" s="19" t="s">
        <v>237</v>
      </c>
      <c r="D10" s="19" t="s">
        <v>254</v>
      </c>
      <c r="E10" s="19" t="s">
        <v>1528</v>
      </c>
      <c r="F10" s="19" t="s">
        <v>262</v>
      </c>
      <c r="G10" s="69"/>
      <c r="H10" s="60" t="s">
        <v>254</v>
      </c>
      <c r="I10" s="60" t="s">
        <v>254</v>
      </c>
      <c r="J10" s="60" t="s">
        <v>254</v>
      </c>
      <c r="K10" s="60" t="s">
        <v>254</v>
      </c>
      <c r="L10" s="193" t="s">
        <v>2006</v>
      </c>
      <c r="M10" s="139" t="s">
        <v>254</v>
      </c>
      <c r="N10" s="139" t="s">
        <v>254</v>
      </c>
      <c r="O10" s="139" t="s">
        <v>254</v>
      </c>
      <c r="P10" s="62" t="s">
        <v>254</v>
      </c>
    </row>
    <row r="11">
      <c r="A11" s="19" t="s">
        <v>220</v>
      </c>
      <c r="B11" s="18">
        <v>0.08738425925925926</v>
      </c>
      <c r="C11" s="19" t="s">
        <v>237</v>
      </c>
      <c r="D11" s="19" t="s">
        <v>526</v>
      </c>
      <c r="E11" s="19" t="s">
        <v>237</v>
      </c>
      <c r="F11" s="19" t="s">
        <v>258</v>
      </c>
      <c r="G11" s="69" t="s">
        <v>2007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193" t="s">
        <v>254</v>
      </c>
      <c r="M11" s="139" t="s">
        <v>254</v>
      </c>
      <c r="N11" s="139">
        <v>1500.0</v>
      </c>
      <c r="O11" s="139" t="s">
        <v>254</v>
      </c>
      <c r="P11" s="62" t="s">
        <v>254</v>
      </c>
    </row>
    <row r="12">
      <c r="A12" s="19" t="s">
        <v>220</v>
      </c>
      <c r="B12" s="18">
        <v>0.10322916666666666</v>
      </c>
      <c r="C12" s="19" t="s">
        <v>226</v>
      </c>
      <c r="D12" s="19" t="s">
        <v>254</v>
      </c>
      <c r="E12" s="19" t="s">
        <v>228</v>
      </c>
      <c r="F12" s="19" t="s">
        <v>262</v>
      </c>
      <c r="G12" s="69" t="s">
        <v>2004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193" t="s">
        <v>2004</v>
      </c>
      <c r="M12" s="139" t="s">
        <v>254</v>
      </c>
      <c r="N12" s="139" t="s">
        <v>254</v>
      </c>
      <c r="O12" s="139" t="s">
        <v>254</v>
      </c>
      <c r="P12" s="62" t="s">
        <v>254</v>
      </c>
    </row>
    <row r="13">
      <c r="A13" s="19" t="s">
        <v>220</v>
      </c>
      <c r="B13" s="18">
        <v>0.1021875</v>
      </c>
      <c r="C13" s="19" t="s">
        <v>230</v>
      </c>
      <c r="D13" s="19" t="s">
        <v>254</v>
      </c>
      <c r="E13" s="19" t="s">
        <v>228</v>
      </c>
      <c r="F13" s="19" t="s">
        <v>561</v>
      </c>
      <c r="G13" s="69"/>
      <c r="H13" s="60">
        <v>183.0</v>
      </c>
      <c r="I13" s="60" t="s">
        <v>254</v>
      </c>
      <c r="J13" s="60" t="s">
        <v>254</v>
      </c>
      <c r="K13" s="60" t="s">
        <v>254</v>
      </c>
      <c r="L13" s="193" t="s">
        <v>254</v>
      </c>
      <c r="M13" s="139">
        <v>183.0</v>
      </c>
      <c r="N13" s="139" t="s">
        <v>254</v>
      </c>
      <c r="O13" s="139" t="s">
        <v>254</v>
      </c>
      <c r="P13" s="62" t="s">
        <v>254</v>
      </c>
    </row>
    <row r="14">
      <c r="A14" s="19" t="s">
        <v>220</v>
      </c>
      <c r="B14" s="18">
        <v>0.10518518518518519</v>
      </c>
      <c r="C14" s="19" t="s">
        <v>228</v>
      </c>
      <c r="D14" s="19" t="s">
        <v>254</v>
      </c>
      <c r="E14" s="19" t="s">
        <v>226</v>
      </c>
      <c r="F14" s="19" t="s">
        <v>262</v>
      </c>
      <c r="G14" s="69"/>
      <c r="H14" s="60">
        <v>180.0</v>
      </c>
      <c r="I14" s="60" t="s">
        <v>254</v>
      </c>
      <c r="J14" s="60" t="s">
        <v>254</v>
      </c>
      <c r="K14" s="60" t="s">
        <v>254</v>
      </c>
      <c r="L14" s="193" t="s">
        <v>254</v>
      </c>
      <c r="M14" s="139">
        <v>180.0</v>
      </c>
      <c r="N14" s="139" t="s">
        <v>254</v>
      </c>
      <c r="O14" s="139" t="s">
        <v>254</v>
      </c>
      <c r="P14" s="62" t="s">
        <v>254</v>
      </c>
    </row>
    <row r="15">
      <c r="A15" s="19" t="s">
        <v>220</v>
      </c>
      <c r="B15" s="18">
        <v>0.10814814814814815</v>
      </c>
      <c r="C15" s="19" t="s">
        <v>578</v>
      </c>
      <c r="D15" s="19" t="s">
        <v>254</v>
      </c>
      <c r="E15" s="19" t="s">
        <v>275</v>
      </c>
      <c r="F15" s="19" t="s">
        <v>262</v>
      </c>
      <c r="G15" s="69" t="s">
        <v>276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193" t="s">
        <v>254</v>
      </c>
      <c r="M15" s="139" t="s">
        <v>254</v>
      </c>
      <c r="N15" s="139" t="s">
        <v>254</v>
      </c>
      <c r="O15" s="139" t="s">
        <v>254</v>
      </c>
      <c r="P15" s="62" t="s">
        <v>254</v>
      </c>
    </row>
    <row r="16">
      <c r="A16" s="19" t="s">
        <v>220</v>
      </c>
      <c r="B16" s="18">
        <v>0.11145833333333334</v>
      </c>
      <c r="C16" s="19" t="s">
        <v>227</v>
      </c>
      <c r="D16" s="19" t="s">
        <v>254</v>
      </c>
      <c r="E16" s="19" t="s">
        <v>237</v>
      </c>
      <c r="F16" s="19" t="s">
        <v>262</v>
      </c>
      <c r="G16" s="69" t="s">
        <v>1852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193" t="s">
        <v>1852</v>
      </c>
      <c r="M16" s="139" t="s">
        <v>254</v>
      </c>
      <c r="N16" s="139" t="s">
        <v>254</v>
      </c>
      <c r="O16" s="139" t="s">
        <v>254</v>
      </c>
      <c r="P16" s="62" t="s">
        <v>254</v>
      </c>
      <c r="Q16" s="19" t="s">
        <v>1993</v>
      </c>
    </row>
    <row r="17">
      <c r="A17" s="19" t="s">
        <v>220</v>
      </c>
      <c r="B17" s="85">
        <v>0.11171296296296296</v>
      </c>
      <c r="C17" s="19" t="s">
        <v>578</v>
      </c>
      <c r="D17" s="19" t="s">
        <v>254</v>
      </c>
      <c r="E17" s="19" t="s">
        <v>275</v>
      </c>
      <c r="F17" s="19" t="s">
        <v>262</v>
      </c>
      <c r="G17" s="69" t="s">
        <v>2008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193" t="s">
        <v>254</v>
      </c>
      <c r="M17" s="139" t="s">
        <v>254</v>
      </c>
      <c r="N17" s="139" t="s">
        <v>254</v>
      </c>
      <c r="O17" s="139" t="s">
        <v>254</v>
      </c>
      <c r="P17" s="62" t="s">
        <v>254</v>
      </c>
    </row>
    <row r="18">
      <c r="A18" s="19" t="s">
        <v>220</v>
      </c>
      <c r="B18" s="85">
        <v>0.11240740740740741</v>
      </c>
      <c r="C18" s="19" t="s">
        <v>578</v>
      </c>
      <c r="D18" s="19" t="s">
        <v>254</v>
      </c>
      <c r="E18" s="19" t="s">
        <v>227</v>
      </c>
      <c r="F18" s="19" t="s">
        <v>262</v>
      </c>
      <c r="G18" s="69" t="s">
        <v>2009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193" t="s">
        <v>254</v>
      </c>
      <c r="M18" s="139" t="s">
        <v>254</v>
      </c>
      <c r="N18" s="139" t="s">
        <v>254</v>
      </c>
      <c r="O18" s="139" t="s">
        <v>254</v>
      </c>
      <c r="P18" s="62" t="s">
        <v>254</v>
      </c>
    </row>
    <row r="19">
      <c r="A19" s="19" t="s">
        <v>220</v>
      </c>
      <c r="B19" s="18">
        <v>0.13912037037037037</v>
      </c>
      <c r="C19" s="19" t="s">
        <v>237</v>
      </c>
      <c r="D19" s="19" t="s">
        <v>254</v>
      </c>
      <c r="E19" s="19" t="s">
        <v>625</v>
      </c>
      <c r="F19" s="19" t="s">
        <v>262</v>
      </c>
      <c r="G19" s="6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193" t="s">
        <v>254</v>
      </c>
      <c r="M19" s="139" t="s">
        <v>254</v>
      </c>
      <c r="N19" s="139">
        <v>100.0</v>
      </c>
      <c r="O19" s="139" t="s">
        <v>254</v>
      </c>
      <c r="P19" s="62" t="s">
        <v>254</v>
      </c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11.14"/>
    <col customWidth="1" min="4" max="4" width="22.43"/>
    <col customWidth="1" min="5" max="5" width="37.43"/>
    <col customWidth="1" min="6" max="6" width="14.0"/>
    <col customWidth="1" min="7" max="7" width="44.86"/>
    <col customWidth="1" min="8" max="8" width="9.29"/>
    <col customWidth="1" min="9" max="11" width="7.71"/>
    <col customWidth="1" min="12" max="12" width="39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1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221</v>
      </c>
      <c r="B2" s="18">
        <v>0.03136574074074074</v>
      </c>
      <c r="C2" s="19" t="s">
        <v>227</v>
      </c>
      <c r="D2" s="19" t="s">
        <v>1731</v>
      </c>
      <c r="E2" s="19" t="s">
        <v>275</v>
      </c>
      <c r="F2" s="19" t="s">
        <v>258</v>
      </c>
      <c r="G2" s="69" t="s">
        <v>2010</v>
      </c>
      <c r="H2" s="60" t="s">
        <v>254</v>
      </c>
      <c r="I2" s="60" t="s">
        <v>254</v>
      </c>
      <c r="J2" s="60" t="s">
        <v>254</v>
      </c>
      <c r="K2" s="60" t="s">
        <v>254</v>
      </c>
      <c r="L2" s="193" t="s">
        <v>254</v>
      </c>
      <c r="M2" s="139" t="s">
        <v>254</v>
      </c>
      <c r="N2" s="139">
        <v>1.0</v>
      </c>
      <c r="O2" s="139">
        <v>5.0</v>
      </c>
      <c r="P2" s="139" t="s">
        <v>254</v>
      </c>
    </row>
    <row r="3">
      <c r="A3" s="19" t="s">
        <v>221</v>
      </c>
      <c r="B3" s="18">
        <v>0.03180555555555555</v>
      </c>
      <c r="C3" s="19" t="s">
        <v>232</v>
      </c>
      <c r="D3" s="19" t="s">
        <v>1731</v>
      </c>
      <c r="E3" s="19" t="s">
        <v>232</v>
      </c>
      <c r="F3" s="19" t="s">
        <v>258</v>
      </c>
      <c r="G3" s="69" t="s">
        <v>2011</v>
      </c>
      <c r="H3" s="60" t="s">
        <v>254</v>
      </c>
      <c r="I3" s="60" t="s">
        <v>254</v>
      </c>
      <c r="J3" s="60" t="s">
        <v>254</v>
      </c>
      <c r="K3" s="60" t="s">
        <v>254</v>
      </c>
      <c r="L3" s="193" t="s">
        <v>254</v>
      </c>
      <c r="M3" s="139" t="s">
        <v>254</v>
      </c>
      <c r="N3" s="139" t="s">
        <v>254</v>
      </c>
      <c r="O3" s="139">
        <v>27.0</v>
      </c>
      <c r="P3" s="139" t="s">
        <v>254</v>
      </c>
    </row>
    <row r="4">
      <c r="A4" s="19" t="s">
        <v>221</v>
      </c>
      <c r="B4" s="85">
        <v>0.031921296296296295</v>
      </c>
      <c r="C4" s="19" t="s">
        <v>232</v>
      </c>
      <c r="D4" s="19" t="s">
        <v>254</v>
      </c>
      <c r="E4" s="19" t="s">
        <v>227</v>
      </c>
      <c r="F4" s="19" t="s">
        <v>262</v>
      </c>
      <c r="G4" s="69" t="s">
        <v>2012</v>
      </c>
      <c r="H4" s="60" t="s">
        <v>254</v>
      </c>
      <c r="I4" s="60" t="s">
        <v>254</v>
      </c>
      <c r="J4" s="60" t="s">
        <v>254</v>
      </c>
      <c r="K4" s="60" t="s">
        <v>254</v>
      </c>
      <c r="L4" s="193" t="s">
        <v>2012</v>
      </c>
      <c r="M4" s="139" t="s">
        <v>254</v>
      </c>
      <c r="N4" s="139" t="s">
        <v>254</v>
      </c>
      <c r="O4" s="139" t="s">
        <v>254</v>
      </c>
      <c r="P4" s="139" t="s">
        <v>254</v>
      </c>
    </row>
    <row r="5">
      <c r="A5" s="19" t="s">
        <v>221</v>
      </c>
      <c r="B5" s="85">
        <v>0.031921296296296295</v>
      </c>
      <c r="C5" s="19" t="s">
        <v>232</v>
      </c>
      <c r="D5" s="19" t="s">
        <v>254</v>
      </c>
      <c r="E5" s="19" t="s">
        <v>232</v>
      </c>
      <c r="F5" s="19" t="s">
        <v>262</v>
      </c>
      <c r="G5" s="69" t="s">
        <v>2012</v>
      </c>
      <c r="H5" s="60" t="s">
        <v>254</v>
      </c>
      <c r="I5" s="60" t="s">
        <v>254</v>
      </c>
      <c r="J5" s="60" t="s">
        <v>254</v>
      </c>
      <c r="K5" s="60" t="s">
        <v>254</v>
      </c>
      <c r="L5" s="193" t="s">
        <v>2012</v>
      </c>
      <c r="M5" s="139" t="s">
        <v>254</v>
      </c>
      <c r="N5" s="139" t="s">
        <v>254</v>
      </c>
      <c r="O5" s="139" t="s">
        <v>254</v>
      </c>
      <c r="P5" s="139" t="s">
        <v>254</v>
      </c>
    </row>
    <row r="6">
      <c r="A6" s="19" t="s">
        <v>221</v>
      </c>
      <c r="B6" s="85">
        <v>0.031921296296296295</v>
      </c>
      <c r="C6" s="19" t="s">
        <v>232</v>
      </c>
      <c r="D6" s="19" t="s">
        <v>254</v>
      </c>
      <c r="E6" s="19" t="s">
        <v>226</v>
      </c>
      <c r="F6" s="19" t="s">
        <v>262</v>
      </c>
      <c r="G6" s="69" t="s">
        <v>2012</v>
      </c>
      <c r="H6" s="60" t="s">
        <v>254</v>
      </c>
      <c r="I6" s="60" t="s">
        <v>254</v>
      </c>
      <c r="J6" s="60" t="s">
        <v>254</v>
      </c>
      <c r="K6" s="60" t="s">
        <v>254</v>
      </c>
      <c r="L6" s="193" t="s">
        <v>2012</v>
      </c>
      <c r="M6" s="139" t="s">
        <v>254</v>
      </c>
      <c r="N6" s="139" t="s">
        <v>254</v>
      </c>
      <c r="O6" s="139" t="s">
        <v>254</v>
      </c>
      <c r="P6" s="139" t="s">
        <v>254</v>
      </c>
    </row>
    <row r="7">
      <c r="A7" s="19" t="s">
        <v>221</v>
      </c>
      <c r="B7" s="85">
        <v>0.031921296296296295</v>
      </c>
      <c r="C7" s="19" t="s">
        <v>232</v>
      </c>
      <c r="D7" s="19" t="s">
        <v>254</v>
      </c>
      <c r="E7" s="19" t="s">
        <v>230</v>
      </c>
      <c r="F7" s="19" t="s">
        <v>262</v>
      </c>
      <c r="G7" s="69" t="s">
        <v>2012</v>
      </c>
      <c r="H7" s="60" t="s">
        <v>254</v>
      </c>
      <c r="I7" s="60" t="s">
        <v>254</v>
      </c>
      <c r="J7" s="60" t="s">
        <v>254</v>
      </c>
      <c r="K7" s="60" t="s">
        <v>254</v>
      </c>
      <c r="L7" s="193" t="s">
        <v>2012</v>
      </c>
      <c r="M7" s="139" t="s">
        <v>254</v>
      </c>
      <c r="N7" s="139" t="s">
        <v>254</v>
      </c>
      <c r="O7" s="139" t="s">
        <v>254</v>
      </c>
      <c r="P7" s="139" t="s">
        <v>254</v>
      </c>
    </row>
    <row r="8">
      <c r="A8" s="19" t="s">
        <v>221</v>
      </c>
      <c r="B8" s="85">
        <v>0.031921296296296295</v>
      </c>
      <c r="C8" s="19" t="s">
        <v>232</v>
      </c>
      <c r="D8" s="19" t="s">
        <v>254</v>
      </c>
      <c r="E8" s="19" t="s">
        <v>237</v>
      </c>
      <c r="F8" s="19" t="s">
        <v>262</v>
      </c>
      <c r="G8" s="69" t="s">
        <v>2013</v>
      </c>
      <c r="H8" s="60" t="s">
        <v>254</v>
      </c>
      <c r="I8" s="60" t="s">
        <v>254</v>
      </c>
      <c r="J8" s="60" t="s">
        <v>254</v>
      </c>
      <c r="K8" s="60" t="s">
        <v>254</v>
      </c>
      <c r="L8" s="193" t="s">
        <v>2013</v>
      </c>
      <c r="M8" s="139" t="s">
        <v>254</v>
      </c>
      <c r="N8" s="139" t="s">
        <v>254</v>
      </c>
      <c r="O8" s="139" t="s">
        <v>254</v>
      </c>
      <c r="P8" s="139" t="s">
        <v>254</v>
      </c>
    </row>
    <row r="9">
      <c r="A9" s="19" t="s">
        <v>221</v>
      </c>
      <c r="B9" s="85">
        <v>0.031921296296296295</v>
      </c>
      <c r="C9" s="19" t="s">
        <v>232</v>
      </c>
      <c r="D9" s="19" t="s">
        <v>254</v>
      </c>
      <c r="E9" s="19" t="s">
        <v>233</v>
      </c>
      <c r="F9" s="19" t="s">
        <v>262</v>
      </c>
      <c r="G9" s="69" t="s">
        <v>2012</v>
      </c>
      <c r="H9" s="60" t="s">
        <v>254</v>
      </c>
      <c r="I9" s="60" t="s">
        <v>254</v>
      </c>
      <c r="J9" s="60" t="s">
        <v>254</v>
      </c>
      <c r="K9" s="60" t="s">
        <v>254</v>
      </c>
      <c r="L9" s="193" t="s">
        <v>2012</v>
      </c>
      <c r="M9" s="139" t="s">
        <v>254</v>
      </c>
      <c r="N9" s="139" t="s">
        <v>254</v>
      </c>
      <c r="O9" s="139" t="s">
        <v>254</v>
      </c>
      <c r="P9" s="139" t="s">
        <v>254</v>
      </c>
    </row>
    <row r="10">
      <c r="A10" s="19" t="s">
        <v>221</v>
      </c>
      <c r="B10" s="85">
        <v>0.031921296296296295</v>
      </c>
      <c r="C10" s="19" t="s">
        <v>227</v>
      </c>
      <c r="D10" s="19" t="s">
        <v>254</v>
      </c>
      <c r="E10" s="19" t="s">
        <v>2014</v>
      </c>
      <c r="F10" s="19" t="s">
        <v>258</v>
      </c>
      <c r="G10" s="69" t="s">
        <v>2015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193" t="s">
        <v>254</v>
      </c>
      <c r="M10" s="139" t="s">
        <v>254</v>
      </c>
      <c r="N10" s="139">
        <v>30.0</v>
      </c>
      <c r="O10" s="139" t="s">
        <v>254</v>
      </c>
      <c r="P10" s="139" t="s">
        <v>254</v>
      </c>
    </row>
    <row r="11">
      <c r="A11" s="19" t="s">
        <v>221</v>
      </c>
      <c r="B11" s="85">
        <v>0.031921296296296295</v>
      </c>
      <c r="C11" s="19" t="s">
        <v>232</v>
      </c>
      <c r="D11" s="19" t="s">
        <v>2016</v>
      </c>
      <c r="E11" s="19" t="s">
        <v>275</v>
      </c>
      <c r="F11" s="19" t="s">
        <v>258</v>
      </c>
      <c r="G11" s="69" t="s">
        <v>1241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193" t="s">
        <v>254</v>
      </c>
      <c r="M11" s="139" t="s">
        <v>254</v>
      </c>
      <c r="N11" s="139">
        <v>1.0</v>
      </c>
      <c r="O11" s="139">
        <v>5.0</v>
      </c>
      <c r="P11" s="139" t="s">
        <v>254</v>
      </c>
    </row>
    <row r="12">
      <c r="A12" s="19" t="s">
        <v>221</v>
      </c>
      <c r="B12" s="18">
        <v>0.062141203703703705</v>
      </c>
      <c r="C12" s="19" t="s">
        <v>227</v>
      </c>
      <c r="D12" s="19" t="s">
        <v>254</v>
      </c>
      <c r="E12" s="19" t="s">
        <v>2017</v>
      </c>
      <c r="F12" s="19" t="s">
        <v>262</v>
      </c>
      <c r="G12" s="6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193" t="s">
        <v>254</v>
      </c>
      <c r="M12" s="139" t="s">
        <v>254</v>
      </c>
      <c r="N12" s="139" t="s">
        <v>254</v>
      </c>
      <c r="O12" s="139" t="s">
        <v>254</v>
      </c>
      <c r="P12" s="139" t="s">
        <v>254</v>
      </c>
      <c r="Q12" s="19" t="s">
        <v>2018</v>
      </c>
    </row>
    <row r="13">
      <c r="A13" s="19" t="s">
        <v>221</v>
      </c>
      <c r="B13" s="18">
        <v>0.08016203703703703</v>
      </c>
      <c r="C13" s="19" t="s">
        <v>237</v>
      </c>
      <c r="D13" s="19" t="s">
        <v>254</v>
      </c>
      <c r="E13" s="19" t="s">
        <v>625</v>
      </c>
      <c r="F13" s="19" t="s">
        <v>262</v>
      </c>
      <c r="G13" s="6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193" t="s">
        <v>2019</v>
      </c>
      <c r="M13" s="139" t="s">
        <v>254</v>
      </c>
      <c r="N13" s="139" t="s">
        <v>254</v>
      </c>
      <c r="O13" s="139" t="s">
        <v>254</v>
      </c>
      <c r="P13" s="139" t="s">
        <v>254</v>
      </c>
    </row>
    <row r="14">
      <c r="A14" s="19" t="s">
        <v>221</v>
      </c>
      <c r="B14" s="18">
        <v>0.08297453703703704</v>
      </c>
      <c r="C14" s="19" t="s">
        <v>230</v>
      </c>
      <c r="D14" s="19" t="s">
        <v>1731</v>
      </c>
      <c r="E14" s="19" t="s">
        <v>230</v>
      </c>
      <c r="F14" s="19" t="s">
        <v>258</v>
      </c>
      <c r="G14" s="69" t="s">
        <v>2020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193" t="s">
        <v>254</v>
      </c>
      <c r="M14" s="139" t="s">
        <v>254</v>
      </c>
      <c r="N14" s="139">
        <v>5.0</v>
      </c>
      <c r="O14" s="139" t="s">
        <v>254</v>
      </c>
      <c r="P14" s="139" t="s">
        <v>254</v>
      </c>
    </row>
    <row r="15">
      <c r="A15" s="19" t="s">
        <v>221</v>
      </c>
      <c r="B15" s="85">
        <v>0.08383101851851851</v>
      </c>
      <c r="C15" s="19" t="s">
        <v>254</v>
      </c>
      <c r="D15" s="19" t="s">
        <v>526</v>
      </c>
      <c r="E15" s="19" t="s">
        <v>232</v>
      </c>
      <c r="F15" s="19" t="s">
        <v>2021</v>
      </c>
      <c r="G15" s="69" t="s">
        <v>2022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193" t="s">
        <v>254</v>
      </c>
      <c r="M15" s="139" t="s">
        <v>254</v>
      </c>
      <c r="N15" s="139" t="s">
        <v>254</v>
      </c>
      <c r="O15" s="139" t="s">
        <v>254</v>
      </c>
      <c r="P15" s="139" t="s">
        <v>254</v>
      </c>
    </row>
    <row r="16">
      <c r="A16" s="19" t="s">
        <v>221</v>
      </c>
      <c r="B16" s="18">
        <v>0.0847337962962963</v>
      </c>
      <c r="C16" s="19" t="s">
        <v>227</v>
      </c>
      <c r="D16" s="19" t="s">
        <v>254</v>
      </c>
      <c r="E16" s="19" t="s">
        <v>526</v>
      </c>
      <c r="F16" s="19" t="s">
        <v>262</v>
      </c>
      <c r="G16" s="6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193" t="s">
        <v>254</v>
      </c>
      <c r="M16" s="139" t="s">
        <v>254</v>
      </c>
      <c r="N16" s="139">
        <v>500.0</v>
      </c>
      <c r="O16" s="139" t="s">
        <v>254</v>
      </c>
      <c r="P16" s="139" t="s">
        <v>254</v>
      </c>
    </row>
    <row r="17">
      <c r="A17" s="19" t="s">
        <v>221</v>
      </c>
      <c r="B17" s="85">
        <v>0.0866087962962963</v>
      </c>
      <c r="C17" s="19" t="s">
        <v>227</v>
      </c>
      <c r="D17" s="19" t="s">
        <v>254</v>
      </c>
      <c r="E17" s="19" t="s">
        <v>237</v>
      </c>
      <c r="F17" s="19" t="s">
        <v>262</v>
      </c>
      <c r="G17" s="69" t="s">
        <v>630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193" t="s">
        <v>630</v>
      </c>
      <c r="M17" s="139" t="s">
        <v>254</v>
      </c>
      <c r="N17" s="139" t="s">
        <v>254</v>
      </c>
      <c r="O17" s="139" t="s">
        <v>254</v>
      </c>
      <c r="P17" s="139" t="s">
        <v>254</v>
      </c>
    </row>
    <row r="18">
      <c r="A18" s="19" t="s">
        <v>221</v>
      </c>
      <c r="B18" s="85">
        <v>0.09053240740740741</v>
      </c>
      <c r="C18" s="19" t="s">
        <v>254</v>
      </c>
      <c r="D18" s="19" t="s">
        <v>1731</v>
      </c>
      <c r="E18" s="19" t="s">
        <v>230</v>
      </c>
      <c r="F18" s="19" t="s">
        <v>2021</v>
      </c>
      <c r="G18" s="69" t="s">
        <v>2023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193" t="s">
        <v>254</v>
      </c>
      <c r="M18" s="139" t="s">
        <v>254</v>
      </c>
      <c r="N18" s="139" t="s">
        <v>254</v>
      </c>
      <c r="O18" s="139" t="s">
        <v>254</v>
      </c>
      <c r="P18" s="139" t="s">
        <v>254</v>
      </c>
    </row>
    <row r="19">
      <c r="A19" s="19" t="s">
        <v>221</v>
      </c>
      <c r="B19" s="18">
        <v>0.09053240740740741</v>
      </c>
      <c r="C19" s="19" t="s">
        <v>254</v>
      </c>
      <c r="D19" s="19" t="s">
        <v>1731</v>
      </c>
      <c r="E19" s="19" t="s">
        <v>228</v>
      </c>
      <c r="F19" s="19" t="s">
        <v>2021</v>
      </c>
      <c r="G19" s="69" t="s">
        <v>2024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193" t="s">
        <v>254</v>
      </c>
      <c r="M19" s="139" t="s">
        <v>254</v>
      </c>
      <c r="N19" s="139" t="s">
        <v>254</v>
      </c>
      <c r="O19" s="139" t="s">
        <v>254</v>
      </c>
      <c r="P19" s="139" t="s">
        <v>254</v>
      </c>
    </row>
    <row r="20">
      <c r="A20" s="19" t="s">
        <v>221</v>
      </c>
      <c r="B20" s="18">
        <v>0.09053240740740741</v>
      </c>
      <c r="C20" s="19" t="s">
        <v>254</v>
      </c>
      <c r="D20" s="19" t="s">
        <v>1731</v>
      </c>
      <c r="E20" s="19" t="s">
        <v>237</v>
      </c>
      <c r="F20" s="19" t="s">
        <v>2021</v>
      </c>
      <c r="G20" s="69" t="s">
        <v>2025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193" t="s">
        <v>254</v>
      </c>
      <c r="M20" s="139" t="s">
        <v>254</v>
      </c>
      <c r="N20" s="139" t="s">
        <v>254</v>
      </c>
      <c r="O20" s="139" t="s">
        <v>254</v>
      </c>
      <c r="P20" s="139" t="s">
        <v>254</v>
      </c>
    </row>
    <row r="21">
      <c r="A21" s="19" t="s">
        <v>221</v>
      </c>
      <c r="B21" s="18">
        <v>0.09053240740740741</v>
      </c>
      <c r="C21" s="19" t="s">
        <v>254</v>
      </c>
      <c r="D21" s="19" t="s">
        <v>1731</v>
      </c>
      <c r="E21" s="19" t="s">
        <v>232</v>
      </c>
      <c r="F21" s="19" t="s">
        <v>2021</v>
      </c>
      <c r="G21" s="69" t="s">
        <v>2026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193" t="s">
        <v>254</v>
      </c>
      <c r="M21" s="139" t="s">
        <v>254</v>
      </c>
      <c r="N21" s="139" t="s">
        <v>254</v>
      </c>
      <c r="O21" s="139" t="s">
        <v>254</v>
      </c>
      <c r="P21" s="139" t="s">
        <v>254</v>
      </c>
    </row>
    <row r="22">
      <c r="A22" s="19" t="s">
        <v>221</v>
      </c>
      <c r="B22" s="18">
        <v>0.09053240740740741</v>
      </c>
      <c r="C22" s="19" t="s">
        <v>254</v>
      </c>
      <c r="D22" s="19" t="s">
        <v>1731</v>
      </c>
      <c r="E22" s="19" t="s">
        <v>233</v>
      </c>
      <c r="F22" s="19" t="s">
        <v>2021</v>
      </c>
      <c r="G22" s="69" t="s">
        <v>2027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193" t="s">
        <v>254</v>
      </c>
      <c r="M22" s="139" t="s">
        <v>254</v>
      </c>
      <c r="N22" s="139" t="s">
        <v>254</v>
      </c>
      <c r="O22" s="139" t="s">
        <v>254</v>
      </c>
      <c r="P22" s="139" t="s">
        <v>254</v>
      </c>
    </row>
    <row r="23">
      <c r="A23" s="19" t="s">
        <v>221</v>
      </c>
      <c r="B23" s="18">
        <v>0.12564814814814815</v>
      </c>
      <c r="C23" s="19" t="s">
        <v>233</v>
      </c>
      <c r="D23" s="19" t="s">
        <v>2028</v>
      </c>
      <c r="E23" s="19" t="s">
        <v>275</v>
      </c>
      <c r="F23" s="19" t="s">
        <v>258</v>
      </c>
      <c r="G23" s="69" t="s">
        <v>847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193" t="s">
        <v>254</v>
      </c>
      <c r="M23" s="139" t="s">
        <v>254</v>
      </c>
      <c r="N23" s="139">
        <v>70.0</v>
      </c>
      <c r="O23" s="139" t="s">
        <v>254</v>
      </c>
      <c r="P23" s="139" t="s">
        <v>254</v>
      </c>
    </row>
    <row r="24">
      <c r="A24" s="19" t="s">
        <v>221</v>
      </c>
      <c r="B24" s="18">
        <v>0.14800925925925926</v>
      </c>
      <c r="C24" s="19" t="s">
        <v>254</v>
      </c>
      <c r="D24" s="19" t="s">
        <v>2029</v>
      </c>
      <c r="E24" s="19" t="s">
        <v>275</v>
      </c>
      <c r="F24" s="19" t="s">
        <v>273</v>
      </c>
      <c r="G24" s="69" t="s">
        <v>2030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193" t="s">
        <v>254</v>
      </c>
      <c r="M24" s="139" t="s">
        <v>254</v>
      </c>
      <c r="N24" s="139" t="s">
        <v>254</v>
      </c>
      <c r="O24" s="139" t="s">
        <v>254</v>
      </c>
      <c r="P24" s="139" t="s">
        <v>254</v>
      </c>
    </row>
    <row r="25">
      <c r="A25" s="19" t="s">
        <v>221</v>
      </c>
      <c r="B25" s="18">
        <v>0.14869212962962963</v>
      </c>
      <c r="C25" s="19" t="s">
        <v>254</v>
      </c>
      <c r="D25" s="19" t="s">
        <v>2029</v>
      </c>
      <c r="E25" s="19" t="s">
        <v>275</v>
      </c>
      <c r="F25" s="19" t="s">
        <v>273</v>
      </c>
      <c r="G25" s="69" t="s">
        <v>2031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193" t="s">
        <v>254</v>
      </c>
      <c r="M25" s="139" t="s">
        <v>254</v>
      </c>
      <c r="N25" s="139" t="s">
        <v>254</v>
      </c>
      <c r="O25" s="139" t="s">
        <v>254</v>
      </c>
      <c r="P25" s="139" t="s">
        <v>254</v>
      </c>
    </row>
    <row r="26">
      <c r="A26" s="19" t="s">
        <v>221</v>
      </c>
      <c r="B26" s="18">
        <v>0.14881944444444445</v>
      </c>
      <c r="C26" s="19" t="s">
        <v>275</v>
      </c>
      <c r="D26" s="19" t="s">
        <v>254</v>
      </c>
      <c r="E26" s="19" t="s">
        <v>226</v>
      </c>
      <c r="F26" s="19" t="s">
        <v>381</v>
      </c>
      <c r="G26" s="69" t="s">
        <v>2032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193" t="s">
        <v>254</v>
      </c>
      <c r="M26" s="139" t="s">
        <v>254</v>
      </c>
      <c r="N26" s="139" t="s">
        <v>254</v>
      </c>
      <c r="O26" s="139" t="s">
        <v>254</v>
      </c>
      <c r="P26" s="139" t="s">
        <v>254</v>
      </c>
    </row>
    <row r="27">
      <c r="A27" s="19" t="s">
        <v>221</v>
      </c>
      <c r="B27" s="18">
        <v>0.14921296296296296</v>
      </c>
      <c r="C27" s="19" t="s">
        <v>254</v>
      </c>
      <c r="D27" s="19" t="s">
        <v>2029</v>
      </c>
      <c r="E27" s="19" t="s">
        <v>275</v>
      </c>
      <c r="F27" s="19" t="s">
        <v>273</v>
      </c>
      <c r="G27" s="69" t="s">
        <v>2033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193" t="s">
        <v>254</v>
      </c>
      <c r="M27" s="139" t="s">
        <v>254</v>
      </c>
      <c r="N27" s="139" t="s">
        <v>254</v>
      </c>
      <c r="O27" s="139" t="s">
        <v>254</v>
      </c>
      <c r="P27" s="139" t="s">
        <v>254</v>
      </c>
    </row>
    <row r="28">
      <c r="A28" s="19" t="s">
        <v>221</v>
      </c>
      <c r="B28" s="18">
        <v>0.15594907407407407</v>
      </c>
      <c r="C28" s="19" t="s">
        <v>230</v>
      </c>
      <c r="D28" s="19" t="s">
        <v>254</v>
      </c>
      <c r="E28" s="19" t="s">
        <v>275</v>
      </c>
      <c r="F28" s="19" t="s">
        <v>262</v>
      </c>
      <c r="G28" s="69" t="s">
        <v>2034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193" t="s">
        <v>2034</v>
      </c>
      <c r="M28" s="139" t="s">
        <v>254</v>
      </c>
      <c r="N28" s="139" t="s">
        <v>254</v>
      </c>
      <c r="O28" s="139" t="s">
        <v>254</v>
      </c>
      <c r="P28" s="139" t="s">
        <v>254</v>
      </c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18.29"/>
    <col customWidth="1" min="4" max="4" width="15.71"/>
    <col customWidth="1" min="5" max="5" width="14.14"/>
    <col customWidth="1" min="6" max="6" width="14.0"/>
    <col customWidth="1" min="7" max="7" width="41.14"/>
    <col customWidth="1" min="8" max="8" width="9.29"/>
    <col customWidth="1" min="9" max="11" width="7.71"/>
    <col customWidth="1" min="12" max="12" width="41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1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222</v>
      </c>
      <c r="B2" s="18">
        <v>0.0882175925925926</v>
      </c>
      <c r="C2" s="19" t="s">
        <v>233</v>
      </c>
      <c r="D2" s="19" t="s">
        <v>254</v>
      </c>
      <c r="E2" s="19" t="s">
        <v>254</v>
      </c>
      <c r="F2" s="19" t="s">
        <v>304</v>
      </c>
      <c r="G2" s="6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193" t="s">
        <v>2035</v>
      </c>
      <c r="M2" s="139" t="s">
        <v>254</v>
      </c>
      <c r="N2" s="139" t="s">
        <v>254</v>
      </c>
      <c r="O2" s="139" t="s">
        <v>254</v>
      </c>
      <c r="P2" s="139" t="s">
        <v>254</v>
      </c>
    </row>
    <row r="3">
      <c r="A3" s="19" t="s">
        <v>222</v>
      </c>
      <c r="B3" s="18">
        <v>0.13917824074074073</v>
      </c>
      <c r="C3" s="19" t="s">
        <v>1071</v>
      </c>
      <c r="D3" s="19" t="s">
        <v>254</v>
      </c>
      <c r="E3" s="19" t="s">
        <v>226</v>
      </c>
      <c r="F3" s="19" t="s">
        <v>273</v>
      </c>
      <c r="G3" s="69" t="s">
        <v>2036</v>
      </c>
      <c r="H3" s="60" t="s">
        <v>254</v>
      </c>
      <c r="I3" s="60" t="s">
        <v>254</v>
      </c>
      <c r="J3" s="60" t="s">
        <v>254</v>
      </c>
      <c r="K3" s="60" t="s">
        <v>254</v>
      </c>
      <c r="L3" s="193" t="s">
        <v>254</v>
      </c>
      <c r="M3" s="139" t="s">
        <v>254</v>
      </c>
      <c r="N3" s="139" t="s">
        <v>254</v>
      </c>
      <c r="O3" s="139" t="s">
        <v>254</v>
      </c>
      <c r="P3" s="139" t="s">
        <v>254</v>
      </c>
    </row>
    <row r="4">
      <c r="A4" s="19" t="s">
        <v>222</v>
      </c>
      <c r="B4" s="85">
        <v>0.14163194444444444</v>
      </c>
      <c r="C4" s="19" t="s">
        <v>2037</v>
      </c>
      <c r="D4" s="19" t="s">
        <v>254</v>
      </c>
      <c r="E4" s="19" t="s">
        <v>226</v>
      </c>
      <c r="F4" s="19" t="s">
        <v>273</v>
      </c>
      <c r="G4" s="69" t="s">
        <v>2038</v>
      </c>
      <c r="H4" s="60" t="s">
        <v>254</v>
      </c>
      <c r="I4" s="60" t="s">
        <v>254</v>
      </c>
      <c r="J4" s="60" t="s">
        <v>254</v>
      </c>
      <c r="K4" s="60" t="s">
        <v>254</v>
      </c>
      <c r="L4" s="193" t="s">
        <v>254</v>
      </c>
      <c r="M4" s="139" t="s">
        <v>254</v>
      </c>
      <c r="N4" s="139" t="s">
        <v>254</v>
      </c>
      <c r="O4" s="139" t="s">
        <v>254</v>
      </c>
      <c r="P4" s="139" t="s">
        <v>254</v>
      </c>
    </row>
    <row r="5">
      <c r="A5" s="19" t="s">
        <v>222</v>
      </c>
      <c r="B5" s="85">
        <v>0.1481712962962963</v>
      </c>
      <c r="C5" s="19" t="s">
        <v>228</v>
      </c>
      <c r="D5" s="19" t="s">
        <v>254</v>
      </c>
      <c r="E5" s="19" t="s">
        <v>226</v>
      </c>
      <c r="F5" s="19" t="s">
        <v>262</v>
      </c>
      <c r="G5" s="69" t="s">
        <v>1923</v>
      </c>
      <c r="H5" s="60" t="s">
        <v>254</v>
      </c>
      <c r="I5" s="60" t="s">
        <v>254</v>
      </c>
      <c r="J5" s="60" t="s">
        <v>254</v>
      </c>
      <c r="K5" s="60" t="s">
        <v>254</v>
      </c>
      <c r="L5" s="193" t="s">
        <v>1923</v>
      </c>
      <c r="M5" s="139" t="s">
        <v>254</v>
      </c>
      <c r="N5" s="139" t="s">
        <v>254</v>
      </c>
      <c r="O5" s="139" t="s">
        <v>254</v>
      </c>
      <c r="P5" s="139" t="s">
        <v>254</v>
      </c>
    </row>
    <row r="6">
      <c r="A6" s="19" t="s">
        <v>222</v>
      </c>
      <c r="B6" s="85">
        <v>0.15010416666666668</v>
      </c>
      <c r="C6" s="19" t="s">
        <v>232</v>
      </c>
      <c r="D6" s="19" t="s">
        <v>254</v>
      </c>
      <c r="E6" s="19" t="s">
        <v>275</v>
      </c>
      <c r="F6" s="19" t="s">
        <v>262</v>
      </c>
      <c r="G6" s="69" t="s">
        <v>2039</v>
      </c>
      <c r="H6" s="60" t="s">
        <v>254</v>
      </c>
      <c r="I6" s="60" t="s">
        <v>254</v>
      </c>
      <c r="J6" s="60" t="s">
        <v>254</v>
      </c>
      <c r="K6" s="60" t="s">
        <v>254</v>
      </c>
      <c r="L6" s="193" t="s">
        <v>2039</v>
      </c>
      <c r="M6" s="139" t="s">
        <v>254</v>
      </c>
      <c r="N6" s="139" t="s">
        <v>254</v>
      </c>
      <c r="O6" s="139" t="s">
        <v>254</v>
      </c>
      <c r="P6" s="139" t="s">
        <v>254</v>
      </c>
    </row>
    <row r="7">
      <c r="A7" s="19" t="s">
        <v>222</v>
      </c>
      <c r="B7" s="85">
        <v>0.15070601851851853</v>
      </c>
      <c r="C7" s="19" t="s">
        <v>227</v>
      </c>
      <c r="D7" s="19" t="s">
        <v>254</v>
      </c>
      <c r="E7" s="19" t="s">
        <v>254</v>
      </c>
      <c r="F7" s="19" t="s">
        <v>304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193" t="s">
        <v>2040</v>
      </c>
      <c r="M7" s="139" t="s">
        <v>254</v>
      </c>
      <c r="N7" s="139" t="s">
        <v>254</v>
      </c>
      <c r="O7" s="139" t="s">
        <v>254</v>
      </c>
      <c r="P7" s="139" t="s">
        <v>254</v>
      </c>
    </row>
    <row r="8">
      <c r="A8" s="19" t="s">
        <v>222</v>
      </c>
      <c r="B8" s="85">
        <v>0.16188657407407409</v>
      </c>
      <c r="C8" s="19" t="s">
        <v>230</v>
      </c>
      <c r="D8" s="19" t="s">
        <v>254</v>
      </c>
      <c r="E8" s="19" t="s">
        <v>2041</v>
      </c>
      <c r="F8" s="19" t="s">
        <v>262</v>
      </c>
      <c r="G8" s="6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193" t="s">
        <v>2042</v>
      </c>
      <c r="M8" s="139" t="s">
        <v>254</v>
      </c>
      <c r="N8" s="139" t="s">
        <v>254</v>
      </c>
      <c r="O8" s="139" t="s">
        <v>254</v>
      </c>
      <c r="P8" s="139" t="s">
        <v>254</v>
      </c>
    </row>
    <row r="9">
      <c r="A9" s="19" t="s">
        <v>222</v>
      </c>
      <c r="B9" s="85">
        <v>0.16266203703703705</v>
      </c>
      <c r="C9" s="19" t="s">
        <v>275</v>
      </c>
      <c r="D9" s="19" t="s">
        <v>254</v>
      </c>
      <c r="E9" s="19" t="s">
        <v>2041</v>
      </c>
      <c r="F9" s="19" t="s">
        <v>262</v>
      </c>
      <c r="G9" s="6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193" t="s">
        <v>847</v>
      </c>
      <c r="M9" s="139" t="s">
        <v>254</v>
      </c>
      <c r="N9" s="139" t="s">
        <v>254</v>
      </c>
      <c r="O9" s="139" t="s">
        <v>254</v>
      </c>
      <c r="P9" s="139" t="s">
        <v>254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20.43"/>
    <col customWidth="1" min="7" max="7" width="32.43"/>
    <col customWidth="1" min="8" max="8" width="9.29"/>
    <col customWidth="1" min="9" max="9" width="7.71"/>
    <col customWidth="1" min="10" max="10" width="7.43"/>
    <col customWidth="1" min="11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1.0"/>
  </cols>
  <sheetData>
    <row r="1">
      <c r="A1" s="1" t="s">
        <v>39</v>
      </c>
      <c r="B1" s="1" t="s">
        <v>238</v>
      </c>
      <c r="C1" s="1" t="s">
        <v>239</v>
      </c>
      <c r="D1" s="55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244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110</v>
      </c>
      <c r="B2" s="18">
        <v>0.024606481481481483</v>
      </c>
      <c r="C2" s="19" t="s">
        <v>251</v>
      </c>
      <c r="D2" s="58" t="s">
        <v>252</v>
      </c>
      <c r="E2" s="19" t="s">
        <v>230</v>
      </c>
      <c r="F2" s="19" t="s">
        <v>253</v>
      </c>
      <c r="G2" s="59" t="s">
        <v>254</v>
      </c>
      <c r="H2" s="60" t="s">
        <v>254</v>
      </c>
      <c r="I2" s="60">
        <v>2.0</v>
      </c>
      <c r="J2" s="60">
        <v>7.0</v>
      </c>
      <c r="K2" s="60">
        <v>16.0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255</v>
      </c>
    </row>
    <row r="3">
      <c r="A3" s="19" t="s">
        <v>110</v>
      </c>
      <c r="B3" s="18">
        <v>0.024606481481481483</v>
      </c>
      <c r="C3" s="19" t="s">
        <v>251</v>
      </c>
      <c r="D3" s="58" t="s">
        <v>252</v>
      </c>
      <c r="E3" s="19" t="s">
        <v>227</v>
      </c>
      <c r="F3" s="19" t="s">
        <v>253</v>
      </c>
      <c r="G3" s="59" t="s">
        <v>254</v>
      </c>
      <c r="H3" s="60" t="s">
        <v>254</v>
      </c>
      <c r="I3" s="60">
        <v>1.0</v>
      </c>
      <c r="J3" s="60">
        <v>8.0</v>
      </c>
      <c r="K3" s="60">
        <v>16.0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110</v>
      </c>
      <c r="B4" s="18">
        <v>0.024606481481481483</v>
      </c>
      <c r="C4" s="19" t="s">
        <v>251</v>
      </c>
      <c r="D4" s="58" t="s">
        <v>252</v>
      </c>
      <c r="E4" s="19" t="s">
        <v>226</v>
      </c>
      <c r="F4" s="19" t="s">
        <v>253</v>
      </c>
      <c r="G4" s="59" t="s">
        <v>254</v>
      </c>
      <c r="H4" s="60" t="s">
        <v>254</v>
      </c>
      <c r="I4" s="60">
        <v>1.0</v>
      </c>
      <c r="J4" s="60">
        <v>7.0</v>
      </c>
      <c r="K4" s="60">
        <v>16.0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110</v>
      </c>
      <c r="B5" s="18">
        <v>0.0347337962962963</v>
      </c>
      <c r="C5" s="19" t="s">
        <v>230</v>
      </c>
      <c r="D5" s="58" t="s">
        <v>252</v>
      </c>
      <c r="E5" s="19" t="s">
        <v>256</v>
      </c>
      <c r="F5" s="19" t="s">
        <v>253</v>
      </c>
      <c r="G5" s="59" t="s">
        <v>254</v>
      </c>
      <c r="H5" s="60" t="s">
        <v>254</v>
      </c>
      <c r="I5" s="60" t="s">
        <v>254</v>
      </c>
      <c r="J5" s="60" t="s">
        <v>254</v>
      </c>
      <c r="K5" s="60">
        <v>2.0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257</v>
      </c>
    </row>
    <row r="6">
      <c r="A6" s="19" t="s">
        <v>110</v>
      </c>
      <c r="B6" s="18">
        <v>0.0347337962962963</v>
      </c>
      <c r="C6" s="19" t="s">
        <v>230</v>
      </c>
      <c r="D6" s="58" t="s">
        <v>254</v>
      </c>
      <c r="E6" s="19" t="s">
        <v>256</v>
      </c>
      <c r="F6" s="19" t="s">
        <v>253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>
        <v>2.0</v>
      </c>
      <c r="Q6" s="19" t="s">
        <v>257</v>
      </c>
    </row>
    <row r="7">
      <c r="A7" s="19" t="s">
        <v>110</v>
      </c>
      <c r="B7" s="18">
        <v>0.04880787037037037</v>
      </c>
      <c r="C7" s="19" t="s">
        <v>230</v>
      </c>
      <c r="D7" s="58" t="s">
        <v>252</v>
      </c>
      <c r="E7" s="19" t="s">
        <v>230</v>
      </c>
      <c r="F7" s="19" t="s">
        <v>258</v>
      </c>
      <c r="G7" s="59" t="s">
        <v>259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>
        <v>2.0</v>
      </c>
      <c r="P7" s="62" t="s">
        <v>254</v>
      </c>
    </row>
    <row r="8">
      <c r="A8" s="19" t="s">
        <v>110</v>
      </c>
      <c r="B8" s="18">
        <v>0.04880787037037037</v>
      </c>
      <c r="C8" s="19" t="s">
        <v>230</v>
      </c>
      <c r="D8" s="58" t="s">
        <v>252</v>
      </c>
      <c r="E8" s="19" t="s">
        <v>236</v>
      </c>
      <c r="F8" s="19" t="s">
        <v>260</v>
      </c>
      <c r="G8" s="59" t="s">
        <v>254</v>
      </c>
      <c r="H8" s="60" t="s">
        <v>254</v>
      </c>
      <c r="I8" s="60" t="s">
        <v>254</v>
      </c>
      <c r="J8" s="60">
        <v>2.0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  <c r="Q8" s="19" t="s">
        <v>261</v>
      </c>
    </row>
    <row r="9">
      <c r="A9" s="19" t="s">
        <v>110</v>
      </c>
      <c r="B9" s="18">
        <v>0.049652777777777775</v>
      </c>
      <c r="C9" s="19" t="s">
        <v>230</v>
      </c>
      <c r="D9" s="58" t="s">
        <v>254</v>
      </c>
      <c r="E9" s="19" t="s">
        <v>228</v>
      </c>
      <c r="F9" s="19" t="s">
        <v>262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>
        <v>2.0</v>
      </c>
      <c r="P9" s="62" t="s">
        <v>254</v>
      </c>
      <c r="Q9" s="19" t="s">
        <v>263</v>
      </c>
    </row>
    <row r="10">
      <c r="A10" s="19" t="s">
        <v>110</v>
      </c>
      <c r="B10" s="18">
        <v>0.07767361111111111</v>
      </c>
      <c r="C10" s="19" t="s">
        <v>264</v>
      </c>
      <c r="D10" s="58" t="s">
        <v>252</v>
      </c>
      <c r="E10" s="19" t="s">
        <v>256</v>
      </c>
      <c r="F10" s="19" t="s">
        <v>253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19" t="s">
        <v>265</v>
      </c>
    </row>
    <row r="11">
      <c r="A11" s="19" t="s">
        <v>110</v>
      </c>
      <c r="B11" s="18">
        <v>0.08550925925925926</v>
      </c>
      <c r="C11" s="19" t="s">
        <v>227</v>
      </c>
      <c r="D11" s="58" t="s">
        <v>266</v>
      </c>
      <c r="E11" s="19" t="s">
        <v>267</v>
      </c>
      <c r="F11" s="19" t="s">
        <v>258</v>
      </c>
      <c r="G11" s="59" t="s">
        <v>268</v>
      </c>
      <c r="H11" s="60" t="s">
        <v>254</v>
      </c>
      <c r="I11" s="63" t="s">
        <v>254</v>
      </c>
      <c r="J11" s="64" t="s">
        <v>254</v>
      </c>
      <c r="K11" s="65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>
        <v>5.0</v>
      </c>
    </row>
    <row r="12">
      <c r="A12" s="19" t="s">
        <v>110</v>
      </c>
      <c r="B12" s="18">
        <v>0.08550925925925926</v>
      </c>
      <c r="C12" s="19" t="s">
        <v>230</v>
      </c>
      <c r="D12" s="58" t="s">
        <v>269</v>
      </c>
      <c r="E12" s="19" t="s">
        <v>267</v>
      </c>
      <c r="F12" s="19" t="s">
        <v>258</v>
      </c>
      <c r="G12" s="59" t="s">
        <v>270</v>
      </c>
      <c r="H12" s="60" t="s">
        <v>254</v>
      </c>
      <c r="I12" s="60" t="s">
        <v>254</v>
      </c>
      <c r="J12" s="64" t="s">
        <v>254</v>
      </c>
      <c r="K12" s="65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>
        <v>5.0</v>
      </c>
    </row>
    <row r="13">
      <c r="A13" s="19" t="s">
        <v>110</v>
      </c>
      <c r="B13" s="18">
        <v>0.08550925925925926</v>
      </c>
      <c r="C13" s="19" t="s">
        <v>236</v>
      </c>
      <c r="D13" s="58" t="s">
        <v>269</v>
      </c>
      <c r="E13" s="19" t="s">
        <v>267</v>
      </c>
      <c r="F13" s="19" t="s">
        <v>258</v>
      </c>
      <c r="G13" s="59" t="s">
        <v>271</v>
      </c>
      <c r="H13" s="60" t="s">
        <v>254</v>
      </c>
      <c r="I13" s="60" t="s">
        <v>254</v>
      </c>
      <c r="J13" s="64" t="s">
        <v>254</v>
      </c>
      <c r="K13" s="65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>
        <v>10.0</v>
      </c>
      <c r="Q13" s="58"/>
    </row>
    <row r="14">
      <c r="A14" s="19" t="s">
        <v>110</v>
      </c>
      <c r="B14" s="18">
        <v>0.08550925925925926</v>
      </c>
      <c r="C14" s="19" t="s">
        <v>226</v>
      </c>
      <c r="D14" s="58" t="s">
        <v>269</v>
      </c>
      <c r="E14" s="19" t="s">
        <v>267</v>
      </c>
      <c r="F14" s="19" t="s">
        <v>258</v>
      </c>
      <c r="G14" s="59" t="s">
        <v>272</v>
      </c>
      <c r="H14" s="60" t="s">
        <v>254</v>
      </c>
      <c r="I14" s="60" t="s">
        <v>254</v>
      </c>
      <c r="J14" s="64" t="s">
        <v>254</v>
      </c>
      <c r="K14" s="65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>
        <v>5.0</v>
      </c>
    </row>
    <row r="15">
      <c r="A15" s="19" t="s">
        <v>110</v>
      </c>
      <c r="B15" s="18">
        <v>0.12537037037037038</v>
      </c>
      <c r="C15" s="19" t="s">
        <v>254</v>
      </c>
      <c r="D15" s="58" t="s">
        <v>269</v>
      </c>
      <c r="E15" s="19" t="s">
        <v>230</v>
      </c>
      <c r="F15" s="19" t="s">
        <v>273</v>
      </c>
      <c r="G15" s="59" t="s">
        <v>254</v>
      </c>
      <c r="H15" s="60" t="s">
        <v>254</v>
      </c>
      <c r="I15" s="60" t="s">
        <v>254</v>
      </c>
      <c r="J15" s="60">
        <v>3.0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9" t="s">
        <v>274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24.71"/>
    <col customWidth="1" min="4" max="4" width="17.29"/>
    <col customWidth="1" min="5" max="5" width="13.86"/>
    <col customWidth="1" min="7" max="7" width="20.0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8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111</v>
      </c>
      <c r="B2" s="18">
        <v>0.03883101851851852</v>
      </c>
      <c r="C2" s="19" t="s">
        <v>231</v>
      </c>
      <c r="D2" s="19" t="s">
        <v>252</v>
      </c>
      <c r="E2" s="19" t="s">
        <v>275</v>
      </c>
      <c r="F2" s="19" t="s">
        <v>258</v>
      </c>
      <c r="G2" s="59" t="s">
        <v>276</v>
      </c>
      <c r="H2" s="60" t="s">
        <v>254</v>
      </c>
      <c r="I2" s="66" t="s">
        <v>254</v>
      </c>
      <c r="J2" s="66" t="s">
        <v>254</v>
      </c>
      <c r="K2" s="66" t="s">
        <v>254</v>
      </c>
      <c r="L2" s="61" t="s">
        <v>254</v>
      </c>
      <c r="M2" s="62" t="s">
        <v>254</v>
      </c>
      <c r="N2" s="62">
        <v>1.0</v>
      </c>
      <c r="O2" s="62">
        <v>50.0</v>
      </c>
      <c r="P2" s="62" t="s">
        <v>254</v>
      </c>
      <c r="Q2" s="19" t="s">
        <v>277</v>
      </c>
    </row>
    <row r="3">
      <c r="A3" s="19" t="s">
        <v>111</v>
      </c>
      <c r="B3" s="18">
        <v>0.04114583333333333</v>
      </c>
      <c r="C3" s="19" t="s">
        <v>226</v>
      </c>
      <c r="D3" s="19" t="s">
        <v>252</v>
      </c>
      <c r="E3" s="19" t="s">
        <v>275</v>
      </c>
      <c r="F3" s="19" t="s">
        <v>258</v>
      </c>
      <c r="G3" s="59" t="s">
        <v>276</v>
      </c>
      <c r="H3" s="66" t="s">
        <v>254</v>
      </c>
      <c r="I3" s="66" t="s">
        <v>254</v>
      </c>
      <c r="J3" s="66" t="s">
        <v>254</v>
      </c>
      <c r="K3" s="66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278</v>
      </c>
    </row>
    <row r="4">
      <c r="A4" s="19" t="s">
        <v>111</v>
      </c>
      <c r="B4" s="18">
        <v>0.04861111111111111</v>
      </c>
      <c r="C4" s="19" t="s">
        <v>230</v>
      </c>
      <c r="D4" s="19" t="s">
        <v>236</v>
      </c>
      <c r="E4" s="19" t="s">
        <v>230</v>
      </c>
      <c r="F4" s="19" t="s">
        <v>258</v>
      </c>
      <c r="G4" s="59" t="s">
        <v>279</v>
      </c>
      <c r="H4" s="66" t="s">
        <v>254</v>
      </c>
      <c r="I4" s="66" t="s">
        <v>254</v>
      </c>
      <c r="J4" s="66" t="s">
        <v>254</v>
      </c>
      <c r="K4" s="66" t="s">
        <v>254</v>
      </c>
      <c r="L4" s="61" t="s">
        <v>254</v>
      </c>
      <c r="M4" s="62" t="s">
        <v>254</v>
      </c>
      <c r="N4" s="62">
        <v>1.0</v>
      </c>
      <c r="O4" s="62" t="s">
        <v>254</v>
      </c>
      <c r="P4" s="62" t="s">
        <v>254</v>
      </c>
      <c r="Q4" s="19" t="s">
        <v>280</v>
      </c>
    </row>
    <row r="5">
      <c r="A5" s="19" t="s">
        <v>111</v>
      </c>
      <c r="B5" s="18">
        <v>0.061168981481481484</v>
      </c>
      <c r="C5" s="19" t="s">
        <v>228</v>
      </c>
      <c r="D5" s="19" t="s">
        <v>252</v>
      </c>
      <c r="E5" s="19" t="s">
        <v>228</v>
      </c>
      <c r="F5" s="19" t="s">
        <v>258</v>
      </c>
      <c r="G5" s="59" t="s">
        <v>281</v>
      </c>
      <c r="H5" s="66" t="s">
        <v>254</v>
      </c>
      <c r="I5" s="66" t="s">
        <v>254</v>
      </c>
      <c r="J5" s="66" t="s">
        <v>254</v>
      </c>
      <c r="K5" s="66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282</v>
      </c>
    </row>
    <row r="6">
      <c r="A6" s="19" t="s">
        <v>111</v>
      </c>
      <c r="B6" s="18">
        <v>0.061168981481481484</v>
      </c>
      <c r="C6" s="19" t="s">
        <v>236</v>
      </c>
      <c r="D6" s="19" t="s">
        <v>252</v>
      </c>
      <c r="E6" s="19" t="s">
        <v>236</v>
      </c>
      <c r="F6" s="19" t="s">
        <v>258</v>
      </c>
      <c r="G6" s="59" t="s">
        <v>281</v>
      </c>
      <c r="H6" s="66" t="s">
        <v>254</v>
      </c>
      <c r="I6" s="66" t="s">
        <v>254</v>
      </c>
      <c r="J6" s="66" t="s">
        <v>254</v>
      </c>
      <c r="K6" s="66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282</v>
      </c>
    </row>
    <row r="7">
      <c r="A7" s="19" t="s">
        <v>111</v>
      </c>
      <c r="B7" s="18">
        <v>0.061168981481481484</v>
      </c>
      <c r="C7" s="19" t="s">
        <v>231</v>
      </c>
      <c r="D7" s="19" t="s">
        <v>252</v>
      </c>
      <c r="E7" s="19" t="s">
        <v>231</v>
      </c>
      <c r="F7" s="19" t="s">
        <v>258</v>
      </c>
      <c r="G7" s="59" t="s">
        <v>281</v>
      </c>
      <c r="H7" s="66" t="s">
        <v>254</v>
      </c>
      <c r="I7" s="66" t="s">
        <v>254</v>
      </c>
      <c r="J7" s="66" t="s">
        <v>254</v>
      </c>
      <c r="K7" s="66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282</v>
      </c>
    </row>
    <row r="8">
      <c r="A8" s="19" t="s">
        <v>111</v>
      </c>
      <c r="B8" s="18">
        <v>0.061481481481481484</v>
      </c>
      <c r="C8" s="19" t="s">
        <v>236</v>
      </c>
      <c r="D8" s="19" t="s">
        <v>236</v>
      </c>
      <c r="E8" s="19" t="s">
        <v>230</v>
      </c>
      <c r="F8" s="19" t="s">
        <v>283</v>
      </c>
      <c r="G8" s="59" t="s">
        <v>284</v>
      </c>
      <c r="H8" s="66" t="s">
        <v>254</v>
      </c>
      <c r="I8" s="66" t="s">
        <v>254</v>
      </c>
      <c r="J8" s="66" t="s">
        <v>254</v>
      </c>
      <c r="K8" s="66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  <c r="Q8" s="19"/>
    </row>
    <row r="9">
      <c r="A9" s="19" t="s">
        <v>111</v>
      </c>
      <c r="B9" s="18">
        <v>0.07604166666666666</v>
      </c>
      <c r="C9" s="19" t="s">
        <v>230</v>
      </c>
      <c r="D9" s="19" t="s">
        <v>285</v>
      </c>
      <c r="E9" s="19" t="s">
        <v>275</v>
      </c>
      <c r="F9" s="19" t="s">
        <v>258</v>
      </c>
      <c r="G9" s="59" t="s">
        <v>286</v>
      </c>
      <c r="H9" s="66" t="s">
        <v>254</v>
      </c>
      <c r="I9" s="66" t="s">
        <v>254</v>
      </c>
      <c r="J9" s="66" t="s">
        <v>254</v>
      </c>
      <c r="K9" s="66" t="s">
        <v>254</v>
      </c>
      <c r="L9" s="61" t="s">
        <v>254</v>
      </c>
      <c r="M9" s="62" t="s">
        <v>254</v>
      </c>
      <c r="N9" s="62" t="s">
        <v>254</v>
      </c>
      <c r="O9" s="62">
        <v>8.0</v>
      </c>
      <c r="P9" s="62" t="s">
        <v>254</v>
      </c>
      <c r="Q9" s="19" t="s">
        <v>287</v>
      </c>
    </row>
    <row r="10">
      <c r="A10" s="19" t="s">
        <v>111</v>
      </c>
      <c r="B10" s="18">
        <v>0.07784722222222222</v>
      </c>
      <c r="C10" s="19" t="s">
        <v>288</v>
      </c>
      <c r="D10" s="19" t="s">
        <v>285</v>
      </c>
      <c r="E10" s="19" t="s">
        <v>288</v>
      </c>
      <c r="F10" s="19" t="s">
        <v>258</v>
      </c>
      <c r="G10" s="59" t="s">
        <v>286</v>
      </c>
      <c r="H10" s="66" t="s">
        <v>254</v>
      </c>
      <c r="I10" s="66" t="s">
        <v>254</v>
      </c>
      <c r="J10" s="66" t="s">
        <v>254</v>
      </c>
      <c r="K10" s="66" t="s">
        <v>254</v>
      </c>
      <c r="L10" s="61" t="s">
        <v>254</v>
      </c>
      <c r="M10" s="62" t="s">
        <v>254</v>
      </c>
      <c r="N10" s="62" t="s">
        <v>254</v>
      </c>
      <c r="O10" s="62">
        <v>1.0</v>
      </c>
      <c r="P10" s="62" t="s">
        <v>254</v>
      </c>
      <c r="Q10" s="19" t="s">
        <v>289</v>
      </c>
    </row>
    <row r="11">
      <c r="A11" s="19" t="s">
        <v>111</v>
      </c>
      <c r="B11" s="18">
        <v>0.08226851851851852</v>
      </c>
      <c r="C11" s="19" t="s">
        <v>228</v>
      </c>
      <c r="D11" s="19" t="s">
        <v>228</v>
      </c>
      <c r="E11" s="19" t="s">
        <v>236</v>
      </c>
      <c r="F11" s="19" t="s">
        <v>283</v>
      </c>
      <c r="G11" s="59" t="s">
        <v>286</v>
      </c>
      <c r="H11" s="66" t="s">
        <v>254</v>
      </c>
      <c r="I11" s="66" t="s">
        <v>254</v>
      </c>
      <c r="J11" s="66" t="s">
        <v>254</v>
      </c>
      <c r="K11" s="66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290</v>
      </c>
    </row>
    <row r="12">
      <c r="A12" s="19" t="s">
        <v>111</v>
      </c>
      <c r="B12" s="18">
        <v>0.11872685185185185</v>
      </c>
      <c r="C12" s="19" t="s">
        <v>291</v>
      </c>
      <c r="D12" s="19" t="s">
        <v>292</v>
      </c>
      <c r="E12" s="19" t="s">
        <v>236</v>
      </c>
      <c r="F12" s="19" t="s">
        <v>293</v>
      </c>
      <c r="G12" s="59" t="s">
        <v>294</v>
      </c>
      <c r="H12" s="66" t="s">
        <v>254</v>
      </c>
      <c r="I12" s="66" t="s">
        <v>254</v>
      </c>
      <c r="J12" s="66" t="s">
        <v>254</v>
      </c>
      <c r="K12" s="66" t="s">
        <v>254</v>
      </c>
      <c r="L12" s="61" t="s">
        <v>295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19" t="s">
        <v>296</v>
      </c>
    </row>
    <row r="13">
      <c r="A13" s="19" t="s">
        <v>111</v>
      </c>
      <c r="B13" s="18">
        <v>0.1193287037037037</v>
      </c>
      <c r="C13" s="19" t="s">
        <v>292</v>
      </c>
      <c r="D13" s="19" t="s">
        <v>292</v>
      </c>
      <c r="E13" s="19" t="s">
        <v>236</v>
      </c>
      <c r="F13" s="19" t="s">
        <v>293</v>
      </c>
      <c r="G13" s="59" t="s">
        <v>297</v>
      </c>
      <c r="H13" s="66" t="s">
        <v>254</v>
      </c>
      <c r="I13" s="66" t="s">
        <v>254</v>
      </c>
      <c r="J13" s="66" t="s">
        <v>254</v>
      </c>
      <c r="K13" s="66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111</v>
      </c>
      <c r="B14" s="18">
        <v>0.14362268518518517</v>
      </c>
      <c r="C14" s="19" t="s">
        <v>228</v>
      </c>
      <c r="D14" s="19" t="s">
        <v>298</v>
      </c>
      <c r="E14" s="19" t="s">
        <v>228</v>
      </c>
      <c r="F14" s="19" t="s">
        <v>273</v>
      </c>
      <c r="G14" s="59" t="s">
        <v>299</v>
      </c>
      <c r="H14" s="66" t="s">
        <v>254</v>
      </c>
      <c r="I14" s="66" t="s">
        <v>254</v>
      </c>
      <c r="J14" s="66" t="s">
        <v>254</v>
      </c>
      <c r="K14" s="66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9.86"/>
    <col customWidth="1" min="4" max="4" width="20.57"/>
    <col customWidth="1" min="7" max="7" width="32.0"/>
    <col customWidth="1" min="8" max="8" width="9.29"/>
    <col customWidth="1" min="9" max="11" width="7.71"/>
    <col customWidth="1" min="12" max="12" width="32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0.71"/>
  </cols>
  <sheetData>
    <row r="1">
      <c r="A1" s="1" t="s">
        <v>39</v>
      </c>
      <c r="B1" s="1" t="s">
        <v>238</v>
      </c>
      <c r="C1" s="1" t="s">
        <v>239</v>
      </c>
      <c r="D1" s="55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55" t="s">
        <v>250</v>
      </c>
    </row>
    <row r="2">
      <c r="A2" s="19" t="s">
        <v>112</v>
      </c>
      <c r="B2" s="67" t="s">
        <v>300</v>
      </c>
      <c r="C2" s="9" t="s">
        <v>227</v>
      </c>
      <c r="D2" s="68" t="s">
        <v>266</v>
      </c>
      <c r="E2" s="9" t="s">
        <v>230</v>
      </c>
      <c r="F2" s="9" t="s">
        <v>262</v>
      </c>
      <c r="G2" s="69" t="s">
        <v>301</v>
      </c>
      <c r="H2" s="60" t="s">
        <v>254</v>
      </c>
      <c r="I2" s="60" t="s">
        <v>254</v>
      </c>
      <c r="J2" s="60" t="s">
        <v>254</v>
      </c>
      <c r="K2" s="60" t="s">
        <v>254</v>
      </c>
      <c r="L2" s="70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58" t="s">
        <v>302</v>
      </c>
    </row>
    <row r="3">
      <c r="A3" s="19" t="s">
        <v>112</v>
      </c>
      <c r="B3" s="71" t="s">
        <v>303</v>
      </c>
      <c r="C3" s="19" t="s">
        <v>230</v>
      </c>
      <c r="D3" s="58" t="s">
        <v>254</v>
      </c>
      <c r="E3" s="19" t="s">
        <v>231</v>
      </c>
      <c r="F3" s="19" t="s">
        <v>304</v>
      </c>
      <c r="G3" s="6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305</v>
      </c>
      <c r="M3" s="62" t="s">
        <v>254</v>
      </c>
      <c r="N3" s="62" t="s">
        <v>254</v>
      </c>
      <c r="O3" s="62" t="s">
        <v>254</v>
      </c>
      <c r="P3" s="62" t="s">
        <v>254</v>
      </c>
      <c r="Q3" s="58" t="s">
        <v>306</v>
      </c>
    </row>
    <row r="4">
      <c r="A4" s="19" t="s">
        <v>112</v>
      </c>
      <c r="B4" s="71" t="s">
        <v>307</v>
      </c>
      <c r="C4" s="19" t="s">
        <v>308</v>
      </c>
      <c r="D4" s="58" t="s">
        <v>269</v>
      </c>
      <c r="E4" s="19" t="s">
        <v>275</v>
      </c>
      <c r="F4" s="19" t="s">
        <v>273</v>
      </c>
      <c r="G4" s="69" t="s">
        <v>254</v>
      </c>
      <c r="H4" s="60" t="s">
        <v>254</v>
      </c>
      <c r="I4" s="60">
        <v>6.0</v>
      </c>
      <c r="J4" s="60">
        <v>4.0</v>
      </c>
      <c r="K4" s="60" t="s">
        <v>254</v>
      </c>
      <c r="L4" s="70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72"/>
    </row>
    <row r="5">
      <c r="A5" s="19" t="s">
        <v>112</v>
      </c>
      <c r="B5" s="71" t="s">
        <v>309</v>
      </c>
      <c r="C5" s="19" t="s">
        <v>269</v>
      </c>
      <c r="D5" s="58" t="s">
        <v>269</v>
      </c>
      <c r="E5" s="19" t="s">
        <v>275</v>
      </c>
      <c r="F5" s="19" t="s">
        <v>293</v>
      </c>
      <c r="G5" s="69" t="s">
        <v>310</v>
      </c>
      <c r="H5" s="60" t="s">
        <v>254</v>
      </c>
      <c r="I5" s="60" t="s">
        <v>254</v>
      </c>
      <c r="J5" s="60" t="s">
        <v>254</v>
      </c>
      <c r="K5" s="60" t="s">
        <v>254</v>
      </c>
      <c r="L5" s="70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58" t="s">
        <v>311</v>
      </c>
    </row>
    <row r="6">
      <c r="A6" s="19" t="s">
        <v>112</v>
      </c>
      <c r="B6" s="71" t="s">
        <v>312</v>
      </c>
      <c r="C6" s="19" t="s">
        <v>230</v>
      </c>
      <c r="D6" s="58" t="s">
        <v>254</v>
      </c>
      <c r="E6" s="19" t="s">
        <v>254</v>
      </c>
      <c r="F6" s="19" t="s">
        <v>313</v>
      </c>
      <c r="G6" s="6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70" t="s">
        <v>310</v>
      </c>
      <c r="M6" s="62" t="s">
        <v>254</v>
      </c>
      <c r="N6" s="62" t="s">
        <v>254</v>
      </c>
      <c r="O6" s="62" t="s">
        <v>254</v>
      </c>
      <c r="P6" s="62" t="s">
        <v>254</v>
      </c>
      <c r="Q6" s="72"/>
    </row>
    <row r="7">
      <c r="A7" s="19" t="s">
        <v>112</v>
      </c>
      <c r="B7" s="71" t="s">
        <v>314</v>
      </c>
      <c r="C7" s="19" t="s">
        <v>252</v>
      </c>
      <c r="D7" s="58" t="s">
        <v>252</v>
      </c>
      <c r="E7" s="19" t="s">
        <v>228</v>
      </c>
      <c r="F7" s="19" t="s">
        <v>315</v>
      </c>
      <c r="G7" s="69" t="s">
        <v>316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72"/>
    </row>
    <row r="8">
      <c r="A8" s="19" t="s">
        <v>112</v>
      </c>
      <c r="B8" s="71" t="s">
        <v>317</v>
      </c>
      <c r="C8" s="19" t="s">
        <v>236</v>
      </c>
      <c r="D8" s="58" t="s">
        <v>252</v>
      </c>
      <c r="E8" s="19" t="s">
        <v>228</v>
      </c>
      <c r="F8" s="19" t="s">
        <v>262</v>
      </c>
      <c r="G8" s="69" t="s">
        <v>254</v>
      </c>
      <c r="H8" s="60" t="s">
        <v>254</v>
      </c>
      <c r="I8" s="60">
        <v>13.0</v>
      </c>
      <c r="J8" s="60" t="s">
        <v>254</v>
      </c>
      <c r="K8" s="60" t="s">
        <v>254</v>
      </c>
      <c r="L8" s="70" t="s">
        <v>254</v>
      </c>
      <c r="M8" s="62" t="s">
        <v>254</v>
      </c>
      <c r="N8" s="62">
        <v>13.0</v>
      </c>
      <c r="O8" s="62" t="s">
        <v>254</v>
      </c>
      <c r="P8" s="62" t="s">
        <v>254</v>
      </c>
      <c r="Q8" s="72"/>
    </row>
    <row r="9">
      <c r="A9" s="19" t="s">
        <v>112</v>
      </c>
      <c r="B9" s="71" t="s">
        <v>318</v>
      </c>
      <c r="C9" s="19" t="s">
        <v>228</v>
      </c>
      <c r="D9" s="58" t="s">
        <v>292</v>
      </c>
      <c r="E9" s="19" t="s">
        <v>228</v>
      </c>
      <c r="F9" s="19" t="s">
        <v>258</v>
      </c>
      <c r="G9" s="69" t="s">
        <v>319</v>
      </c>
      <c r="H9" s="60" t="s">
        <v>254</v>
      </c>
      <c r="I9" s="60" t="s">
        <v>254</v>
      </c>
      <c r="J9" s="60" t="s">
        <v>254</v>
      </c>
      <c r="K9" s="60" t="s">
        <v>254</v>
      </c>
      <c r="L9" s="70" t="s">
        <v>254</v>
      </c>
      <c r="M9" s="62" t="s">
        <v>254</v>
      </c>
      <c r="N9" s="62">
        <v>13.0</v>
      </c>
      <c r="O9" s="62" t="s">
        <v>254</v>
      </c>
      <c r="P9" s="62" t="s">
        <v>254</v>
      </c>
      <c r="Q9" s="72"/>
    </row>
    <row r="10">
      <c r="A10" s="19" t="s">
        <v>112</v>
      </c>
      <c r="B10" s="71" t="s">
        <v>320</v>
      </c>
      <c r="C10" s="19" t="s">
        <v>231</v>
      </c>
      <c r="D10" s="58" t="s">
        <v>321</v>
      </c>
      <c r="E10" s="19" t="s">
        <v>228</v>
      </c>
      <c r="F10" s="19" t="s">
        <v>262</v>
      </c>
      <c r="G10" s="69" t="s">
        <v>254</v>
      </c>
      <c r="H10" s="60" t="s">
        <v>254</v>
      </c>
      <c r="I10" s="60">
        <v>1.0</v>
      </c>
      <c r="J10" s="60" t="s">
        <v>254</v>
      </c>
      <c r="K10" s="60" t="s">
        <v>254</v>
      </c>
      <c r="L10" s="70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72"/>
    </row>
    <row r="11">
      <c r="A11" s="19" t="s">
        <v>112</v>
      </c>
      <c r="B11" s="71" t="s">
        <v>320</v>
      </c>
      <c r="C11" s="19" t="s">
        <v>226</v>
      </c>
      <c r="D11" s="58" t="s">
        <v>321</v>
      </c>
      <c r="E11" s="19" t="s">
        <v>228</v>
      </c>
      <c r="F11" s="19" t="s">
        <v>262</v>
      </c>
      <c r="G11" s="69" t="s">
        <v>254</v>
      </c>
      <c r="H11" s="60" t="s">
        <v>254</v>
      </c>
      <c r="I11" s="60">
        <v>8.0</v>
      </c>
      <c r="J11" s="60" t="s">
        <v>254</v>
      </c>
      <c r="K11" s="60" t="s">
        <v>254</v>
      </c>
      <c r="L11" s="70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72"/>
    </row>
    <row r="12">
      <c r="A12" s="19" t="s">
        <v>112</v>
      </c>
      <c r="B12" s="71" t="s">
        <v>320</v>
      </c>
      <c r="C12" s="19" t="s">
        <v>230</v>
      </c>
      <c r="D12" s="58" t="s">
        <v>321</v>
      </c>
      <c r="E12" s="19" t="s">
        <v>228</v>
      </c>
      <c r="F12" s="19" t="s">
        <v>262</v>
      </c>
      <c r="G12" s="69" t="s">
        <v>254</v>
      </c>
      <c r="H12" s="60" t="s">
        <v>254</v>
      </c>
      <c r="I12" s="60">
        <v>1.0</v>
      </c>
      <c r="J12" s="60" t="s">
        <v>254</v>
      </c>
      <c r="K12" s="60" t="s">
        <v>254</v>
      </c>
      <c r="L12" s="70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72"/>
    </row>
    <row r="13">
      <c r="A13" s="19" t="s">
        <v>112</v>
      </c>
      <c r="B13" s="71" t="s">
        <v>322</v>
      </c>
      <c r="C13" s="19" t="s">
        <v>228</v>
      </c>
      <c r="D13" s="58" t="s">
        <v>323</v>
      </c>
      <c r="E13" s="19" t="s">
        <v>228</v>
      </c>
      <c r="F13" s="19" t="s">
        <v>258</v>
      </c>
      <c r="G13" s="69" t="s">
        <v>324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70" t="s">
        <v>254</v>
      </c>
      <c r="M13" s="62" t="s">
        <v>254</v>
      </c>
      <c r="N13" s="62">
        <v>10.0</v>
      </c>
      <c r="O13" s="62" t="s">
        <v>254</v>
      </c>
      <c r="P13" s="62" t="s">
        <v>254</v>
      </c>
      <c r="Q13" s="72"/>
    </row>
    <row r="14">
      <c r="A14" s="19" t="s">
        <v>112</v>
      </c>
      <c r="B14" s="71" t="s">
        <v>325</v>
      </c>
      <c r="C14" s="19" t="s">
        <v>228</v>
      </c>
      <c r="D14" s="58" t="s">
        <v>254</v>
      </c>
      <c r="E14" s="19" t="s">
        <v>254</v>
      </c>
      <c r="F14" s="19" t="s">
        <v>304</v>
      </c>
      <c r="G14" s="6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70" t="s">
        <v>324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58" t="s">
        <v>326</v>
      </c>
    </row>
    <row r="15">
      <c r="A15" s="19" t="s">
        <v>112</v>
      </c>
      <c r="B15" s="71" t="s">
        <v>327</v>
      </c>
      <c r="C15" s="19" t="s">
        <v>236</v>
      </c>
      <c r="D15" s="58" t="s">
        <v>254</v>
      </c>
      <c r="E15" s="19" t="s">
        <v>254</v>
      </c>
      <c r="F15" s="19" t="s">
        <v>304</v>
      </c>
      <c r="G15" s="6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70" t="s">
        <v>328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58" t="s">
        <v>329</v>
      </c>
    </row>
    <row r="16">
      <c r="A16" s="19" t="s">
        <v>112</v>
      </c>
      <c r="B16" s="71" t="s">
        <v>330</v>
      </c>
      <c r="C16" s="19" t="s">
        <v>236</v>
      </c>
      <c r="D16" s="58" t="s">
        <v>252</v>
      </c>
      <c r="E16" s="19" t="s">
        <v>254</v>
      </c>
      <c r="F16" s="19" t="s">
        <v>258</v>
      </c>
      <c r="G16" s="69" t="s">
        <v>331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70" t="s">
        <v>254</v>
      </c>
      <c r="M16" s="62" t="s">
        <v>254</v>
      </c>
      <c r="N16" s="62" t="s">
        <v>254</v>
      </c>
      <c r="O16" s="62">
        <v>2.0</v>
      </c>
      <c r="P16" s="62" t="s">
        <v>254</v>
      </c>
      <c r="Q16" s="72"/>
    </row>
    <row r="17">
      <c r="A17" s="19" t="s">
        <v>112</v>
      </c>
      <c r="B17" s="71" t="s">
        <v>332</v>
      </c>
      <c r="C17" s="19" t="s">
        <v>226</v>
      </c>
      <c r="D17" s="58" t="s">
        <v>252</v>
      </c>
      <c r="E17" s="19" t="s">
        <v>227</v>
      </c>
      <c r="F17" s="19" t="s">
        <v>333</v>
      </c>
      <c r="G17" s="69" t="s">
        <v>254</v>
      </c>
      <c r="H17" s="60" t="s">
        <v>254</v>
      </c>
      <c r="I17" s="60">
        <v>3.0</v>
      </c>
      <c r="J17" s="60" t="s">
        <v>254</v>
      </c>
      <c r="K17" s="60" t="s">
        <v>254</v>
      </c>
      <c r="L17" s="70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58" t="s">
        <v>334</v>
      </c>
    </row>
    <row r="18">
      <c r="A18" s="19" t="s">
        <v>112</v>
      </c>
      <c r="B18" s="71" t="s">
        <v>335</v>
      </c>
      <c r="C18" s="19" t="s">
        <v>227</v>
      </c>
      <c r="D18" s="58" t="s">
        <v>252</v>
      </c>
      <c r="E18" s="19" t="s">
        <v>254</v>
      </c>
      <c r="F18" s="19" t="s">
        <v>258</v>
      </c>
      <c r="G18" s="69" t="s">
        <v>336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70" t="s">
        <v>254</v>
      </c>
      <c r="M18" s="62" t="s">
        <v>254</v>
      </c>
      <c r="N18" s="62">
        <v>1.0</v>
      </c>
      <c r="O18" s="62" t="s">
        <v>254</v>
      </c>
      <c r="P18" s="62" t="s">
        <v>254</v>
      </c>
      <c r="Q18" s="58" t="s">
        <v>337</v>
      </c>
    </row>
    <row r="19">
      <c r="A19" s="19" t="s">
        <v>112</v>
      </c>
      <c r="B19" s="71" t="s">
        <v>338</v>
      </c>
      <c r="C19" s="19" t="s">
        <v>275</v>
      </c>
      <c r="D19" s="58" t="s">
        <v>254</v>
      </c>
      <c r="E19" s="19" t="s">
        <v>339</v>
      </c>
      <c r="F19" s="19" t="s">
        <v>262</v>
      </c>
      <c r="G19" s="6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70" t="s">
        <v>336</v>
      </c>
      <c r="M19" s="62" t="s">
        <v>254</v>
      </c>
      <c r="N19" s="62" t="s">
        <v>254</v>
      </c>
      <c r="O19" s="62" t="s">
        <v>254</v>
      </c>
      <c r="P19" s="62" t="s">
        <v>254</v>
      </c>
      <c r="Q19" s="58" t="s">
        <v>340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7.0"/>
    <col customWidth="1" min="4" max="4" width="20.29"/>
    <col customWidth="1" min="5" max="5" width="16.57"/>
    <col customWidth="1" min="6" max="6" width="13.57"/>
    <col customWidth="1" min="7" max="7" width="28.86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0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113</v>
      </c>
      <c r="B2" s="18">
        <v>0.015370370370370371</v>
      </c>
      <c r="C2" s="19" t="s">
        <v>288</v>
      </c>
      <c r="D2" s="19" t="s">
        <v>341</v>
      </c>
      <c r="E2" s="19" t="s">
        <v>342</v>
      </c>
      <c r="F2" s="19" t="s">
        <v>258</v>
      </c>
      <c r="G2" s="69" t="s">
        <v>343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1.0</v>
      </c>
      <c r="O2" s="62" t="s">
        <v>254</v>
      </c>
      <c r="P2" s="62" t="s">
        <v>254</v>
      </c>
    </row>
    <row r="3">
      <c r="A3" s="19" t="s">
        <v>113</v>
      </c>
      <c r="B3" s="18">
        <v>0.015370370370370371</v>
      </c>
      <c r="C3" s="19" t="s">
        <v>227</v>
      </c>
      <c r="D3" s="19" t="s">
        <v>341</v>
      </c>
      <c r="E3" s="19" t="s">
        <v>342</v>
      </c>
      <c r="F3" s="19" t="s">
        <v>258</v>
      </c>
      <c r="G3" s="69" t="s">
        <v>343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2.0</v>
      </c>
      <c r="O3" s="62" t="s">
        <v>254</v>
      </c>
      <c r="P3" s="62" t="s">
        <v>254</v>
      </c>
    </row>
    <row r="4">
      <c r="A4" s="19" t="s">
        <v>113</v>
      </c>
      <c r="B4" s="18">
        <v>0.015370370370370371</v>
      </c>
      <c r="C4" s="19" t="s">
        <v>230</v>
      </c>
      <c r="D4" s="19" t="s">
        <v>341</v>
      </c>
      <c r="E4" s="19" t="s">
        <v>342</v>
      </c>
      <c r="F4" s="19" t="s">
        <v>258</v>
      </c>
      <c r="G4" s="69" t="s">
        <v>343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3.0</v>
      </c>
      <c r="O4" s="62" t="s">
        <v>254</v>
      </c>
      <c r="P4" s="62" t="s">
        <v>254</v>
      </c>
    </row>
    <row r="5">
      <c r="A5" s="19" t="s">
        <v>113</v>
      </c>
      <c r="B5" s="18">
        <v>0.06474537037037037</v>
      </c>
      <c r="C5" s="19" t="s">
        <v>344</v>
      </c>
      <c r="D5" s="19" t="s">
        <v>345</v>
      </c>
      <c r="E5" s="19" t="s">
        <v>275</v>
      </c>
      <c r="F5" s="19" t="s">
        <v>262</v>
      </c>
      <c r="G5" s="69" t="s">
        <v>276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113</v>
      </c>
      <c r="B6" s="18">
        <v>0.0671875</v>
      </c>
      <c r="C6" s="19" t="s">
        <v>344</v>
      </c>
      <c r="D6" s="19" t="s">
        <v>345</v>
      </c>
      <c r="E6" s="19" t="s">
        <v>275</v>
      </c>
      <c r="F6" s="19" t="s">
        <v>262</v>
      </c>
      <c r="G6" s="69" t="s">
        <v>346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347</v>
      </c>
    </row>
    <row r="7">
      <c r="A7" s="19" t="s">
        <v>113</v>
      </c>
      <c r="B7" s="18">
        <v>0.0696412037037037</v>
      </c>
      <c r="C7" s="19" t="s">
        <v>230</v>
      </c>
      <c r="D7" s="19" t="s">
        <v>254</v>
      </c>
      <c r="E7" s="19" t="s">
        <v>344</v>
      </c>
      <c r="F7" s="19" t="s">
        <v>262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348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349</v>
      </c>
    </row>
    <row r="8">
      <c r="A8" s="19" t="s">
        <v>113</v>
      </c>
      <c r="B8" s="18">
        <v>0.07141203703703704</v>
      </c>
      <c r="C8" s="19" t="s">
        <v>227</v>
      </c>
      <c r="D8" s="19" t="s">
        <v>254</v>
      </c>
      <c r="E8" s="19" t="s">
        <v>350</v>
      </c>
      <c r="F8" s="19" t="s">
        <v>262</v>
      </c>
      <c r="G8" s="6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351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113</v>
      </c>
      <c r="B9" s="18">
        <v>0.11047453703703704</v>
      </c>
      <c r="C9" s="19" t="s">
        <v>226</v>
      </c>
      <c r="D9" s="19" t="s">
        <v>345</v>
      </c>
      <c r="E9" s="19" t="s">
        <v>228</v>
      </c>
      <c r="F9" s="19" t="s">
        <v>293</v>
      </c>
      <c r="G9" s="69" t="s">
        <v>352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19" t="s">
        <v>282</v>
      </c>
    </row>
    <row r="10">
      <c r="A10" s="19" t="s">
        <v>113</v>
      </c>
      <c r="B10" s="18">
        <v>0.11362268518518519</v>
      </c>
      <c r="C10" s="19" t="s">
        <v>292</v>
      </c>
      <c r="D10" s="19" t="s">
        <v>228</v>
      </c>
      <c r="E10" s="19" t="s">
        <v>228</v>
      </c>
      <c r="F10" s="19" t="s">
        <v>260</v>
      </c>
      <c r="G10" s="69" t="s">
        <v>254</v>
      </c>
      <c r="H10" s="60" t="s">
        <v>254</v>
      </c>
      <c r="I10" s="60">
        <v>1.0</v>
      </c>
      <c r="J10" s="60" t="s">
        <v>254</v>
      </c>
      <c r="K10" s="60" t="s">
        <v>254</v>
      </c>
      <c r="L10" s="61" t="s">
        <v>353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19" t="s">
        <v>354</v>
      </c>
    </row>
    <row r="11">
      <c r="A11" s="19" t="s">
        <v>113</v>
      </c>
      <c r="B11" s="18">
        <v>0.1146412037037037</v>
      </c>
      <c r="C11" s="19" t="s">
        <v>292</v>
      </c>
      <c r="D11" s="19" t="s">
        <v>254</v>
      </c>
      <c r="E11" s="19" t="s">
        <v>236</v>
      </c>
      <c r="F11" s="19" t="s">
        <v>293</v>
      </c>
      <c r="G11" s="69" t="s">
        <v>295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355</v>
      </c>
    </row>
    <row r="12">
      <c r="A12" s="19" t="s">
        <v>113</v>
      </c>
      <c r="B12" s="18">
        <v>0.1175</v>
      </c>
      <c r="C12" s="19" t="s">
        <v>228</v>
      </c>
      <c r="D12" s="19" t="s">
        <v>356</v>
      </c>
      <c r="E12" s="19" t="s">
        <v>228</v>
      </c>
      <c r="F12" s="19" t="s">
        <v>258</v>
      </c>
      <c r="G12" s="69" t="s">
        <v>357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>
        <v>8.0</v>
      </c>
      <c r="P12" s="62" t="s">
        <v>254</v>
      </c>
      <c r="Q12" s="19" t="s">
        <v>358</v>
      </c>
    </row>
    <row r="13">
      <c r="A13" s="19" t="s">
        <v>113</v>
      </c>
      <c r="B13" s="18">
        <v>0.1175</v>
      </c>
      <c r="C13" s="19" t="s">
        <v>228</v>
      </c>
      <c r="D13" s="19" t="s">
        <v>356</v>
      </c>
      <c r="E13" s="19" t="s">
        <v>236</v>
      </c>
      <c r="F13" s="19" t="s">
        <v>262</v>
      </c>
      <c r="G13" s="69" t="s">
        <v>357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19" t="s">
        <v>358</v>
      </c>
    </row>
    <row r="14">
      <c r="A14" s="19" t="s">
        <v>113</v>
      </c>
      <c r="B14" s="18">
        <v>0.12100694444444444</v>
      </c>
      <c r="C14" s="19" t="s">
        <v>254</v>
      </c>
      <c r="D14" s="19" t="s">
        <v>356</v>
      </c>
      <c r="E14" s="19" t="s">
        <v>236</v>
      </c>
      <c r="F14" s="19" t="s">
        <v>293</v>
      </c>
      <c r="G14" s="69" t="s">
        <v>359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113</v>
      </c>
      <c r="B15" s="18">
        <v>0.12655092592592593</v>
      </c>
      <c r="C15" s="19" t="s">
        <v>230</v>
      </c>
      <c r="D15" s="19" t="s">
        <v>360</v>
      </c>
      <c r="E15" s="19" t="s">
        <v>361</v>
      </c>
      <c r="F15" s="19" t="s">
        <v>258</v>
      </c>
      <c r="G15" s="69" t="s">
        <v>362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>
        <v>7.0</v>
      </c>
      <c r="P15" s="62" t="s">
        <v>254</v>
      </c>
    </row>
    <row r="16">
      <c r="A16" s="19" t="s">
        <v>113</v>
      </c>
      <c r="B16" s="18">
        <v>0.12699074074074074</v>
      </c>
      <c r="C16" s="19" t="s">
        <v>227</v>
      </c>
      <c r="D16" s="19" t="s">
        <v>360</v>
      </c>
      <c r="E16" s="19" t="s">
        <v>361</v>
      </c>
      <c r="F16" s="19" t="s">
        <v>258</v>
      </c>
      <c r="G16" s="69" t="s">
        <v>301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5.0</v>
      </c>
      <c r="O16" s="62" t="s">
        <v>254</v>
      </c>
      <c r="P16" s="62" t="s">
        <v>254</v>
      </c>
    </row>
    <row r="17">
      <c r="A17" s="19" t="s">
        <v>113</v>
      </c>
      <c r="B17" s="18">
        <v>0.13832175925925927</v>
      </c>
      <c r="C17" s="19" t="s">
        <v>288</v>
      </c>
      <c r="D17" s="19" t="s">
        <v>323</v>
      </c>
      <c r="E17" s="19" t="s">
        <v>288</v>
      </c>
      <c r="F17" s="19" t="s">
        <v>258</v>
      </c>
      <c r="G17" s="69" t="s">
        <v>363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>
        <v>1.0</v>
      </c>
      <c r="O17" s="62" t="s">
        <v>254</v>
      </c>
      <c r="P17" s="62" t="s">
        <v>254</v>
      </c>
      <c r="Q17" s="19" t="s">
        <v>364</v>
      </c>
    </row>
    <row r="18">
      <c r="A18" s="19" t="s">
        <v>113</v>
      </c>
      <c r="B18" s="18">
        <v>0.13832175925925927</v>
      </c>
      <c r="C18" s="19" t="s">
        <v>233</v>
      </c>
      <c r="D18" s="19" t="s">
        <v>323</v>
      </c>
      <c r="E18" s="19" t="s">
        <v>233</v>
      </c>
      <c r="F18" s="19" t="s">
        <v>258</v>
      </c>
      <c r="G18" s="69" t="s">
        <v>363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>
        <v>1.0</v>
      </c>
      <c r="O18" s="62" t="s">
        <v>254</v>
      </c>
      <c r="P18" s="62" t="s">
        <v>254</v>
      </c>
      <c r="Q18" s="19" t="s">
        <v>365</v>
      </c>
    </row>
    <row r="19">
      <c r="A19" s="19" t="s">
        <v>113</v>
      </c>
      <c r="B19" s="18">
        <v>0.13832175925925927</v>
      </c>
      <c r="C19" s="19" t="s">
        <v>227</v>
      </c>
      <c r="D19" s="19" t="s">
        <v>323</v>
      </c>
      <c r="E19" s="19" t="s">
        <v>227</v>
      </c>
      <c r="F19" s="19" t="s">
        <v>258</v>
      </c>
      <c r="G19" s="69" t="s">
        <v>363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>
        <v>1.0</v>
      </c>
      <c r="O19" s="62" t="s">
        <v>254</v>
      </c>
      <c r="P19" s="62" t="s">
        <v>254</v>
      </c>
    </row>
    <row r="20">
      <c r="A20" s="19" t="s">
        <v>113</v>
      </c>
      <c r="B20" s="18">
        <v>0.1392824074074074</v>
      </c>
      <c r="C20" s="19" t="s">
        <v>226</v>
      </c>
      <c r="D20" s="19" t="s">
        <v>323</v>
      </c>
      <c r="E20" s="19" t="s">
        <v>226</v>
      </c>
      <c r="F20" s="19" t="s">
        <v>258</v>
      </c>
      <c r="G20" s="69" t="s">
        <v>366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50.0</v>
      </c>
      <c r="O20" s="62" t="s">
        <v>254</v>
      </c>
      <c r="P20" s="62" t="s">
        <v>254</v>
      </c>
    </row>
    <row r="21">
      <c r="A21" s="19" t="s">
        <v>113</v>
      </c>
      <c r="B21" s="18">
        <v>0.14561342592592594</v>
      </c>
      <c r="C21" s="19" t="s">
        <v>236</v>
      </c>
      <c r="D21" s="19" t="s">
        <v>321</v>
      </c>
      <c r="E21" s="19" t="s">
        <v>233</v>
      </c>
      <c r="F21" s="19" t="s">
        <v>367</v>
      </c>
      <c r="G21" s="69" t="s">
        <v>368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  <c r="Q21" s="19" t="s">
        <v>369</v>
      </c>
    </row>
    <row r="22">
      <c r="A22" s="19" t="s">
        <v>113</v>
      </c>
      <c r="B22" s="18">
        <v>0.14983796296296295</v>
      </c>
      <c r="C22" s="19" t="s">
        <v>230</v>
      </c>
      <c r="D22" s="19" t="s">
        <v>370</v>
      </c>
      <c r="E22" s="19" t="s">
        <v>371</v>
      </c>
      <c r="F22" s="19" t="s">
        <v>258</v>
      </c>
      <c r="G22" s="69" t="s">
        <v>254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372</v>
      </c>
      <c r="M22" s="62" t="s">
        <v>254</v>
      </c>
      <c r="N22" s="62">
        <v>5.0</v>
      </c>
      <c r="O22" s="62" t="s">
        <v>254</v>
      </c>
      <c r="P22" s="62" t="s">
        <v>254</v>
      </c>
      <c r="Q22" s="19" t="s">
        <v>373</v>
      </c>
    </row>
    <row r="23">
      <c r="A23" s="19" t="s">
        <v>113</v>
      </c>
      <c r="B23" s="18">
        <v>0.1509837962962963</v>
      </c>
      <c r="C23" s="19" t="s">
        <v>227</v>
      </c>
      <c r="D23" s="19" t="s">
        <v>370</v>
      </c>
      <c r="E23" s="19" t="s">
        <v>227</v>
      </c>
      <c r="F23" s="19" t="s">
        <v>293</v>
      </c>
      <c r="G23" s="69" t="s">
        <v>374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>
        <v>1.0</v>
      </c>
      <c r="O23" s="62" t="s">
        <v>254</v>
      </c>
      <c r="P23" s="62" t="s">
        <v>254</v>
      </c>
      <c r="Q23" s="19" t="s">
        <v>375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23.29"/>
    <col customWidth="1" min="4" max="4" width="20.29"/>
    <col customWidth="1" min="5" max="5" width="17.29"/>
    <col customWidth="1" min="8" max="8" width="9.29"/>
    <col customWidth="1" min="9" max="11" width="7.71"/>
    <col customWidth="1" min="12" max="12" width="13.43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7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55" t="s">
        <v>250</v>
      </c>
    </row>
    <row r="2">
      <c r="A2" s="19" t="s">
        <v>114</v>
      </c>
      <c r="B2" s="18">
        <v>0.13604166666666667</v>
      </c>
      <c r="C2" s="19" t="s">
        <v>254</v>
      </c>
      <c r="D2" s="19" t="s">
        <v>376</v>
      </c>
      <c r="E2" s="19" t="s">
        <v>230</v>
      </c>
      <c r="F2" s="19" t="s">
        <v>273</v>
      </c>
      <c r="G2" s="59" t="s">
        <v>377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58" t="s">
        <v>378</v>
      </c>
    </row>
    <row r="3">
      <c r="A3" s="19" t="s">
        <v>114</v>
      </c>
      <c r="B3" s="18">
        <v>0.1410648148148148</v>
      </c>
      <c r="C3" s="19" t="s">
        <v>379</v>
      </c>
      <c r="D3" s="19" t="s">
        <v>376</v>
      </c>
      <c r="E3" s="19" t="s">
        <v>275</v>
      </c>
      <c r="F3" s="19" t="s">
        <v>258</v>
      </c>
      <c r="G3" s="59" t="s">
        <v>254</v>
      </c>
      <c r="H3" s="60" t="s">
        <v>254</v>
      </c>
      <c r="I3" s="60">
        <v>360.0</v>
      </c>
      <c r="J3" s="60" t="s">
        <v>254</v>
      </c>
      <c r="K3" s="60" t="s">
        <v>254</v>
      </c>
      <c r="L3" s="61" t="s">
        <v>377</v>
      </c>
      <c r="M3" s="62" t="s">
        <v>254</v>
      </c>
      <c r="N3" s="62" t="s">
        <v>254</v>
      </c>
      <c r="O3" s="62" t="s">
        <v>254</v>
      </c>
      <c r="P3" s="62" t="s">
        <v>254</v>
      </c>
      <c r="Q3" s="58" t="s">
        <v>380</v>
      </c>
    </row>
    <row r="4">
      <c r="A4" s="19" t="s">
        <v>114</v>
      </c>
      <c r="B4" s="18">
        <v>0.1410648148148148</v>
      </c>
      <c r="C4" s="19" t="s">
        <v>230</v>
      </c>
      <c r="D4" s="19" t="s">
        <v>376</v>
      </c>
      <c r="E4" s="19" t="s">
        <v>226</v>
      </c>
      <c r="F4" s="19" t="s">
        <v>381</v>
      </c>
      <c r="G4" s="59" t="s">
        <v>254</v>
      </c>
      <c r="H4" s="60" t="s">
        <v>254</v>
      </c>
      <c r="I4" s="60">
        <v>60.0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58"/>
    </row>
    <row r="5">
      <c r="A5" s="19" t="s">
        <v>114</v>
      </c>
      <c r="B5" s="18">
        <v>0.1410648148148148</v>
      </c>
      <c r="C5" s="19" t="s">
        <v>230</v>
      </c>
      <c r="D5" s="19" t="s">
        <v>376</v>
      </c>
      <c r="E5" s="19" t="s">
        <v>227</v>
      </c>
      <c r="F5" s="19" t="s">
        <v>381</v>
      </c>
      <c r="G5" s="59" t="s">
        <v>254</v>
      </c>
      <c r="H5" s="60" t="s">
        <v>254</v>
      </c>
      <c r="I5" s="60">
        <v>60.0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58"/>
    </row>
    <row r="6">
      <c r="A6" s="19" t="s">
        <v>114</v>
      </c>
      <c r="B6" s="18">
        <v>0.1410648148148148</v>
      </c>
      <c r="C6" s="19" t="s">
        <v>230</v>
      </c>
      <c r="D6" s="19" t="s">
        <v>376</v>
      </c>
      <c r="E6" s="19" t="s">
        <v>228</v>
      </c>
      <c r="F6" s="19" t="s">
        <v>381</v>
      </c>
      <c r="G6" s="59" t="s">
        <v>254</v>
      </c>
      <c r="H6" s="60" t="s">
        <v>254</v>
      </c>
      <c r="I6" s="60">
        <v>60.0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58"/>
    </row>
    <row r="7">
      <c r="A7" s="19" t="s">
        <v>114</v>
      </c>
      <c r="B7" s="18">
        <v>0.1410648148148148</v>
      </c>
      <c r="C7" s="19" t="s">
        <v>230</v>
      </c>
      <c r="D7" s="19" t="s">
        <v>376</v>
      </c>
      <c r="E7" s="19" t="s">
        <v>236</v>
      </c>
      <c r="F7" s="19" t="s">
        <v>381</v>
      </c>
      <c r="G7" s="59" t="s">
        <v>254</v>
      </c>
      <c r="H7" s="60" t="s">
        <v>254</v>
      </c>
      <c r="I7" s="60">
        <v>60.0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58"/>
    </row>
    <row r="8">
      <c r="A8" s="19" t="s">
        <v>114</v>
      </c>
      <c r="B8" s="18">
        <v>0.1410648148148148</v>
      </c>
      <c r="C8" s="19" t="s">
        <v>230</v>
      </c>
      <c r="D8" s="19" t="s">
        <v>376</v>
      </c>
      <c r="E8" s="19" t="s">
        <v>230</v>
      </c>
      <c r="F8" s="19" t="s">
        <v>381</v>
      </c>
      <c r="G8" s="59" t="s">
        <v>254</v>
      </c>
      <c r="H8" s="60" t="s">
        <v>254</v>
      </c>
      <c r="I8" s="60">
        <v>60.0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  <c r="Q8" s="58"/>
    </row>
    <row r="9">
      <c r="A9" s="19" t="s">
        <v>114</v>
      </c>
      <c r="B9" s="18">
        <v>0.1410648148148148</v>
      </c>
      <c r="C9" s="19" t="s">
        <v>230</v>
      </c>
      <c r="D9" s="19" t="s">
        <v>376</v>
      </c>
      <c r="E9" s="19" t="s">
        <v>231</v>
      </c>
      <c r="F9" s="19" t="s">
        <v>381</v>
      </c>
      <c r="G9" s="59" t="s">
        <v>254</v>
      </c>
      <c r="H9" s="60" t="s">
        <v>254</v>
      </c>
      <c r="I9" s="60">
        <v>60.0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58"/>
    </row>
    <row r="10">
      <c r="A10" s="19" t="s">
        <v>114</v>
      </c>
      <c r="B10" s="18">
        <v>0.1401388888888889</v>
      </c>
      <c r="C10" s="19" t="s">
        <v>254</v>
      </c>
      <c r="D10" s="19" t="s">
        <v>376</v>
      </c>
      <c r="E10" s="19" t="s">
        <v>228</v>
      </c>
      <c r="F10" s="19" t="s">
        <v>382</v>
      </c>
      <c r="G10" s="59" t="s">
        <v>316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58" t="s">
        <v>383</v>
      </c>
    </row>
    <row r="11">
      <c r="A11" s="19" t="s">
        <v>114</v>
      </c>
      <c r="B11" s="18">
        <v>0.14484953703703704</v>
      </c>
      <c r="C11" s="19" t="s">
        <v>231</v>
      </c>
      <c r="D11" s="19" t="s">
        <v>384</v>
      </c>
      <c r="E11" s="19" t="s">
        <v>231</v>
      </c>
      <c r="F11" s="19" t="s">
        <v>258</v>
      </c>
      <c r="G11" s="59" t="s">
        <v>385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1.0</v>
      </c>
      <c r="O11" s="62" t="s">
        <v>254</v>
      </c>
      <c r="P11" s="62" t="s">
        <v>254</v>
      </c>
      <c r="Q11" s="58" t="s">
        <v>386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7.29"/>
    <col customWidth="1" min="4" max="4" width="20.29"/>
    <col customWidth="1" min="7" max="7" width="45.43"/>
    <col customWidth="1" min="8" max="8" width="9.29"/>
    <col customWidth="1" min="9" max="11" width="7.71"/>
    <col customWidth="1" min="12" max="12" width="22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3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55" t="s">
        <v>250</v>
      </c>
    </row>
    <row r="2">
      <c r="A2" s="19" t="s">
        <v>115</v>
      </c>
      <c r="B2" s="18">
        <v>0.014907407407407407</v>
      </c>
      <c r="C2" s="19" t="s">
        <v>387</v>
      </c>
      <c r="D2" s="19" t="s">
        <v>384</v>
      </c>
      <c r="E2" s="19" t="s">
        <v>275</v>
      </c>
      <c r="F2" s="19" t="s">
        <v>262</v>
      </c>
      <c r="G2" s="69" t="s">
        <v>281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1" t="s">
        <v>254</v>
      </c>
      <c r="N2" s="61" t="s">
        <v>254</v>
      </c>
      <c r="O2" s="61" t="s">
        <v>254</v>
      </c>
      <c r="P2" s="61" t="s">
        <v>254</v>
      </c>
      <c r="Q2" s="58"/>
    </row>
    <row r="3">
      <c r="A3" s="19" t="s">
        <v>115</v>
      </c>
      <c r="B3" s="18">
        <v>0.03846064814814815</v>
      </c>
      <c r="C3" s="19" t="s">
        <v>226</v>
      </c>
      <c r="D3" s="19" t="s">
        <v>388</v>
      </c>
      <c r="E3" s="19" t="s">
        <v>228</v>
      </c>
      <c r="F3" s="19" t="s">
        <v>262</v>
      </c>
      <c r="G3" s="69" t="s">
        <v>389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1" t="s">
        <v>254</v>
      </c>
      <c r="N3" s="61" t="s">
        <v>254</v>
      </c>
      <c r="O3" s="61" t="s">
        <v>254</v>
      </c>
      <c r="P3" s="61" t="s">
        <v>254</v>
      </c>
      <c r="Q3" s="58" t="s">
        <v>390</v>
      </c>
    </row>
    <row r="4">
      <c r="A4" s="19" t="s">
        <v>115</v>
      </c>
      <c r="B4" s="18">
        <v>0.041354166666666664</v>
      </c>
      <c r="C4" s="19" t="s">
        <v>230</v>
      </c>
      <c r="D4" s="19" t="s">
        <v>391</v>
      </c>
      <c r="E4" s="19" t="s">
        <v>230</v>
      </c>
      <c r="F4" s="19" t="s">
        <v>258</v>
      </c>
      <c r="G4" s="69" t="s">
        <v>392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>
        <v>3.0</v>
      </c>
      <c r="Q4" s="72"/>
    </row>
    <row r="5">
      <c r="A5" s="19" t="s">
        <v>115</v>
      </c>
      <c r="B5" s="18">
        <v>0.041354166666666664</v>
      </c>
      <c r="C5" s="19" t="s">
        <v>231</v>
      </c>
      <c r="D5" s="19" t="s">
        <v>230</v>
      </c>
      <c r="E5" s="19" t="s">
        <v>231</v>
      </c>
      <c r="F5" s="19" t="s">
        <v>393</v>
      </c>
      <c r="G5" s="69" t="s">
        <v>394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>
        <v>2.0</v>
      </c>
      <c r="Q5" s="58" t="s">
        <v>395</v>
      </c>
    </row>
    <row r="6">
      <c r="A6" s="19" t="s">
        <v>115</v>
      </c>
      <c r="B6" s="18">
        <v>0.041354166666666664</v>
      </c>
      <c r="C6" s="19" t="s">
        <v>230</v>
      </c>
      <c r="D6" s="19" t="s">
        <v>231</v>
      </c>
      <c r="E6" s="19" t="s">
        <v>230</v>
      </c>
      <c r="F6" s="19" t="s">
        <v>393</v>
      </c>
      <c r="G6" s="69" t="s">
        <v>254</v>
      </c>
      <c r="H6" s="60" t="s">
        <v>254</v>
      </c>
      <c r="I6" s="60" t="s">
        <v>254</v>
      </c>
      <c r="J6" s="60" t="s">
        <v>254</v>
      </c>
      <c r="K6" s="60">
        <v>2.0</v>
      </c>
      <c r="L6" s="61" t="s">
        <v>396</v>
      </c>
      <c r="M6" s="62" t="s">
        <v>254</v>
      </c>
      <c r="N6" s="62" t="s">
        <v>254</v>
      </c>
      <c r="O6" s="62" t="s">
        <v>254</v>
      </c>
      <c r="P6" s="62" t="s">
        <v>254</v>
      </c>
      <c r="Q6" s="58" t="s">
        <v>395</v>
      </c>
    </row>
    <row r="7">
      <c r="A7" s="19" t="s">
        <v>115</v>
      </c>
      <c r="B7" s="18">
        <v>0.043263888888888886</v>
      </c>
      <c r="C7" s="19" t="s">
        <v>228</v>
      </c>
      <c r="D7" s="19" t="s">
        <v>391</v>
      </c>
      <c r="E7" s="19" t="s">
        <v>228</v>
      </c>
      <c r="F7" s="19" t="s">
        <v>258</v>
      </c>
      <c r="G7" s="69" t="s">
        <v>397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16.0</v>
      </c>
      <c r="O7" s="62" t="s">
        <v>254</v>
      </c>
      <c r="P7" s="62" t="s">
        <v>254</v>
      </c>
      <c r="Q7" s="72"/>
    </row>
    <row r="8">
      <c r="A8" s="19" t="s">
        <v>115</v>
      </c>
      <c r="B8" s="18">
        <v>0.04577546296296296</v>
      </c>
      <c r="C8" s="19" t="s">
        <v>236</v>
      </c>
      <c r="D8" s="19" t="s">
        <v>391</v>
      </c>
      <c r="E8" s="19" t="s">
        <v>236</v>
      </c>
      <c r="F8" s="19" t="s">
        <v>258</v>
      </c>
      <c r="G8" s="69" t="s">
        <v>398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12.0</v>
      </c>
      <c r="O8" s="62" t="s">
        <v>254</v>
      </c>
      <c r="P8" s="62" t="s">
        <v>254</v>
      </c>
      <c r="Q8" s="72"/>
    </row>
    <row r="9">
      <c r="A9" s="19" t="s">
        <v>115</v>
      </c>
      <c r="B9" s="18">
        <v>0.0505787037037037</v>
      </c>
      <c r="C9" s="19" t="s">
        <v>230</v>
      </c>
      <c r="D9" s="19" t="s">
        <v>376</v>
      </c>
      <c r="E9" s="19" t="s">
        <v>236</v>
      </c>
      <c r="F9" s="19" t="s">
        <v>262</v>
      </c>
      <c r="G9" s="69" t="s">
        <v>399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72"/>
    </row>
    <row r="10">
      <c r="A10" s="19" t="s">
        <v>115</v>
      </c>
      <c r="B10" s="18">
        <v>0.05354166666666667</v>
      </c>
      <c r="C10" s="19" t="s">
        <v>228</v>
      </c>
      <c r="D10" s="19" t="s">
        <v>400</v>
      </c>
      <c r="E10" s="19" t="s">
        <v>275</v>
      </c>
      <c r="F10" s="19" t="s">
        <v>401</v>
      </c>
      <c r="G10" s="69" t="s">
        <v>402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>
        <v>1.0</v>
      </c>
      <c r="Q10" s="72"/>
    </row>
    <row r="11">
      <c r="A11" s="19" t="s">
        <v>115</v>
      </c>
      <c r="B11" s="18">
        <v>0.05355324074074074</v>
      </c>
      <c r="C11" s="19" t="s">
        <v>231</v>
      </c>
      <c r="D11" s="19" t="s">
        <v>400</v>
      </c>
      <c r="E11" s="19" t="s">
        <v>275</v>
      </c>
      <c r="F11" s="19" t="s">
        <v>401</v>
      </c>
      <c r="G11" s="69" t="s">
        <v>403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>
        <v>1.0</v>
      </c>
      <c r="P11" s="62" t="s">
        <v>254</v>
      </c>
      <c r="Q11" s="58" t="s">
        <v>404</v>
      </c>
    </row>
    <row r="12">
      <c r="A12" s="19" t="s">
        <v>115</v>
      </c>
      <c r="B12" s="18">
        <v>0.08701388888888889</v>
      </c>
      <c r="C12" s="19" t="s">
        <v>405</v>
      </c>
      <c r="D12" s="19" t="s">
        <v>406</v>
      </c>
      <c r="E12" s="19" t="s">
        <v>230</v>
      </c>
      <c r="F12" s="19" t="s">
        <v>273</v>
      </c>
      <c r="G12" s="69" t="s">
        <v>407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72"/>
    </row>
    <row r="13">
      <c r="A13" s="19" t="s">
        <v>115</v>
      </c>
      <c r="B13" s="18">
        <v>0.08865740740740741</v>
      </c>
      <c r="C13" s="19" t="s">
        <v>254</v>
      </c>
      <c r="D13" s="19" t="s">
        <v>406</v>
      </c>
      <c r="E13" s="19" t="s">
        <v>230</v>
      </c>
      <c r="F13" s="19" t="s">
        <v>273</v>
      </c>
      <c r="G13" s="69" t="s">
        <v>408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72"/>
    </row>
    <row r="14">
      <c r="A14" s="19" t="s">
        <v>115</v>
      </c>
      <c r="B14" s="18">
        <v>0.09</v>
      </c>
      <c r="C14" s="19" t="s">
        <v>231</v>
      </c>
      <c r="D14" s="19" t="s">
        <v>406</v>
      </c>
      <c r="E14" s="19" t="s">
        <v>227</v>
      </c>
      <c r="F14" s="19" t="s">
        <v>262</v>
      </c>
      <c r="G14" s="69" t="s">
        <v>409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72"/>
    </row>
    <row r="15">
      <c r="A15" s="19" t="s">
        <v>115</v>
      </c>
      <c r="B15" s="18">
        <v>0.09152777777777778</v>
      </c>
      <c r="C15" s="19" t="s">
        <v>230</v>
      </c>
      <c r="D15" s="19" t="s">
        <v>406</v>
      </c>
      <c r="E15" s="19" t="s">
        <v>236</v>
      </c>
      <c r="F15" s="19" t="s">
        <v>410</v>
      </c>
      <c r="G15" s="69" t="s">
        <v>411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72"/>
    </row>
    <row r="16">
      <c r="A16" s="19" t="s">
        <v>115</v>
      </c>
      <c r="B16" s="18">
        <v>0.09163194444444445</v>
      </c>
      <c r="C16" s="19" t="s">
        <v>236</v>
      </c>
      <c r="D16" s="19" t="s">
        <v>406</v>
      </c>
      <c r="E16" s="19" t="s">
        <v>226</v>
      </c>
      <c r="F16" s="19" t="s">
        <v>283</v>
      </c>
      <c r="G16" s="69" t="s">
        <v>411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  <c r="Q16" s="72"/>
    </row>
    <row r="17">
      <c r="A17" s="19" t="s">
        <v>115</v>
      </c>
      <c r="B17" s="18">
        <v>0.12414351851851851</v>
      </c>
      <c r="C17" s="19" t="s">
        <v>227</v>
      </c>
      <c r="D17" s="19" t="s">
        <v>254</v>
      </c>
      <c r="E17" s="19" t="s">
        <v>254</v>
      </c>
      <c r="F17" s="19" t="s">
        <v>304</v>
      </c>
      <c r="G17" s="69"/>
      <c r="H17" s="60"/>
      <c r="I17" s="60"/>
      <c r="J17" s="60"/>
      <c r="K17" s="60"/>
      <c r="L17" s="61" t="s">
        <v>412</v>
      </c>
      <c r="M17" s="62"/>
      <c r="N17" s="62"/>
      <c r="O17" s="62"/>
      <c r="P17" s="62"/>
      <c r="Q17" s="72"/>
    </row>
    <row r="18">
      <c r="A18" s="19" t="s">
        <v>115</v>
      </c>
      <c r="B18" s="18">
        <v>0.15077546296296296</v>
      </c>
      <c r="C18" s="19" t="s">
        <v>405</v>
      </c>
      <c r="D18" s="19" t="s">
        <v>406</v>
      </c>
      <c r="E18" s="19" t="s">
        <v>230</v>
      </c>
      <c r="F18" s="19" t="s">
        <v>273</v>
      </c>
      <c r="G18" s="69" t="s">
        <v>413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 t="s">
        <v>254</v>
      </c>
      <c r="O18" s="62" t="s">
        <v>254</v>
      </c>
      <c r="P18" s="62" t="s">
        <v>254</v>
      </c>
      <c r="Q18" s="72"/>
    </row>
    <row r="19">
      <c r="A19" s="19" t="s">
        <v>115</v>
      </c>
      <c r="B19" s="18">
        <v>0.1526736111111111</v>
      </c>
      <c r="C19" s="19" t="s">
        <v>405</v>
      </c>
      <c r="D19" s="19" t="s">
        <v>406</v>
      </c>
      <c r="E19" s="19" t="s">
        <v>236</v>
      </c>
      <c r="F19" s="19" t="s">
        <v>273</v>
      </c>
      <c r="G19" s="69" t="s">
        <v>414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 t="s">
        <v>254</v>
      </c>
      <c r="O19" s="62" t="s">
        <v>254</v>
      </c>
      <c r="P19" s="62" t="s">
        <v>254</v>
      </c>
      <c r="Q19" s="72"/>
    </row>
    <row r="20">
      <c r="A20" s="19" t="s">
        <v>115</v>
      </c>
      <c r="B20" s="18">
        <v>0.15325231481481483</v>
      </c>
      <c r="C20" s="19" t="s">
        <v>236</v>
      </c>
      <c r="D20" s="19" t="s">
        <v>406</v>
      </c>
      <c r="E20" s="19" t="s">
        <v>228</v>
      </c>
      <c r="F20" s="19" t="s">
        <v>262</v>
      </c>
      <c r="G20" s="69" t="s">
        <v>415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415</v>
      </c>
      <c r="M20" s="62" t="s">
        <v>254</v>
      </c>
      <c r="N20" s="62" t="s">
        <v>254</v>
      </c>
      <c r="O20" s="62" t="s">
        <v>254</v>
      </c>
      <c r="P20" s="62" t="s">
        <v>254</v>
      </c>
      <c r="Q20" s="72"/>
    </row>
    <row r="21">
      <c r="A21" s="19" t="s">
        <v>115</v>
      </c>
      <c r="B21" s="18">
        <v>0.15399305555555556</v>
      </c>
      <c r="C21" s="19" t="s">
        <v>236</v>
      </c>
      <c r="D21" s="19" t="s">
        <v>406</v>
      </c>
      <c r="E21" s="19" t="s">
        <v>230</v>
      </c>
      <c r="F21" s="19" t="s">
        <v>262</v>
      </c>
      <c r="G21" s="69" t="s">
        <v>416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417</v>
      </c>
      <c r="M21" s="62" t="s">
        <v>254</v>
      </c>
      <c r="N21" s="62" t="s">
        <v>254</v>
      </c>
      <c r="O21" s="62" t="s">
        <v>254</v>
      </c>
      <c r="P21" s="62" t="s">
        <v>254</v>
      </c>
      <c r="Q21" s="7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7.29"/>
    <col customWidth="1" min="7" max="7" width="27.86"/>
    <col customWidth="1" min="8" max="8" width="9.29"/>
    <col customWidth="1" min="9" max="11" width="7.71"/>
    <col customWidth="1" min="12" max="12" width="22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8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116</v>
      </c>
      <c r="B2" s="18">
        <v>0.03443287037037037</v>
      </c>
      <c r="C2" s="19" t="s">
        <v>418</v>
      </c>
      <c r="D2" s="19" t="s">
        <v>406</v>
      </c>
      <c r="E2" s="19" t="s">
        <v>230</v>
      </c>
      <c r="F2" s="19" t="s">
        <v>273</v>
      </c>
      <c r="G2" s="59" t="s">
        <v>419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116</v>
      </c>
      <c r="B3" s="18">
        <v>0.03443287037037037</v>
      </c>
      <c r="C3" s="19" t="s">
        <v>418</v>
      </c>
      <c r="D3" s="19" t="s">
        <v>406</v>
      </c>
      <c r="E3" s="19" t="s">
        <v>230</v>
      </c>
      <c r="F3" s="19" t="s">
        <v>273</v>
      </c>
      <c r="G3" s="59" t="s">
        <v>419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116</v>
      </c>
      <c r="B4" s="18">
        <v>0.03449074074074074</v>
      </c>
      <c r="C4" s="19" t="s">
        <v>420</v>
      </c>
      <c r="D4" s="19" t="s">
        <v>406</v>
      </c>
      <c r="E4" s="19" t="s">
        <v>230</v>
      </c>
      <c r="F4" s="19" t="s">
        <v>273</v>
      </c>
      <c r="G4" s="59" t="s">
        <v>421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116</v>
      </c>
      <c r="B5" s="18">
        <v>0.05357638888888889</v>
      </c>
      <c r="C5" s="19" t="s">
        <v>227</v>
      </c>
      <c r="D5" s="19" t="s">
        <v>254</v>
      </c>
      <c r="E5" s="19" t="s">
        <v>254</v>
      </c>
      <c r="F5" s="19" t="s">
        <v>304</v>
      </c>
      <c r="G5" s="59" t="s">
        <v>254</v>
      </c>
      <c r="H5" s="60"/>
      <c r="I5" s="60"/>
      <c r="J5" s="60"/>
      <c r="K5" s="60"/>
      <c r="L5" s="61" t="s">
        <v>422</v>
      </c>
      <c r="M5" s="62"/>
      <c r="N5" s="62"/>
      <c r="O5" s="62"/>
      <c r="P5" s="62"/>
    </row>
    <row r="6">
      <c r="A6" s="19" t="s">
        <v>116</v>
      </c>
      <c r="B6" s="18">
        <v>0.11082175925925926</v>
      </c>
      <c r="C6" s="19" t="s">
        <v>423</v>
      </c>
      <c r="D6" s="19" t="s">
        <v>406</v>
      </c>
      <c r="E6" s="19" t="s">
        <v>230</v>
      </c>
      <c r="F6" s="19" t="s">
        <v>273</v>
      </c>
      <c r="G6" s="59" t="s">
        <v>424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116</v>
      </c>
      <c r="B7" s="18">
        <v>0.11121527777777777</v>
      </c>
      <c r="C7" s="19" t="s">
        <v>423</v>
      </c>
      <c r="D7" s="19" t="s">
        <v>406</v>
      </c>
      <c r="E7" s="19" t="s">
        <v>230</v>
      </c>
      <c r="F7" s="19" t="s">
        <v>273</v>
      </c>
      <c r="G7" s="59" t="s">
        <v>254</v>
      </c>
      <c r="H7" s="60" t="s">
        <v>254</v>
      </c>
      <c r="I7" s="60">
        <v>13.0</v>
      </c>
      <c r="J7" s="60">
        <v>2.0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425</v>
      </c>
    </row>
    <row r="8">
      <c r="A8" s="19" t="s">
        <v>116</v>
      </c>
      <c r="B8" s="18">
        <v>0.1115162037037037</v>
      </c>
      <c r="C8" s="19" t="s">
        <v>230</v>
      </c>
      <c r="D8" s="19" t="s">
        <v>254</v>
      </c>
      <c r="E8" s="19" t="s">
        <v>426</v>
      </c>
      <c r="F8" s="19" t="s">
        <v>262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3.0</v>
      </c>
      <c r="O8" s="62" t="s">
        <v>254</v>
      </c>
      <c r="P8" s="62" t="s">
        <v>254</v>
      </c>
    </row>
    <row r="9">
      <c r="A9" s="19" t="s">
        <v>116</v>
      </c>
      <c r="B9" s="18">
        <v>0.1115162037037037</v>
      </c>
      <c r="C9" s="19" t="s">
        <v>230</v>
      </c>
      <c r="D9" s="19" t="s">
        <v>254</v>
      </c>
      <c r="E9" s="19" t="s">
        <v>231</v>
      </c>
      <c r="F9" s="19" t="s">
        <v>262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3.0</v>
      </c>
      <c r="O9" s="62" t="s">
        <v>254</v>
      </c>
      <c r="P9" s="62" t="s">
        <v>254</v>
      </c>
    </row>
    <row r="10">
      <c r="A10" s="19" t="s">
        <v>116</v>
      </c>
      <c r="B10" s="18">
        <v>0.1115162037037037</v>
      </c>
      <c r="C10" s="19" t="s">
        <v>230</v>
      </c>
      <c r="D10" s="19" t="s">
        <v>254</v>
      </c>
      <c r="E10" s="19" t="s">
        <v>228</v>
      </c>
      <c r="F10" s="19" t="s">
        <v>262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3.0</v>
      </c>
      <c r="O10" s="62" t="s">
        <v>254</v>
      </c>
      <c r="P10" s="62" t="s">
        <v>254</v>
      </c>
    </row>
    <row r="11">
      <c r="A11" s="19" t="s">
        <v>116</v>
      </c>
      <c r="B11" s="18">
        <v>0.11197916666666667</v>
      </c>
      <c r="C11" s="19" t="s">
        <v>230</v>
      </c>
      <c r="D11" s="19" t="s">
        <v>254</v>
      </c>
      <c r="E11" s="19" t="s">
        <v>236</v>
      </c>
      <c r="F11" s="19" t="s">
        <v>262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3.0</v>
      </c>
      <c r="O11" s="62" t="s">
        <v>254</v>
      </c>
      <c r="P11" s="62" t="s">
        <v>254</v>
      </c>
    </row>
    <row r="12">
      <c r="A12" s="19" t="s">
        <v>116</v>
      </c>
      <c r="B12" s="18">
        <v>0.11201388888888889</v>
      </c>
      <c r="C12" s="19" t="s">
        <v>230</v>
      </c>
      <c r="D12" s="19" t="s">
        <v>254</v>
      </c>
      <c r="E12" s="19" t="s">
        <v>227</v>
      </c>
      <c r="F12" s="19" t="s">
        <v>262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>
        <v>1.0</v>
      </c>
      <c r="O12" s="62" t="s">
        <v>254</v>
      </c>
      <c r="P12" s="62" t="s">
        <v>254</v>
      </c>
    </row>
    <row r="13">
      <c r="A13" s="19" t="s">
        <v>116</v>
      </c>
      <c r="B13" s="18">
        <v>0.11510416666666666</v>
      </c>
      <c r="C13" s="19" t="s">
        <v>227</v>
      </c>
      <c r="D13" s="19" t="s">
        <v>406</v>
      </c>
      <c r="E13" s="19" t="s">
        <v>236</v>
      </c>
      <c r="F13" s="19" t="s">
        <v>293</v>
      </c>
      <c r="G13" s="59" t="s">
        <v>427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19" t="s">
        <v>428</v>
      </c>
    </row>
    <row r="14">
      <c r="A14" s="19" t="s">
        <v>116</v>
      </c>
      <c r="B14" s="18">
        <v>0.12540509259259258</v>
      </c>
      <c r="C14" s="19" t="s">
        <v>429</v>
      </c>
      <c r="D14" s="19" t="s">
        <v>406</v>
      </c>
      <c r="E14" s="19" t="s">
        <v>236</v>
      </c>
      <c r="F14" s="19" t="s">
        <v>262</v>
      </c>
      <c r="G14" s="59" t="s">
        <v>430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430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116</v>
      </c>
      <c r="B15" s="18">
        <v>0.1537037037037037</v>
      </c>
      <c r="C15" s="19" t="s">
        <v>226</v>
      </c>
      <c r="D15" s="19" t="s">
        <v>254</v>
      </c>
      <c r="E15" s="19" t="s">
        <v>230</v>
      </c>
      <c r="F15" s="19" t="s">
        <v>304</v>
      </c>
      <c r="G15" s="5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431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116</v>
      </c>
      <c r="B16" s="18">
        <v>0.16597222222222222</v>
      </c>
      <c r="C16" s="19" t="s">
        <v>254</v>
      </c>
      <c r="D16" s="19" t="s">
        <v>406</v>
      </c>
      <c r="E16" s="19" t="s">
        <v>227</v>
      </c>
      <c r="F16" s="19" t="s">
        <v>273</v>
      </c>
      <c r="G16" s="59" t="s">
        <v>432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116</v>
      </c>
      <c r="B17" s="18">
        <v>0.16614583333333333</v>
      </c>
      <c r="C17" s="19" t="s">
        <v>429</v>
      </c>
      <c r="D17" s="19" t="s">
        <v>406</v>
      </c>
      <c r="E17" s="19" t="s">
        <v>227</v>
      </c>
      <c r="F17" s="19" t="s">
        <v>273</v>
      </c>
      <c r="G17" s="59" t="s">
        <v>433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116</v>
      </c>
      <c r="B18" s="18">
        <v>0.1666087962962963</v>
      </c>
      <c r="C18" s="19" t="s">
        <v>434</v>
      </c>
      <c r="D18" s="19" t="s">
        <v>406</v>
      </c>
      <c r="E18" s="19" t="s">
        <v>226</v>
      </c>
      <c r="F18" s="19" t="s">
        <v>273</v>
      </c>
      <c r="G18" s="59" t="s">
        <v>435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116</v>
      </c>
      <c r="B19" s="18">
        <v>0.16672453703703705</v>
      </c>
      <c r="C19" s="19" t="s">
        <v>434</v>
      </c>
      <c r="D19" s="19" t="s">
        <v>406</v>
      </c>
      <c r="E19" s="19" t="s">
        <v>226</v>
      </c>
      <c r="F19" s="19" t="s">
        <v>273</v>
      </c>
      <c r="G19" s="59" t="s">
        <v>436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116</v>
      </c>
      <c r="B20" s="18">
        <v>0.16695601851851852</v>
      </c>
      <c r="C20" s="19" t="s">
        <v>434</v>
      </c>
      <c r="D20" s="19" t="s">
        <v>406</v>
      </c>
      <c r="E20" s="19" t="s">
        <v>226</v>
      </c>
      <c r="F20" s="19" t="s">
        <v>273</v>
      </c>
      <c r="G20" s="59" t="s">
        <v>437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 t="s">
        <v>254</v>
      </c>
      <c r="O20" s="62" t="s">
        <v>254</v>
      </c>
      <c r="P20" s="62" t="s">
        <v>254</v>
      </c>
      <c r="Q20" s="19" t="s">
        <v>438</v>
      </c>
    </row>
    <row r="21">
      <c r="A21" s="19" t="s">
        <v>116</v>
      </c>
      <c r="B21" s="18">
        <v>0.1691550925925926</v>
      </c>
      <c r="C21" s="19" t="s">
        <v>434</v>
      </c>
      <c r="D21" s="19" t="s">
        <v>406</v>
      </c>
      <c r="E21" s="19" t="s">
        <v>275</v>
      </c>
      <c r="F21" s="19" t="s">
        <v>273</v>
      </c>
      <c r="G21" s="59" t="s">
        <v>439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6.29"/>
    <col customWidth="1" min="3" max="3" width="8.14"/>
    <col customWidth="1" min="4" max="4" width="8.86"/>
  </cols>
  <sheetData>
    <row r="1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11"/>
      <c r="G1" s="11">
        <v>0.06938657407407407</v>
      </c>
      <c r="H1" s="11">
        <v>0.0587962962962963</v>
      </c>
      <c r="I1" s="12">
        <f>G1-H1</f>
        <v>0.01059027778</v>
      </c>
      <c r="J1" s="13"/>
      <c r="K1" s="13"/>
      <c r="L1" s="13"/>
      <c r="M1" s="13"/>
      <c r="N1" s="14"/>
      <c r="O1" s="14"/>
      <c r="P1" s="14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6" t="s">
        <v>44</v>
      </c>
      <c r="G2" s="17" t="str">
        <f>HYPERLINK("https://www.youtube.com/watch?v=cb1z68RELN4","SotL")</f>
        <v>SotL</v>
      </c>
      <c r="K2" s="18">
        <v>0.056296296296296296</v>
      </c>
    </row>
    <row r="3">
      <c r="A3" s="16" t="s">
        <v>45</v>
      </c>
      <c r="G3" s="17" t="str">
        <f>HYPERLINK("https://www.youtube.com/watch?v=PRmVQKOy9Bo","CoM")</f>
        <v>CoM</v>
      </c>
      <c r="H3" s="19">
        <v>0.0</v>
      </c>
      <c r="I3" s="19">
        <v>15.0</v>
      </c>
      <c r="J3" s="19">
        <v>15.0</v>
      </c>
      <c r="K3" s="18">
        <v>0.05625</v>
      </c>
    </row>
    <row r="4">
      <c r="A4" s="16" t="s">
        <v>46</v>
      </c>
    </row>
    <row r="5">
      <c r="A5" s="16" t="s">
        <v>47</v>
      </c>
    </row>
    <row r="6">
      <c r="A6" s="16" t="s">
        <v>48</v>
      </c>
    </row>
    <row r="7">
      <c r="A7" s="16" t="s">
        <v>49</v>
      </c>
    </row>
    <row r="8">
      <c r="A8" s="16" t="s">
        <v>50</v>
      </c>
    </row>
    <row r="9">
      <c r="A9" s="16" t="s">
        <v>51</v>
      </c>
    </row>
    <row r="10">
      <c r="A10" s="16" t="s">
        <v>52</v>
      </c>
    </row>
    <row r="11">
      <c r="A11" s="16" t="s">
        <v>53</v>
      </c>
    </row>
    <row r="12">
      <c r="A12" s="16" t="s">
        <v>54</v>
      </c>
    </row>
    <row r="13">
      <c r="A13" s="16" t="s">
        <v>55</v>
      </c>
    </row>
    <row r="14">
      <c r="A14" s="16" t="s">
        <v>56</v>
      </c>
    </row>
    <row r="15">
      <c r="A15" s="16" t="s">
        <v>57</v>
      </c>
    </row>
    <row r="16">
      <c r="A16" s="16" t="s">
        <v>58</v>
      </c>
    </row>
    <row r="17">
      <c r="A17" s="16" t="s">
        <v>59</v>
      </c>
    </row>
    <row r="18">
      <c r="A18" s="16" t="s">
        <v>60</v>
      </c>
    </row>
    <row r="19">
      <c r="A19" s="16" t="s">
        <v>61</v>
      </c>
    </row>
    <row r="20">
      <c r="A20" s="16" t="s">
        <v>62</v>
      </c>
    </row>
    <row r="21">
      <c r="A21" s="16" t="s">
        <v>63</v>
      </c>
      <c r="B21" s="20">
        <v>0.0</v>
      </c>
      <c r="C21" s="20">
        <v>14.0</v>
      </c>
      <c r="D21" s="20">
        <v>37.0</v>
      </c>
      <c r="E21" s="21">
        <v>0.09347222222222222</v>
      </c>
    </row>
    <row r="22">
      <c r="A22" s="16" t="s">
        <v>64</v>
      </c>
      <c r="B22" s="20">
        <v>0.0</v>
      </c>
      <c r="C22" s="20">
        <v>14.0</v>
      </c>
      <c r="D22" s="20">
        <v>43.0</v>
      </c>
      <c r="E22" s="21">
        <v>0.09853009259259259</v>
      </c>
    </row>
    <row r="23">
      <c r="A23" s="16" t="s">
        <v>65</v>
      </c>
      <c r="B23" s="20">
        <v>0.0</v>
      </c>
      <c r="C23" s="20">
        <v>14.0</v>
      </c>
      <c r="D23" s="20">
        <v>15.0</v>
      </c>
      <c r="E23" s="21">
        <v>0.09943287037037037</v>
      </c>
    </row>
    <row r="24">
      <c r="A24" s="16" t="s">
        <v>66</v>
      </c>
      <c r="B24" s="20">
        <v>0.0</v>
      </c>
      <c r="C24" s="20">
        <v>15.0</v>
      </c>
      <c r="D24" s="20">
        <v>28.0</v>
      </c>
      <c r="E24" s="21">
        <v>0.08072916666666667</v>
      </c>
    </row>
    <row r="25">
      <c r="A25" s="16" t="s">
        <v>67</v>
      </c>
      <c r="B25" s="20">
        <v>0.0</v>
      </c>
      <c r="C25" s="20">
        <v>13.0</v>
      </c>
      <c r="D25" s="20">
        <v>27.0</v>
      </c>
      <c r="E25" s="21">
        <v>0.09219907407407407</v>
      </c>
    </row>
    <row r="26">
      <c r="A26" s="16" t="s">
        <v>68</v>
      </c>
      <c r="B26" s="20">
        <v>0.0</v>
      </c>
      <c r="C26" s="20">
        <v>17.0</v>
      </c>
      <c r="D26" s="20">
        <v>37.0</v>
      </c>
      <c r="E26" s="21">
        <v>0.05884259259259259</v>
      </c>
    </row>
    <row r="27">
      <c r="A27" s="16" t="s">
        <v>69</v>
      </c>
      <c r="B27" s="20">
        <v>0.0</v>
      </c>
      <c r="C27" s="20">
        <v>15.0</v>
      </c>
      <c r="D27" s="20">
        <v>21.0</v>
      </c>
      <c r="E27" s="21">
        <v>0.07796296296296296</v>
      </c>
    </row>
    <row r="28">
      <c r="A28" s="16" t="s">
        <v>70</v>
      </c>
      <c r="B28" s="20">
        <v>0.0</v>
      </c>
      <c r="C28" s="20">
        <v>14.0</v>
      </c>
      <c r="D28" s="20">
        <v>51.0</v>
      </c>
      <c r="E28" s="21">
        <v>0.06626157407407407</v>
      </c>
    </row>
    <row r="29">
      <c r="A29" s="16" t="s">
        <v>71</v>
      </c>
      <c r="B29" s="20">
        <v>0.0</v>
      </c>
      <c r="C29" s="20">
        <v>16.0</v>
      </c>
      <c r="D29" s="20">
        <v>2.0</v>
      </c>
      <c r="E29" s="21">
        <v>0.07320601851851852</v>
      </c>
    </row>
    <row r="30">
      <c r="A30" s="22" t="s">
        <v>72</v>
      </c>
      <c r="B30" s="20">
        <v>0.0</v>
      </c>
      <c r="C30" s="20">
        <v>22.0</v>
      </c>
      <c r="D30" s="20">
        <v>22.0</v>
      </c>
      <c r="E30" s="21">
        <v>0.0822800925925926</v>
      </c>
    </row>
    <row r="31">
      <c r="A31" s="22" t="s">
        <v>73</v>
      </c>
      <c r="B31" s="20">
        <v>0.0</v>
      </c>
      <c r="C31" s="20">
        <v>14.0</v>
      </c>
      <c r="D31" s="20">
        <v>56.0</v>
      </c>
      <c r="E31" s="21">
        <v>0.06393518518518519</v>
      </c>
    </row>
    <row r="32">
      <c r="A32" s="22" t="s">
        <v>74</v>
      </c>
      <c r="B32" s="23">
        <v>0.0</v>
      </c>
      <c r="C32" s="23">
        <v>13.0</v>
      </c>
      <c r="D32" s="23">
        <v>8.0</v>
      </c>
      <c r="E32" s="24">
        <v>0.11049768518518518</v>
      </c>
    </row>
    <row r="33">
      <c r="A33" s="22" t="s">
        <v>75</v>
      </c>
      <c r="B33" s="23">
        <v>0.0</v>
      </c>
      <c r="C33" s="23">
        <v>15.0</v>
      </c>
      <c r="D33" s="23">
        <v>40.0</v>
      </c>
      <c r="E33" s="21">
        <v>0.0732986111111111</v>
      </c>
    </row>
    <row r="34">
      <c r="A34" s="22" t="s">
        <v>76</v>
      </c>
      <c r="B34" s="23">
        <v>0.0</v>
      </c>
      <c r="C34" s="23">
        <v>18.0</v>
      </c>
      <c r="D34" s="23">
        <v>35.0</v>
      </c>
      <c r="E34" s="21">
        <v>0.06756944444444445</v>
      </c>
    </row>
    <row r="35">
      <c r="A35" s="22" t="s">
        <v>77</v>
      </c>
      <c r="B35" s="23">
        <v>0.0</v>
      </c>
      <c r="C35" s="23">
        <v>22.0</v>
      </c>
      <c r="D35" s="23">
        <v>24.0</v>
      </c>
      <c r="E35" s="21">
        <v>0.08510416666666666</v>
      </c>
    </row>
    <row r="36">
      <c r="A36" s="22" t="s">
        <v>78</v>
      </c>
      <c r="B36" s="23">
        <v>0.0</v>
      </c>
      <c r="C36" s="23">
        <v>15.0</v>
      </c>
      <c r="D36" s="23">
        <v>7.0</v>
      </c>
      <c r="E36" s="21">
        <v>0.07385416666666667</v>
      </c>
    </row>
    <row r="37">
      <c r="A37" s="22" t="s">
        <v>79</v>
      </c>
      <c r="B37" s="23">
        <v>0.0</v>
      </c>
      <c r="C37" s="23">
        <v>19.0</v>
      </c>
      <c r="D37" s="23">
        <v>24.0</v>
      </c>
      <c r="E37" s="21">
        <v>0.08989583333333333</v>
      </c>
    </row>
    <row r="38">
      <c r="A38" s="22" t="s">
        <v>80</v>
      </c>
      <c r="B38" s="23">
        <v>0.0</v>
      </c>
      <c r="C38" s="23">
        <v>21.0</v>
      </c>
      <c r="D38" s="23">
        <v>15.0</v>
      </c>
      <c r="E38" s="21">
        <v>0.0857175925925926</v>
      </c>
    </row>
    <row r="39">
      <c r="A39" s="22" t="s">
        <v>81</v>
      </c>
      <c r="B39" s="23">
        <v>0.0</v>
      </c>
      <c r="C39" s="23">
        <v>17.0</v>
      </c>
      <c r="D39" s="23">
        <v>22.0</v>
      </c>
      <c r="E39" s="21">
        <v>0.0875925925925926</v>
      </c>
    </row>
    <row r="40">
      <c r="A40" s="22" t="s">
        <v>82</v>
      </c>
      <c r="B40" s="23">
        <v>0.0</v>
      </c>
      <c r="C40" s="23">
        <v>14.0</v>
      </c>
      <c r="D40" s="23">
        <v>22.0</v>
      </c>
      <c r="E40" s="21">
        <v>0.0905787037037037</v>
      </c>
    </row>
    <row r="41">
      <c r="A41" s="22" t="s">
        <v>83</v>
      </c>
      <c r="B41" s="23">
        <v>0.0</v>
      </c>
      <c r="C41" s="23">
        <v>18.0</v>
      </c>
      <c r="D41" s="23">
        <v>19.0</v>
      </c>
      <c r="E41" s="21">
        <v>0.08655092592592592</v>
      </c>
    </row>
    <row r="42">
      <c r="A42" s="22" t="s">
        <v>84</v>
      </c>
      <c r="B42" s="23">
        <v>0.0</v>
      </c>
      <c r="C42" s="23">
        <v>20.0</v>
      </c>
      <c r="D42" s="23">
        <v>0.0</v>
      </c>
      <c r="E42" s="21">
        <v>0.07824074074074074</v>
      </c>
    </row>
    <row r="43">
      <c r="A43" s="22" t="s">
        <v>85</v>
      </c>
      <c r="B43" s="23">
        <v>0.0</v>
      </c>
      <c r="C43" s="23">
        <v>17.0</v>
      </c>
      <c r="D43" s="23">
        <v>16.0</v>
      </c>
      <c r="E43" s="21">
        <v>0.079375</v>
      </c>
    </row>
    <row r="44">
      <c r="A44" s="22" t="s">
        <v>86</v>
      </c>
      <c r="B44" s="23">
        <v>0.0</v>
      </c>
      <c r="C44" s="23">
        <v>16.0</v>
      </c>
      <c r="D44" s="23">
        <v>6.0</v>
      </c>
      <c r="E44" s="21">
        <v>0.07190972222222222</v>
      </c>
    </row>
    <row r="45">
      <c r="A45" s="22" t="s">
        <v>87</v>
      </c>
      <c r="B45" s="23">
        <v>0.0</v>
      </c>
      <c r="C45" s="23">
        <v>18.0</v>
      </c>
      <c r="D45" s="23">
        <v>56.0</v>
      </c>
      <c r="E45" s="21">
        <v>0.07828703703703704</v>
      </c>
    </row>
    <row r="46">
      <c r="A46" s="22" t="s">
        <v>88</v>
      </c>
      <c r="B46" s="23">
        <v>0.0</v>
      </c>
      <c r="C46" s="23">
        <v>17.0</v>
      </c>
      <c r="D46" s="23">
        <v>20.0</v>
      </c>
      <c r="E46" s="21">
        <v>0.07315972222222222</v>
      </c>
    </row>
    <row r="47">
      <c r="A47" s="22" t="s">
        <v>89</v>
      </c>
      <c r="B47" s="23">
        <v>0.0</v>
      </c>
      <c r="C47" s="23">
        <v>17.0</v>
      </c>
      <c r="D47" s="23">
        <v>3.0</v>
      </c>
      <c r="E47" s="21">
        <v>0.06363425925925927</v>
      </c>
    </row>
    <row r="48">
      <c r="A48" s="22" t="s">
        <v>90</v>
      </c>
      <c r="B48" s="23">
        <v>0.0</v>
      </c>
      <c r="C48" s="23">
        <v>18.0</v>
      </c>
      <c r="D48" s="23">
        <v>16.0</v>
      </c>
      <c r="E48" s="21">
        <v>0.09067129629629629</v>
      </c>
    </row>
    <row r="49">
      <c r="A49" s="22" t="s">
        <v>91</v>
      </c>
      <c r="B49" s="23">
        <v>0.0</v>
      </c>
      <c r="C49" s="23">
        <v>15.0</v>
      </c>
      <c r="D49" s="23">
        <v>52.0</v>
      </c>
      <c r="E49" s="21">
        <v>0.06015046296296296</v>
      </c>
    </row>
    <row r="50">
      <c r="A50" s="22" t="s">
        <v>92</v>
      </c>
      <c r="B50" s="23">
        <v>0.0</v>
      </c>
      <c r="C50" s="23">
        <v>17.0</v>
      </c>
      <c r="D50" s="23">
        <v>46.0</v>
      </c>
      <c r="E50" s="21">
        <v>0.09059027777777778</v>
      </c>
    </row>
    <row r="51">
      <c r="A51" s="22" t="s">
        <v>93</v>
      </c>
      <c r="B51" s="23">
        <v>0.0</v>
      </c>
      <c r="C51" s="23">
        <v>20.0</v>
      </c>
      <c r="D51" s="23">
        <v>47.0</v>
      </c>
      <c r="E51" s="21">
        <v>0.0850925925925926</v>
      </c>
    </row>
    <row r="52">
      <c r="A52" s="22" t="s">
        <v>94</v>
      </c>
      <c r="B52" s="23">
        <v>0.0</v>
      </c>
      <c r="C52" s="23">
        <v>18.0</v>
      </c>
      <c r="D52" s="23">
        <v>4.0</v>
      </c>
      <c r="E52" s="21">
        <v>0.10194444444444445</v>
      </c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9.29"/>
    <col customWidth="1" min="4" max="4" width="24.14"/>
    <col customWidth="1" min="5" max="5" width="16.57"/>
    <col customWidth="1" min="6" max="6" width="14.0"/>
    <col customWidth="1" min="7" max="7" width="46.0"/>
    <col customWidth="1" min="8" max="8" width="9.29"/>
    <col customWidth="1" min="9" max="11" width="7.71"/>
    <col customWidth="1" min="12" max="12" width="33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6.86"/>
  </cols>
  <sheetData>
    <row r="1">
      <c r="A1" s="1" t="s">
        <v>39</v>
      </c>
      <c r="B1" s="1" t="s">
        <v>238</v>
      </c>
      <c r="C1" s="1" t="s">
        <v>239</v>
      </c>
      <c r="D1" s="55" t="s">
        <v>240</v>
      </c>
      <c r="E1" s="1" t="s">
        <v>241</v>
      </c>
      <c r="F1" s="55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73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55" t="s">
        <v>250</v>
      </c>
    </row>
    <row r="2">
      <c r="A2" s="19" t="s">
        <v>117</v>
      </c>
      <c r="B2" s="18">
        <v>0.013703703703703704</v>
      </c>
      <c r="C2" s="19" t="s">
        <v>236</v>
      </c>
      <c r="D2" s="58" t="s">
        <v>440</v>
      </c>
      <c r="E2" s="19" t="s">
        <v>228</v>
      </c>
      <c r="F2" s="58" t="s">
        <v>262</v>
      </c>
      <c r="G2" s="69" t="s">
        <v>441</v>
      </c>
      <c r="H2" s="60" t="s">
        <v>254</v>
      </c>
      <c r="I2" s="60" t="s">
        <v>254</v>
      </c>
      <c r="J2" s="60" t="s">
        <v>254</v>
      </c>
      <c r="K2" s="60" t="s">
        <v>254</v>
      </c>
      <c r="L2" s="70" t="s">
        <v>254</v>
      </c>
      <c r="M2" s="61" t="s">
        <v>254</v>
      </c>
      <c r="N2" s="61" t="s">
        <v>254</v>
      </c>
      <c r="O2" s="61" t="s">
        <v>254</v>
      </c>
      <c r="P2" s="61" t="s">
        <v>254</v>
      </c>
      <c r="Q2" s="72"/>
    </row>
    <row r="3">
      <c r="A3" s="19" t="s">
        <v>117</v>
      </c>
      <c r="B3" s="18">
        <v>0.015046296296296295</v>
      </c>
      <c r="C3" s="19" t="s">
        <v>442</v>
      </c>
      <c r="D3" s="58" t="s">
        <v>443</v>
      </c>
      <c r="E3" s="19" t="s">
        <v>275</v>
      </c>
      <c r="F3" s="58" t="s">
        <v>262</v>
      </c>
      <c r="G3" s="69" t="s">
        <v>444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254</v>
      </c>
      <c r="M3" s="61" t="s">
        <v>254</v>
      </c>
      <c r="N3" s="61" t="s">
        <v>254</v>
      </c>
      <c r="O3" s="61" t="s">
        <v>254</v>
      </c>
      <c r="P3" s="61" t="s">
        <v>254</v>
      </c>
      <c r="Q3" s="72"/>
    </row>
    <row r="4">
      <c r="A4" s="19" t="s">
        <v>117</v>
      </c>
      <c r="B4" s="18">
        <v>0.015856481481481482</v>
      </c>
      <c r="C4" s="19" t="s">
        <v>231</v>
      </c>
      <c r="D4" s="58" t="s">
        <v>443</v>
      </c>
      <c r="E4" s="19" t="s">
        <v>442</v>
      </c>
      <c r="F4" s="58" t="s">
        <v>262</v>
      </c>
      <c r="G4" s="6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70" t="s">
        <v>254</v>
      </c>
      <c r="M4" s="61" t="s">
        <v>254</v>
      </c>
      <c r="N4" s="61">
        <v>3.0</v>
      </c>
      <c r="O4" s="61" t="s">
        <v>254</v>
      </c>
      <c r="P4" s="61" t="s">
        <v>254</v>
      </c>
      <c r="Q4" s="58" t="s">
        <v>445</v>
      </c>
    </row>
    <row r="5">
      <c r="A5" s="19" t="s">
        <v>117</v>
      </c>
      <c r="B5" s="18">
        <v>0.02795138888888889</v>
      </c>
      <c r="C5" s="19" t="s">
        <v>227</v>
      </c>
      <c r="D5" s="58" t="s">
        <v>443</v>
      </c>
      <c r="E5" s="19" t="s">
        <v>446</v>
      </c>
      <c r="F5" s="58" t="s">
        <v>258</v>
      </c>
      <c r="G5" s="69" t="s">
        <v>447</v>
      </c>
      <c r="H5" s="60" t="s">
        <v>254</v>
      </c>
      <c r="I5" s="60" t="s">
        <v>254</v>
      </c>
      <c r="J5" s="60" t="s">
        <v>254</v>
      </c>
      <c r="K5" s="60" t="s">
        <v>254</v>
      </c>
      <c r="L5" s="70" t="s">
        <v>254</v>
      </c>
      <c r="M5" s="61" t="s">
        <v>254</v>
      </c>
      <c r="N5" s="61" t="s">
        <v>254</v>
      </c>
      <c r="O5" s="61">
        <v>6.0</v>
      </c>
      <c r="P5" s="61" t="s">
        <v>254</v>
      </c>
      <c r="Q5" s="72"/>
    </row>
    <row r="6">
      <c r="A6" s="19" t="s">
        <v>117</v>
      </c>
      <c r="B6" s="18">
        <v>0.029386574074074075</v>
      </c>
      <c r="C6" s="19" t="s">
        <v>228</v>
      </c>
      <c r="D6" s="58" t="s">
        <v>254</v>
      </c>
      <c r="E6" s="19" t="s">
        <v>254</v>
      </c>
      <c r="F6" s="58" t="s">
        <v>304</v>
      </c>
      <c r="G6" s="6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70" t="s">
        <v>324</v>
      </c>
      <c r="M6" s="61" t="s">
        <v>254</v>
      </c>
      <c r="N6" s="61" t="s">
        <v>254</v>
      </c>
      <c r="O6" s="61" t="s">
        <v>254</v>
      </c>
      <c r="P6" s="61" t="s">
        <v>254</v>
      </c>
      <c r="Q6" s="58" t="s">
        <v>448</v>
      </c>
    </row>
    <row r="7">
      <c r="A7" s="19" t="s">
        <v>117</v>
      </c>
      <c r="B7" s="18">
        <v>0.034722222222222224</v>
      </c>
      <c r="C7" s="19" t="s">
        <v>254</v>
      </c>
      <c r="D7" s="58" t="s">
        <v>449</v>
      </c>
      <c r="E7" s="19" t="s">
        <v>228</v>
      </c>
      <c r="F7" s="58" t="s">
        <v>273</v>
      </c>
      <c r="G7" s="69" t="s">
        <v>450</v>
      </c>
      <c r="H7" s="60" t="s">
        <v>254</v>
      </c>
      <c r="I7" s="60">
        <v>113.0</v>
      </c>
      <c r="J7" s="60" t="s">
        <v>254</v>
      </c>
      <c r="K7" s="60" t="s">
        <v>254</v>
      </c>
      <c r="L7" s="70" t="s">
        <v>254</v>
      </c>
      <c r="M7" s="61" t="s">
        <v>254</v>
      </c>
      <c r="N7" s="61" t="s">
        <v>254</v>
      </c>
      <c r="O7" s="61" t="s">
        <v>254</v>
      </c>
      <c r="P7" s="61" t="s">
        <v>254</v>
      </c>
      <c r="Q7" s="72"/>
    </row>
    <row r="8">
      <c r="A8" s="19" t="s">
        <v>117</v>
      </c>
      <c r="B8" s="18">
        <v>0.034722222222222224</v>
      </c>
      <c r="C8" s="19" t="s">
        <v>228</v>
      </c>
      <c r="D8" s="58" t="s">
        <v>449</v>
      </c>
      <c r="E8" s="19" t="s">
        <v>236</v>
      </c>
      <c r="F8" s="58" t="s">
        <v>262</v>
      </c>
      <c r="G8" s="69" t="s">
        <v>254</v>
      </c>
      <c r="H8" s="60" t="s">
        <v>254</v>
      </c>
      <c r="I8" s="60">
        <v>60.0</v>
      </c>
      <c r="J8" s="60" t="s">
        <v>254</v>
      </c>
      <c r="K8" s="60" t="s">
        <v>254</v>
      </c>
      <c r="L8" s="70" t="s">
        <v>254</v>
      </c>
      <c r="M8" s="61" t="s">
        <v>254</v>
      </c>
      <c r="N8" s="61">
        <v>60.0</v>
      </c>
      <c r="O8" s="61" t="s">
        <v>254</v>
      </c>
      <c r="P8" s="61" t="s">
        <v>254</v>
      </c>
      <c r="Q8" s="72"/>
    </row>
    <row r="9">
      <c r="A9" s="19" t="s">
        <v>117</v>
      </c>
      <c r="B9" s="18">
        <v>0.03570601851851852</v>
      </c>
      <c r="C9" s="19" t="s">
        <v>254</v>
      </c>
      <c r="D9" s="58" t="s">
        <v>254</v>
      </c>
      <c r="E9" s="19" t="s">
        <v>236</v>
      </c>
      <c r="F9" s="58" t="s">
        <v>451</v>
      </c>
      <c r="G9" s="69" t="s">
        <v>452</v>
      </c>
      <c r="H9" s="60" t="s">
        <v>254</v>
      </c>
      <c r="I9" s="60" t="s">
        <v>254</v>
      </c>
      <c r="J9" s="60" t="s">
        <v>254</v>
      </c>
      <c r="K9" s="60" t="s">
        <v>254</v>
      </c>
      <c r="L9" s="70" t="s">
        <v>254</v>
      </c>
      <c r="M9" s="61" t="s">
        <v>254</v>
      </c>
      <c r="N9" s="61" t="s">
        <v>254</v>
      </c>
      <c r="O9" s="61" t="s">
        <v>254</v>
      </c>
      <c r="P9" s="61" t="s">
        <v>254</v>
      </c>
      <c r="Q9" s="72"/>
    </row>
    <row r="10">
      <c r="A10" s="19" t="s">
        <v>117</v>
      </c>
      <c r="B10" s="18">
        <v>0.04201388888888889</v>
      </c>
      <c r="C10" s="19" t="s">
        <v>453</v>
      </c>
      <c r="D10" s="58" t="s">
        <v>454</v>
      </c>
      <c r="E10" s="19" t="s">
        <v>275</v>
      </c>
      <c r="F10" s="58" t="s">
        <v>455</v>
      </c>
      <c r="G10" s="69" t="s">
        <v>254</v>
      </c>
      <c r="H10" s="60" t="s">
        <v>254</v>
      </c>
      <c r="I10" s="60">
        <v>905.0</v>
      </c>
      <c r="J10" s="60" t="s">
        <v>254</v>
      </c>
      <c r="K10" s="60" t="s">
        <v>254</v>
      </c>
      <c r="L10" s="70" t="s">
        <v>456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58" t="s">
        <v>457</v>
      </c>
    </row>
    <row r="11">
      <c r="A11" s="19" t="s">
        <v>117</v>
      </c>
      <c r="B11" s="18">
        <v>0.04201388888888889</v>
      </c>
      <c r="C11" s="19" t="s">
        <v>453</v>
      </c>
      <c r="D11" s="58" t="s">
        <v>454</v>
      </c>
      <c r="E11" s="19" t="s">
        <v>226</v>
      </c>
      <c r="F11" s="58" t="s">
        <v>381</v>
      </c>
      <c r="G11" s="69" t="s">
        <v>254</v>
      </c>
      <c r="H11" s="60" t="s">
        <v>254</v>
      </c>
      <c r="I11" s="60">
        <v>150.0</v>
      </c>
      <c r="J11" s="60" t="s">
        <v>254</v>
      </c>
      <c r="K11" s="60" t="s">
        <v>254</v>
      </c>
      <c r="L11" s="70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58"/>
    </row>
    <row r="12">
      <c r="A12" s="19" t="s">
        <v>117</v>
      </c>
      <c r="B12" s="18">
        <v>0.04201388888888889</v>
      </c>
      <c r="C12" s="19" t="s">
        <v>453</v>
      </c>
      <c r="D12" s="58" t="s">
        <v>454</v>
      </c>
      <c r="E12" s="19" t="s">
        <v>227</v>
      </c>
      <c r="F12" s="58" t="s">
        <v>381</v>
      </c>
      <c r="G12" s="69" t="s">
        <v>254</v>
      </c>
      <c r="H12" s="60" t="s">
        <v>254</v>
      </c>
      <c r="I12" s="60">
        <v>150.0</v>
      </c>
      <c r="J12" s="60" t="s">
        <v>254</v>
      </c>
      <c r="K12" s="60" t="s">
        <v>254</v>
      </c>
      <c r="L12" s="70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58"/>
    </row>
    <row r="13">
      <c r="A13" s="19" t="s">
        <v>117</v>
      </c>
      <c r="B13" s="18">
        <v>0.04201388888888889</v>
      </c>
      <c r="C13" s="19" t="s">
        <v>453</v>
      </c>
      <c r="D13" s="58" t="s">
        <v>454</v>
      </c>
      <c r="E13" s="19" t="s">
        <v>228</v>
      </c>
      <c r="F13" s="58" t="s">
        <v>381</v>
      </c>
      <c r="G13" s="69" t="s">
        <v>254</v>
      </c>
      <c r="H13" s="60" t="s">
        <v>254</v>
      </c>
      <c r="I13" s="60">
        <v>150.0</v>
      </c>
      <c r="J13" s="60" t="s">
        <v>254</v>
      </c>
      <c r="K13" s="60" t="s">
        <v>254</v>
      </c>
      <c r="L13" s="70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58"/>
    </row>
    <row r="14">
      <c r="A14" s="19" t="s">
        <v>117</v>
      </c>
      <c r="B14" s="18">
        <v>0.04201388888888889</v>
      </c>
      <c r="C14" s="19" t="s">
        <v>453</v>
      </c>
      <c r="D14" s="58" t="s">
        <v>454</v>
      </c>
      <c r="E14" s="19" t="s">
        <v>236</v>
      </c>
      <c r="F14" s="58" t="s">
        <v>381</v>
      </c>
      <c r="G14" s="69" t="s">
        <v>254</v>
      </c>
      <c r="H14" s="60" t="s">
        <v>254</v>
      </c>
      <c r="I14" s="60">
        <v>150.0</v>
      </c>
      <c r="J14" s="60" t="s">
        <v>254</v>
      </c>
      <c r="K14" s="60" t="s">
        <v>254</v>
      </c>
      <c r="L14" s="70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58"/>
    </row>
    <row r="15">
      <c r="A15" s="19" t="s">
        <v>117</v>
      </c>
      <c r="B15" s="18">
        <v>0.04201388888888889</v>
      </c>
      <c r="C15" s="19" t="s">
        <v>453</v>
      </c>
      <c r="D15" s="58" t="s">
        <v>454</v>
      </c>
      <c r="E15" s="19" t="s">
        <v>230</v>
      </c>
      <c r="F15" s="58" t="s">
        <v>381</v>
      </c>
      <c r="G15" s="69" t="s">
        <v>254</v>
      </c>
      <c r="H15" s="60" t="s">
        <v>254</v>
      </c>
      <c r="I15" s="60">
        <v>150.0</v>
      </c>
      <c r="J15" s="60" t="s">
        <v>254</v>
      </c>
      <c r="K15" s="60" t="s">
        <v>254</v>
      </c>
      <c r="L15" s="70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58"/>
    </row>
    <row r="16">
      <c r="A16" s="19" t="s">
        <v>117</v>
      </c>
      <c r="B16" s="18">
        <v>0.04201388888888889</v>
      </c>
      <c r="C16" s="19" t="s">
        <v>453</v>
      </c>
      <c r="D16" s="58" t="s">
        <v>454</v>
      </c>
      <c r="E16" s="19" t="s">
        <v>231</v>
      </c>
      <c r="F16" s="58" t="s">
        <v>381</v>
      </c>
      <c r="G16" s="69" t="s">
        <v>254</v>
      </c>
      <c r="H16" s="60" t="s">
        <v>254</v>
      </c>
      <c r="I16" s="60">
        <v>150.0</v>
      </c>
      <c r="J16" s="60" t="s">
        <v>254</v>
      </c>
      <c r="K16" s="60" t="s">
        <v>254</v>
      </c>
      <c r="L16" s="70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  <c r="Q16" s="58"/>
    </row>
    <row r="17">
      <c r="A17" s="19" t="s">
        <v>117</v>
      </c>
      <c r="B17" s="18">
        <v>0.04722222222222222</v>
      </c>
      <c r="C17" s="19" t="s">
        <v>458</v>
      </c>
      <c r="D17" s="58" t="s">
        <v>459</v>
      </c>
      <c r="E17" s="19" t="s">
        <v>275</v>
      </c>
      <c r="F17" s="58" t="s">
        <v>262</v>
      </c>
      <c r="G17" s="69" t="s">
        <v>460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70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72"/>
    </row>
    <row r="18">
      <c r="A18" s="19" t="s">
        <v>117</v>
      </c>
      <c r="B18" s="18">
        <v>0.050694444444444445</v>
      </c>
      <c r="C18" s="19" t="s">
        <v>461</v>
      </c>
      <c r="D18" s="58" t="s">
        <v>459</v>
      </c>
      <c r="E18" s="19" t="s">
        <v>226</v>
      </c>
      <c r="F18" s="58" t="s">
        <v>462</v>
      </c>
      <c r="G18" s="69" t="s">
        <v>463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70" t="s">
        <v>254</v>
      </c>
      <c r="M18" s="62" t="s">
        <v>254</v>
      </c>
      <c r="N18" s="62" t="s">
        <v>254</v>
      </c>
      <c r="O18" s="62" t="s">
        <v>254</v>
      </c>
      <c r="P18" s="62" t="s">
        <v>254</v>
      </c>
      <c r="Q18" s="58" t="s">
        <v>464</v>
      </c>
    </row>
    <row r="19">
      <c r="A19" s="19" t="s">
        <v>117</v>
      </c>
      <c r="B19" s="18">
        <v>0.10243055555555555</v>
      </c>
      <c r="C19" s="19" t="s">
        <v>465</v>
      </c>
      <c r="D19" s="58" t="s">
        <v>466</v>
      </c>
      <c r="E19" s="19" t="s">
        <v>275</v>
      </c>
      <c r="F19" s="58" t="s">
        <v>273</v>
      </c>
      <c r="G19" s="69" t="s">
        <v>467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70" t="s">
        <v>254</v>
      </c>
      <c r="M19" s="62" t="s">
        <v>254</v>
      </c>
      <c r="N19" s="62" t="s">
        <v>254</v>
      </c>
      <c r="O19" s="62" t="s">
        <v>254</v>
      </c>
      <c r="P19" s="62" t="s">
        <v>254</v>
      </c>
      <c r="Q19" s="72"/>
    </row>
    <row r="20">
      <c r="A20" s="19" t="s">
        <v>117</v>
      </c>
      <c r="B20" s="18">
        <v>0.1234375</v>
      </c>
      <c r="C20" s="19" t="s">
        <v>228</v>
      </c>
      <c r="D20" s="58" t="s">
        <v>468</v>
      </c>
      <c r="E20" s="19" t="s">
        <v>469</v>
      </c>
      <c r="F20" s="58" t="s">
        <v>258</v>
      </c>
      <c r="G20" s="69" t="s">
        <v>470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70" t="s">
        <v>254</v>
      </c>
      <c r="M20" s="62" t="s">
        <v>254</v>
      </c>
      <c r="N20" s="62">
        <v>2.0</v>
      </c>
      <c r="O20" s="62" t="s">
        <v>254</v>
      </c>
      <c r="P20" s="62" t="s">
        <v>254</v>
      </c>
      <c r="Q20" s="58"/>
    </row>
    <row r="21">
      <c r="A21" s="19" t="s">
        <v>117</v>
      </c>
      <c r="B21" s="18">
        <v>0.12505787037037036</v>
      </c>
      <c r="C21" s="19" t="s">
        <v>231</v>
      </c>
      <c r="D21" s="58" t="s">
        <v>468</v>
      </c>
      <c r="E21" s="19" t="s">
        <v>469</v>
      </c>
      <c r="F21" s="58" t="s">
        <v>258</v>
      </c>
      <c r="G21" s="69" t="s">
        <v>471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70" t="s">
        <v>254</v>
      </c>
      <c r="M21" s="62" t="s">
        <v>254</v>
      </c>
      <c r="N21" s="62">
        <v>1.0</v>
      </c>
      <c r="O21" s="62" t="s">
        <v>254</v>
      </c>
      <c r="P21" s="62" t="s">
        <v>254</v>
      </c>
      <c r="Q21" s="72"/>
    </row>
    <row r="22">
      <c r="A22" s="19" t="s">
        <v>117</v>
      </c>
      <c r="B22" s="18">
        <v>0.13680555555555557</v>
      </c>
      <c r="C22" s="19" t="s">
        <v>228</v>
      </c>
      <c r="D22" s="58" t="s">
        <v>472</v>
      </c>
      <c r="E22" s="19" t="s">
        <v>473</v>
      </c>
      <c r="F22" s="58" t="s">
        <v>258</v>
      </c>
      <c r="G22" s="69" t="s">
        <v>474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70" t="s">
        <v>254</v>
      </c>
      <c r="M22" s="62" t="s">
        <v>254</v>
      </c>
      <c r="N22" s="62">
        <v>150.0</v>
      </c>
      <c r="O22" s="62" t="s">
        <v>254</v>
      </c>
      <c r="P22" s="62" t="s">
        <v>254</v>
      </c>
      <c r="Q22" s="72"/>
    </row>
    <row r="23">
      <c r="A23" s="19" t="s">
        <v>117</v>
      </c>
      <c r="B23" s="18">
        <v>0.13802083333333334</v>
      </c>
      <c r="C23" s="19" t="s">
        <v>226</v>
      </c>
      <c r="D23" s="58" t="s">
        <v>472</v>
      </c>
      <c r="E23" s="19" t="s">
        <v>473</v>
      </c>
      <c r="F23" s="58" t="s">
        <v>258</v>
      </c>
      <c r="G23" s="69" t="s">
        <v>431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70" t="s">
        <v>254</v>
      </c>
      <c r="M23" s="62" t="s">
        <v>254</v>
      </c>
      <c r="N23" s="62">
        <v>50.0</v>
      </c>
      <c r="O23" s="62" t="s">
        <v>254</v>
      </c>
      <c r="P23" s="62" t="s">
        <v>254</v>
      </c>
      <c r="Q23" s="72"/>
    </row>
    <row r="24">
      <c r="A24" s="19" t="s">
        <v>117</v>
      </c>
      <c r="B24" s="18">
        <v>0.13859953703703703</v>
      </c>
      <c r="C24" s="19" t="s">
        <v>236</v>
      </c>
      <c r="D24" s="58" t="s">
        <v>472</v>
      </c>
      <c r="E24" s="19" t="s">
        <v>473</v>
      </c>
      <c r="F24" s="58" t="s">
        <v>258</v>
      </c>
      <c r="G24" s="69" t="s">
        <v>475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70" t="s">
        <v>254</v>
      </c>
      <c r="M24" s="62" t="s">
        <v>254</v>
      </c>
      <c r="N24" s="62">
        <v>100.0</v>
      </c>
      <c r="O24" s="62" t="s">
        <v>254</v>
      </c>
      <c r="P24" s="62" t="s">
        <v>254</v>
      </c>
      <c r="Q24" s="58"/>
    </row>
    <row r="25">
      <c r="A25" s="19" t="s">
        <v>117</v>
      </c>
      <c r="B25" s="18">
        <v>0.14375</v>
      </c>
      <c r="C25" s="19" t="s">
        <v>230</v>
      </c>
      <c r="D25" s="58" t="s">
        <v>472</v>
      </c>
      <c r="E25" s="19" t="s">
        <v>473</v>
      </c>
      <c r="F25" s="58" t="s">
        <v>476</v>
      </c>
      <c r="G25" s="69" t="s">
        <v>477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70" t="s">
        <v>478</v>
      </c>
      <c r="M25" s="62" t="s">
        <v>254</v>
      </c>
      <c r="N25" s="62">
        <v>200.0</v>
      </c>
      <c r="O25" s="62" t="s">
        <v>254</v>
      </c>
      <c r="P25" s="62" t="s">
        <v>254</v>
      </c>
      <c r="Q25" s="72"/>
    </row>
    <row r="26">
      <c r="A26" s="19" t="s">
        <v>117</v>
      </c>
      <c r="B26" s="18">
        <v>0.14484953703703704</v>
      </c>
      <c r="C26" s="19" t="s">
        <v>226</v>
      </c>
      <c r="D26" s="58" t="s">
        <v>472</v>
      </c>
      <c r="E26" s="19" t="s">
        <v>473</v>
      </c>
      <c r="F26" s="58" t="s">
        <v>258</v>
      </c>
      <c r="G26" s="69" t="s">
        <v>431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70" t="s">
        <v>254</v>
      </c>
      <c r="M26" s="62" t="s">
        <v>254</v>
      </c>
      <c r="N26" s="62">
        <v>50.0</v>
      </c>
      <c r="O26" s="62" t="s">
        <v>254</v>
      </c>
      <c r="P26" s="62" t="s">
        <v>254</v>
      </c>
      <c r="Q26" s="72"/>
    </row>
    <row r="27">
      <c r="A27" s="19" t="s">
        <v>117</v>
      </c>
      <c r="B27" s="18">
        <v>0.14629629629629629</v>
      </c>
      <c r="C27" s="19" t="s">
        <v>231</v>
      </c>
      <c r="D27" s="58" t="s">
        <v>479</v>
      </c>
      <c r="E27" s="19" t="s">
        <v>480</v>
      </c>
      <c r="F27" s="58" t="s">
        <v>258</v>
      </c>
      <c r="G27" s="69" t="s">
        <v>481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70" t="s">
        <v>254</v>
      </c>
      <c r="M27" s="62" t="s">
        <v>254</v>
      </c>
      <c r="N27" s="62" t="s">
        <v>254</v>
      </c>
      <c r="O27" s="62">
        <v>6.0</v>
      </c>
      <c r="P27" s="62" t="s">
        <v>254</v>
      </c>
      <c r="Q27" s="7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23.0"/>
    <col customWidth="1" min="4" max="4" width="21.43"/>
    <col customWidth="1" min="6" max="6" width="13.43"/>
    <col customWidth="1" min="7" max="7" width="23.86"/>
    <col customWidth="1" min="8" max="8" width="9.29"/>
    <col customWidth="1" min="9" max="11" width="7.71"/>
    <col customWidth="1" min="12" max="12" width="42.14"/>
    <col customWidth="1" min="13" max="13" width="9.0"/>
    <col customWidth="1" min="14" max="14" width="7.57"/>
    <col customWidth="1" min="15" max="15" width="6.43"/>
    <col customWidth="1" min="16" max="16" width="7.71"/>
    <col customWidth="1" min="17" max="17" width="23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73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118</v>
      </c>
      <c r="B2" s="18">
        <v>0.021805555555555557</v>
      </c>
      <c r="C2" s="19" t="s">
        <v>230</v>
      </c>
      <c r="D2" s="19" t="s">
        <v>482</v>
      </c>
      <c r="E2" s="19" t="s">
        <v>483</v>
      </c>
      <c r="F2" s="19" t="s">
        <v>253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70" t="s">
        <v>254</v>
      </c>
      <c r="M2" s="61" t="s">
        <v>254</v>
      </c>
      <c r="N2" s="61">
        <v>7.0</v>
      </c>
      <c r="O2" s="61" t="s">
        <v>254</v>
      </c>
      <c r="P2" s="61" t="s">
        <v>254</v>
      </c>
      <c r="Q2" s="19" t="s">
        <v>484</v>
      </c>
    </row>
    <row r="3">
      <c r="A3" s="19" t="s">
        <v>118</v>
      </c>
      <c r="B3" s="18">
        <v>0.05583333333333333</v>
      </c>
      <c r="C3" s="19" t="s">
        <v>230</v>
      </c>
      <c r="D3" s="19" t="s">
        <v>482</v>
      </c>
      <c r="E3" s="19" t="s">
        <v>482</v>
      </c>
      <c r="F3" s="19" t="s">
        <v>258</v>
      </c>
      <c r="G3" s="59" t="s">
        <v>485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254</v>
      </c>
      <c r="M3" s="62" t="s">
        <v>254</v>
      </c>
      <c r="N3" s="62">
        <v>1.0</v>
      </c>
      <c r="O3" s="62" t="s">
        <v>254</v>
      </c>
      <c r="P3" s="62" t="s">
        <v>254</v>
      </c>
    </row>
    <row r="4">
      <c r="A4" s="19" t="s">
        <v>118</v>
      </c>
      <c r="B4" s="18">
        <v>0.05583333333333333</v>
      </c>
      <c r="C4" s="19" t="s">
        <v>231</v>
      </c>
      <c r="D4" s="19" t="s">
        <v>482</v>
      </c>
      <c r="E4" s="19" t="s">
        <v>482</v>
      </c>
      <c r="F4" s="19" t="s">
        <v>258</v>
      </c>
      <c r="G4" s="59" t="s">
        <v>485</v>
      </c>
      <c r="H4" s="60" t="s">
        <v>254</v>
      </c>
      <c r="I4" s="60" t="s">
        <v>254</v>
      </c>
      <c r="J4" s="60" t="s">
        <v>254</v>
      </c>
      <c r="K4" s="60" t="s">
        <v>254</v>
      </c>
      <c r="L4" s="70" t="s">
        <v>254</v>
      </c>
      <c r="M4" s="62" t="s">
        <v>254</v>
      </c>
      <c r="N4" s="62">
        <v>1.0</v>
      </c>
      <c r="O4" s="62" t="s">
        <v>254</v>
      </c>
      <c r="P4" s="62" t="s">
        <v>254</v>
      </c>
    </row>
    <row r="5">
      <c r="A5" s="19" t="s">
        <v>118</v>
      </c>
      <c r="B5" s="18">
        <v>0.05583333333333333</v>
      </c>
      <c r="C5" s="19" t="s">
        <v>228</v>
      </c>
      <c r="D5" s="19" t="s">
        <v>482</v>
      </c>
      <c r="E5" s="19" t="s">
        <v>482</v>
      </c>
      <c r="F5" s="19" t="s">
        <v>258</v>
      </c>
      <c r="G5" s="59" t="s">
        <v>485</v>
      </c>
      <c r="H5" s="60" t="s">
        <v>254</v>
      </c>
      <c r="I5" s="60" t="s">
        <v>254</v>
      </c>
      <c r="J5" s="60" t="s">
        <v>254</v>
      </c>
      <c r="K5" s="60" t="s">
        <v>254</v>
      </c>
      <c r="L5" s="70" t="s">
        <v>254</v>
      </c>
      <c r="M5" s="62" t="s">
        <v>254</v>
      </c>
      <c r="N5" s="62">
        <v>1.0</v>
      </c>
      <c r="O5" s="62" t="s">
        <v>254</v>
      </c>
      <c r="P5" s="62" t="s">
        <v>254</v>
      </c>
    </row>
    <row r="6">
      <c r="A6" s="19" t="s">
        <v>118</v>
      </c>
      <c r="B6" s="18">
        <v>0.05583333333333333</v>
      </c>
      <c r="C6" s="19" t="s">
        <v>226</v>
      </c>
      <c r="D6" s="19" t="s">
        <v>482</v>
      </c>
      <c r="E6" s="19" t="s">
        <v>482</v>
      </c>
      <c r="F6" s="19" t="s">
        <v>258</v>
      </c>
      <c r="G6" s="59" t="s">
        <v>485</v>
      </c>
      <c r="H6" s="60" t="s">
        <v>254</v>
      </c>
      <c r="I6" s="60" t="s">
        <v>254</v>
      </c>
      <c r="J6" s="60" t="s">
        <v>254</v>
      </c>
      <c r="K6" s="60" t="s">
        <v>254</v>
      </c>
      <c r="L6" s="70" t="s">
        <v>254</v>
      </c>
      <c r="M6" s="62" t="s">
        <v>254</v>
      </c>
      <c r="N6" s="62">
        <v>1.0</v>
      </c>
      <c r="O6" s="62" t="s">
        <v>254</v>
      </c>
      <c r="P6" s="62" t="s">
        <v>254</v>
      </c>
    </row>
    <row r="7">
      <c r="A7" s="19" t="s">
        <v>118</v>
      </c>
      <c r="B7" s="18">
        <v>0.05583333333333333</v>
      </c>
      <c r="C7" s="19" t="s">
        <v>236</v>
      </c>
      <c r="D7" s="19" t="s">
        <v>482</v>
      </c>
      <c r="E7" s="19" t="s">
        <v>482</v>
      </c>
      <c r="F7" s="19" t="s">
        <v>258</v>
      </c>
      <c r="G7" s="59" t="s">
        <v>485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254</v>
      </c>
      <c r="M7" s="62" t="s">
        <v>254</v>
      </c>
      <c r="N7" s="62">
        <v>1.0</v>
      </c>
      <c r="O7" s="62" t="s">
        <v>254</v>
      </c>
      <c r="P7" s="62" t="s">
        <v>254</v>
      </c>
    </row>
    <row r="8">
      <c r="A8" s="19" t="s">
        <v>118</v>
      </c>
      <c r="B8" s="18">
        <v>0.05583333333333333</v>
      </c>
      <c r="C8" s="19" t="s">
        <v>227</v>
      </c>
      <c r="D8" s="19" t="s">
        <v>482</v>
      </c>
      <c r="E8" s="19" t="s">
        <v>482</v>
      </c>
      <c r="F8" s="19" t="s">
        <v>258</v>
      </c>
      <c r="G8" s="59" t="s">
        <v>485</v>
      </c>
      <c r="H8" s="60" t="s">
        <v>254</v>
      </c>
      <c r="I8" s="60" t="s">
        <v>254</v>
      </c>
      <c r="J8" s="60" t="s">
        <v>254</v>
      </c>
      <c r="K8" s="60" t="s">
        <v>254</v>
      </c>
      <c r="L8" s="70" t="s">
        <v>254</v>
      </c>
      <c r="M8" s="62" t="s">
        <v>254</v>
      </c>
      <c r="N8" s="62">
        <v>1.0</v>
      </c>
      <c r="O8" s="62" t="s">
        <v>254</v>
      </c>
      <c r="P8" s="62" t="s">
        <v>254</v>
      </c>
    </row>
    <row r="9">
      <c r="A9" s="19" t="s">
        <v>118</v>
      </c>
      <c r="B9" s="18">
        <v>0.06763888888888889</v>
      </c>
      <c r="C9" s="19" t="s">
        <v>230</v>
      </c>
      <c r="D9" s="19" t="s">
        <v>486</v>
      </c>
      <c r="E9" s="19" t="s">
        <v>230</v>
      </c>
      <c r="F9" s="19" t="s">
        <v>258</v>
      </c>
      <c r="G9" s="59" t="s">
        <v>487</v>
      </c>
      <c r="H9" s="60" t="s">
        <v>254</v>
      </c>
      <c r="I9" s="60">
        <v>25.0</v>
      </c>
      <c r="J9" s="60" t="s">
        <v>254</v>
      </c>
      <c r="K9" s="60" t="s">
        <v>254</v>
      </c>
      <c r="L9" s="70" t="s">
        <v>488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118</v>
      </c>
      <c r="B10" s="18">
        <v>0.08059027777777777</v>
      </c>
      <c r="C10" s="19" t="s">
        <v>489</v>
      </c>
      <c r="D10" s="19" t="s">
        <v>254</v>
      </c>
      <c r="E10" s="19" t="s">
        <v>236</v>
      </c>
      <c r="F10" s="19" t="s">
        <v>293</v>
      </c>
      <c r="G10" s="59" t="s">
        <v>490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70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118</v>
      </c>
      <c r="B11" s="18">
        <v>0.09951388888888889</v>
      </c>
      <c r="C11" s="19" t="s">
        <v>230</v>
      </c>
      <c r="D11" s="19" t="s">
        <v>491</v>
      </c>
      <c r="E11" s="19" t="s">
        <v>230</v>
      </c>
      <c r="F11" s="19" t="s">
        <v>258</v>
      </c>
      <c r="G11" s="59" t="s">
        <v>492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70" t="s">
        <v>254</v>
      </c>
      <c r="M11" s="62" t="s">
        <v>254</v>
      </c>
      <c r="N11" s="62" t="s">
        <v>254</v>
      </c>
      <c r="O11" s="62">
        <v>3.0</v>
      </c>
      <c r="P11" s="62" t="s">
        <v>254</v>
      </c>
    </row>
    <row r="12">
      <c r="A12" s="19" t="s">
        <v>118</v>
      </c>
      <c r="B12" s="18">
        <v>0.09951388888888889</v>
      </c>
      <c r="C12" s="19" t="s">
        <v>228</v>
      </c>
      <c r="D12" s="19" t="s">
        <v>491</v>
      </c>
      <c r="E12" s="19" t="s">
        <v>228</v>
      </c>
      <c r="F12" s="19" t="s">
        <v>258</v>
      </c>
      <c r="G12" s="59" t="s">
        <v>492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70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118</v>
      </c>
      <c r="B13" s="18">
        <v>0.09951388888888889</v>
      </c>
      <c r="C13" s="19" t="s">
        <v>236</v>
      </c>
      <c r="D13" s="19" t="s">
        <v>491</v>
      </c>
      <c r="E13" s="19" t="s">
        <v>236</v>
      </c>
      <c r="F13" s="19" t="s">
        <v>258</v>
      </c>
      <c r="G13" s="59" t="s">
        <v>492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70" t="s">
        <v>254</v>
      </c>
      <c r="M13" s="62" t="s">
        <v>254</v>
      </c>
      <c r="N13" s="62" t="s">
        <v>254</v>
      </c>
      <c r="O13" s="62">
        <v>3.0</v>
      </c>
      <c r="P13" s="62" t="s">
        <v>254</v>
      </c>
    </row>
    <row r="14">
      <c r="A14" s="19" t="s">
        <v>118</v>
      </c>
      <c r="B14" s="18">
        <v>0.09951388888888889</v>
      </c>
      <c r="C14" s="19" t="s">
        <v>231</v>
      </c>
      <c r="D14" s="19" t="s">
        <v>491</v>
      </c>
      <c r="E14" s="19" t="s">
        <v>231</v>
      </c>
      <c r="F14" s="19" t="s">
        <v>258</v>
      </c>
      <c r="G14" s="59" t="s">
        <v>492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70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118</v>
      </c>
      <c r="B15" s="18">
        <v>0.09951388888888889</v>
      </c>
      <c r="C15" s="19" t="s">
        <v>227</v>
      </c>
      <c r="D15" s="19" t="s">
        <v>491</v>
      </c>
      <c r="E15" s="19" t="s">
        <v>227</v>
      </c>
      <c r="F15" s="19" t="s">
        <v>258</v>
      </c>
      <c r="G15" s="59" t="s">
        <v>492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70" t="s">
        <v>254</v>
      </c>
      <c r="M15" s="62" t="s">
        <v>254</v>
      </c>
      <c r="N15" s="62" t="s">
        <v>254</v>
      </c>
      <c r="O15" s="62">
        <v>3.0</v>
      </c>
      <c r="P15" s="62" t="s">
        <v>254</v>
      </c>
    </row>
    <row r="16">
      <c r="A16" s="19" t="s">
        <v>118</v>
      </c>
      <c r="B16" s="18">
        <v>0.09951388888888889</v>
      </c>
      <c r="C16" s="19" t="s">
        <v>226</v>
      </c>
      <c r="D16" s="19" t="s">
        <v>491</v>
      </c>
      <c r="E16" s="19" t="s">
        <v>226</v>
      </c>
      <c r="F16" s="19" t="s">
        <v>258</v>
      </c>
      <c r="G16" s="59" t="s">
        <v>492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70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118</v>
      </c>
      <c r="B17" s="18">
        <v>0.09976851851851852</v>
      </c>
      <c r="C17" s="19" t="s">
        <v>230</v>
      </c>
      <c r="D17" s="19" t="s">
        <v>491</v>
      </c>
      <c r="E17" s="19" t="s">
        <v>230</v>
      </c>
      <c r="F17" s="19" t="s">
        <v>258</v>
      </c>
      <c r="G17" s="59" t="s">
        <v>493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70" t="s">
        <v>254</v>
      </c>
      <c r="M17" s="62" t="s">
        <v>254</v>
      </c>
      <c r="N17" s="62" t="s">
        <v>254</v>
      </c>
      <c r="O17" s="62">
        <v>1.0</v>
      </c>
      <c r="P17" s="62" t="s">
        <v>254</v>
      </c>
    </row>
    <row r="18">
      <c r="A18" s="19" t="s">
        <v>118</v>
      </c>
      <c r="B18" s="18">
        <v>0.09976851851851852</v>
      </c>
      <c r="C18" s="19" t="s">
        <v>236</v>
      </c>
      <c r="D18" s="19" t="s">
        <v>491</v>
      </c>
      <c r="E18" s="19" t="s">
        <v>236</v>
      </c>
      <c r="F18" s="19" t="s">
        <v>258</v>
      </c>
      <c r="G18" s="59" t="s">
        <v>493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70" t="s">
        <v>254</v>
      </c>
      <c r="M18" s="62" t="s">
        <v>254</v>
      </c>
      <c r="N18" s="62" t="s">
        <v>254</v>
      </c>
      <c r="O18" s="62">
        <v>1.0</v>
      </c>
      <c r="P18" s="62" t="s">
        <v>254</v>
      </c>
    </row>
    <row r="19">
      <c r="A19" s="19" t="s">
        <v>118</v>
      </c>
      <c r="B19" s="18">
        <v>0.09976851851851852</v>
      </c>
      <c r="C19" s="19" t="s">
        <v>231</v>
      </c>
      <c r="D19" s="19" t="s">
        <v>491</v>
      </c>
      <c r="E19" s="19" t="s">
        <v>231</v>
      </c>
      <c r="F19" s="19" t="s">
        <v>258</v>
      </c>
      <c r="G19" s="59" t="s">
        <v>493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70" t="s">
        <v>254</v>
      </c>
      <c r="M19" s="62" t="s">
        <v>254</v>
      </c>
      <c r="N19" s="62" t="s">
        <v>254</v>
      </c>
      <c r="O19" s="62">
        <v>1.0</v>
      </c>
      <c r="P19" s="62" t="s">
        <v>254</v>
      </c>
    </row>
    <row r="20">
      <c r="A20" s="19" t="s">
        <v>118</v>
      </c>
      <c r="B20" s="18">
        <v>0.09976851851851852</v>
      </c>
      <c r="C20" s="19" t="s">
        <v>227</v>
      </c>
      <c r="D20" s="19" t="s">
        <v>491</v>
      </c>
      <c r="E20" s="19" t="s">
        <v>227</v>
      </c>
      <c r="F20" s="19" t="s">
        <v>258</v>
      </c>
      <c r="G20" s="59" t="s">
        <v>493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70" t="s">
        <v>254</v>
      </c>
      <c r="M20" s="62" t="s">
        <v>254</v>
      </c>
      <c r="N20" s="62" t="s">
        <v>254</v>
      </c>
      <c r="O20" s="62">
        <v>1.0</v>
      </c>
      <c r="P20" s="62" t="s">
        <v>254</v>
      </c>
    </row>
    <row r="21">
      <c r="A21" s="19" t="s">
        <v>118</v>
      </c>
      <c r="B21" s="18">
        <v>0.09976851851851852</v>
      </c>
      <c r="C21" s="19" t="s">
        <v>226</v>
      </c>
      <c r="D21" s="19" t="s">
        <v>491</v>
      </c>
      <c r="E21" s="19" t="s">
        <v>226</v>
      </c>
      <c r="F21" s="19" t="s">
        <v>258</v>
      </c>
      <c r="G21" s="59" t="s">
        <v>493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70" t="s">
        <v>254</v>
      </c>
      <c r="M21" s="62" t="s">
        <v>254</v>
      </c>
      <c r="N21" s="62" t="s">
        <v>254</v>
      </c>
      <c r="O21" s="62">
        <v>1.0</v>
      </c>
      <c r="P21" s="62" t="s">
        <v>254</v>
      </c>
    </row>
    <row r="22">
      <c r="A22" s="19" t="s">
        <v>118</v>
      </c>
      <c r="B22" s="18">
        <v>0.12143518518518519</v>
      </c>
      <c r="C22" s="19" t="s">
        <v>494</v>
      </c>
      <c r="D22" s="19" t="s">
        <v>495</v>
      </c>
      <c r="E22" s="19" t="s">
        <v>275</v>
      </c>
      <c r="F22" s="19" t="s">
        <v>283</v>
      </c>
      <c r="G22" s="59" t="s">
        <v>496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70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4" width="17.29"/>
    <col customWidth="1" min="7" max="7" width="30.71"/>
    <col customWidth="1" min="8" max="8" width="9.0"/>
    <col customWidth="1" min="9" max="9" width="7.43"/>
    <col customWidth="1" min="10" max="11" width="7.71"/>
    <col customWidth="1" min="12" max="12" width="33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5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497</v>
      </c>
      <c r="I1" s="56" t="s">
        <v>498</v>
      </c>
      <c r="J1" s="56" t="s">
        <v>97</v>
      </c>
      <c r="K1" s="56" t="s">
        <v>98</v>
      </c>
      <c r="L1" s="73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119</v>
      </c>
      <c r="B2" s="18">
        <v>0.018113425925925925</v>
      </c>
      <c r="C2" s="19" t="s">
        <v>231</v>
      </c>
      <c r="D2" s="19" t="s">
        <v>482</v>
      </c>
      <c r="E2" s="19" t="s">
        <v>499</v>
      </c>
      <c r="F2" s="19" t="s">
        <v>262</v>
      </c>
      <c r="G2" s="69" t="s">
        <v>500</v>
      </c>
      <c r="H2" s="74" t="s">
        <v>254</v>
      </c>
      <c r="I2" s="74" t="s">
        <v>254</v>
      </c>
      <c r="J2" s="74" t="s">
        <v>254</v>
      </c>
      <c r="K2" s="74" t="s">
        <v>254</v>
      </c>
      <c r="L2" s="75" t="s">
        <v>254</v>
      </c>
      <c r="M2" s="76" t="s">
        <v>254</v>
      </c>
      <c r="N2" s="76" t="s">
        <v>254</v>
      </c>
      <c r="O2" s="61">
        <v>1.0</v>
      </c>
      <c r="P2" s="76" t="s">
        <v>254</v>
      </c>
    </row>
    <row r="3">
      <c r="A3" s="19" t="s">
        <v>119</v>
      </c>
      <c r="B3" s="18">
        <v>0.021782407407407407</v>
      </c>
      <c r="C3" s="19" t="s">
        <v>228</v>
      </c>
      <c r="D3" s="19" t="s">
        <v>501</v>
      </c>
      <c r="E3" s="19" t="s">
        <v>228</v>
      </c>
      <c r="F3" s="19" t="s">
        <v>258</v>
      </c>
      <c r="G3" s="69" t="s">
        <v>502</v>
      </c>
      <c r="H3" s="74" t="s">
        <v>254</v>
      </c>
      <c r="I3" s="74" t="s">
        <v>254</v>
      </c>
      <c r="J3" s="74" t="s">
        <v>254</v>
      </c>
      <c r="K3" s="74" t="s">
        <v>254</v>
      </c>
      <c r="L3" s="75" t="s">
        <v>254</v>
      </c>
      <c r="M3" s="76" t="s">
        <v>254</v>
      </c>
      <c r="N3" s="76" t="s">
        <v>254</v>
      </c>
      <c r="O3" s="61">
        <v>2.0</v>
      </c>
      <c r="P3" s="77" t="s">
        <v>254</v>
      </c>
    </row>
    <row r="4">
      <c r="A4" s="19" t="s">
        <v>119</v>
      </c>
      <c r="B4" s="18">
        <v>0.02224537037037037</v>
      </c>
      <c r="C4" s="19" t="s">
        <v>228</v>
      </c>
      <c r="D4" s="19" t="s">
        <v>501</v>
      </c>
      <c r="E4" s="19" t="s">
        <v>228</v>
      </c>
      <c r="F4" s="19" t="s">
        <v>258</v>
      </c>
      <c r="G4" s="69" t="s">
        <v>503</v>
      </c>
      <c r="H4" s="74" t="s">
        <v>254</v>
      </c>
      <c r="I4" s="74" t="s">
        <v>254</v>
      </c>
      <c r="J4" s="74" t="s">
        <v>254</v>
      </c>
      <c r="K4" s="74" t="s">
        <v>254</v>
      </c>
      <c r="L4" s="75" t="s">
        <v>254</v>
      </c>
      <c r="M4" s="76" t="s">
        <v>254</v>
      </c>
      <c r="N4" s="76" t="s">
        <v>254</v>
      </c>
      <c r="O4" s="61">
        <v>1.0</v>
      </c>
      <c r="P4" s="76" t="s">
        <v>254</v>
      </c>
    </row>
    <row r="5">
      <c r="A5" s="19" t="s">
        <v>119</v>
      </c>
      <c r="B5" s="18">
        <v>0.02224537037037037</v>
      </c>
      <c r="C5" s="19" t="s">
        <v>228</v>
      </c>
      <c r="D5" s="19" t="s">
        <v>254</v>
      </c>
      <c r="E5" s="19" t="s">
        <v>236</v>
      </c>
      <c r="F5" s="19" t="s">
        <v>262</v>
      </c>
      <c r="G5" s="69" t="s">
        <v>503</v>
      </c>
      <c r="H5" s="74" t="s">
        <v>254</v>
      </c>
      <c r="I5" s="74" t="s">
        <v>254</v>
      </c>
      <c r="J5" s="74" t="s">
        <v>254</v>
      </c>
      <c r="K5" s="74" t="s">
        <v>254</v>
      </c>
      <c r="L5" s="70" t="s">
        <v>503</v>
      </c>
      <c r="M5" s="61" t="s">
        <v>254</v>
      </c>
      <c r="N5" s="61" t="s">
        <v>254</v>
      </c>
      <c r="O5" s="61" t="s">
        <v>254</v>
      </c>
      <c r="P5" s="61" t="s">
        <v>254</v>
      </c>
    </row>
    <row r="6">
      <c r="A6" s="19" t="s">
        <v>119</v>
      </c>
      <c r="B6" s="18">
        <v>0.027800925925925927</v>
      </c>
      <c r="C6" s="19" t="s">
        <v>230</v>
      </c>
      <c r="D6" s="19" t="s">
        <v>254</v>
      </c>
      <c r="E6" s="19" t="s">
        <v>236</v>
      </c>
      <c r="F6" s="19" t="s">
        <v>262</v>
      </c>
      <c r="G6" s="78" t="s">
        <v>504</v>
      </c>
      <c r="H6" s="74" t="s">
        <v>254</v>
      </c>
      <c r="I6" s="74" t="s">
        <v>254</v>
      </c>
      <c r="J6" s="74" t="s">
        <v>254</v>
      </c>
      <c r="K6" s="74" t="s">
        <v>254</v>
      </c>
      <c r="L6" s="70" t="s">
        <v>504</v>
      </c>
      <c r="M6" s="76" t="s">
        <v>254</v>
      </c>
      <c r="N6" s="76" t="s">
        <v>254</v>
      </c>
      <c r="O6" s="76" t="s">
        <v>254</v>
      </c>
      <c r="P6" s="76" t="s">
        <v>254</v>
      </c>
    </row>
    <row r="7">
      <c r="A7" s="19" t="s">
        <v>119</v>
      </c>
      <c r="B7" s="18">
        <v>0.038078703703703705</v>
      </c>
      <c r="C7" s="19" t="s">
        <v>227</v>
      </c>
      <c r="D7" s="19" t="s">
        <v>254</v>
      </c>
      <c r="E7" s="19" t="s">
        <v>254</v>
      </c>
      <c r="F7" s="19" t="s">
        <v>304</v>
      </c>
      <c r="G7" s="78"/>
      <c r="H7" s="60"/>
      <c r="I7" s="60"/>
      <c r="J7" s="60"/>
      <c r="K7" s="60"/>
      <c r="L7" s="70" t="s">
        <v>422</v>
      </c>
      <c r="M7" s="61"/>
      <c r="N7" s="61"/>
      <c r="O7" s="61"/>
      <c r="P7" s="61"/>
    </row>
    <row r="8">
      <c r="A8" s="19" t="s">
        <v>119</v>
      </c>
      <c r="B8" s="18">
        <v>0.06755787037037037</v>
      </c>
      <c r="C8" s="19" t="s">
        <v>505</v>
      </c>
      <c r="D8" s="19" t="s">
        <v>506</v>
      </c>
      <c r="E8" s="19" t="s">
        <v>233</v>
      </c>
      <c r="F8" s="19" t="s">
        <v>273</v>
      </c>
      <c r="G8" s="69" t="s">
        <v>507</v>
      </c>
      <c r="H8" s="74" t="s">
        <v>254</v>
      </c>
      <c r="I8" s="74" t="s">
        <v>254</v>
      </c>
      <c r="J8" s="74" t="s">
        <v>254</v>
      </c>
      <c r="K8" s="74" t="s">
        <v>254</v>
      </c>
      <c r="L8" s="75" t="s">
        <v>254</v>
      </c>
      <c r="M8" s="76" t="s">
        <v>254</v>
      </c>
      <c r="N8" s="76" t="s">
        <v>254</v>
      </c>
      <c r="O8" s="76" t="s">
        <v>254</v>
      </c>
      <c r="P8" s="76" t="s">
        <v>254</v>
      </c>
      <c r="Q8" s="19" t="s">
        <v>508</v>
      </c>
    </row>
    <row r="9">
      <c r="A9" s="19" t="s">
        <v>119</v>
      </c>
      <c r="B9" s="18">
        <v>0.06793981481481481</v>
      </c>
      <c r="C9" s="19" t="s">
        <v>505</v>
      </c>
      <c r="D9" s="19" t="s">
        <v>506</v>
      </c>
      <c r="E9" s="19" t="s">
        <v>230</v>
      </c>
      <c r="F9" s="19" t="s">
        <v>273</v>
      </c>
      <c r="G9" s="69" t="s">
        <v>509</v>
      </c>
      <c r="H9" s="74" t="s">
        <v>254</v>
      </c>
      <c r="I9" s="74" t="s">
        <v>254</v>
      </c>
      <c r="J9" s="74" t="s">
        <v>254</v>
      </c>
      <c r="K9" s="74" t="s">
        <v>254</v>
      </c>
      <c r="L9" s="75" t="s">
        <v>254</v>
      </c>
      <c r="M9" s="76" t="s">
        <v>254</v>
      </c>
      <c r="N9" s="76" t="s">
        <v>254</v>
      </c>
      <c r="O9" s="76" t="s">
        <v>254</v>
      </c>
      <c r="P9" s="76" t="s">
        <v>254</v>
      </c>
    </row>
    <row r="10">
      <c r="A10" s="19" t="s">
        <v>119</v>
      </c>
      <c r="B10" s="18">
        <v>0.11861111111111111</v>
      </c>
      <c r="C10" s="19" t="s">
        <v>505</v>
      </c>
      <c r="D10" s="19" t="s">
        <v>254</v>
      </c>
      <c r="E10" s="19" t="s">
        <v>233</v>
      </c>
      <c r="F10" s="19" t="s">
        <v>273</v>
      </c>
      <c r="G10" s="79" t="s">
        <v>254</v>
      </c>
      <c r="H10" s="74" t="s">
        <v>254</v>
      </c>
      <c r="I10" s="60">
        <v>15.0</v>
      </c>
      <c r="J10" s="60">
        <v>60.0</v>
      </c>
      <c r="K10" s="60">
        <v>20.0</v>
      </c>
      <c r="L10" s="75" t="s">
        <v>254</v>
      </c>
      <c r="M10" s="76" t="s">
        <v>254</v>
      </c>
      <c r="N10" s="76" t="s">
        <v>254</v>
      </c>
      <c r="O10" s="76" t="s">
        <v>254</v>
      </c>
      <c r="P10" s="76" t="s">
        <v>254</v>
      </c>
      <c r="Q10" s="19" t="s">
        <v>510</v>
      </c>
    </row>
    <row r="11">
      <c r="A11" s="19" t="s">
        <v>119</v>
      </c>
      <c r="B11" s="18">
        <v>0.11922453703703703</v>
      </c>
      <c r="C11" s="19" t="s">
        <v>505</v>
      </c>
      <c r="D11" s="19" t="s">
        <v>506</v>
      </c>
      <c r="E11" s="19" t="s">
        <v>230</v>
      </c>
      <c r="F11" s="19" t="s">
        <v>273</v>
      </c>
      <c r="G11" s="69" t="s">
        <v>511</v>
      </c>
      <c r="H11" s="74" t="s">
        <v>254</v>
      </c>
      <c r="I11" s="74" t="s">
        <v>254</v>
      </c>
      <c r="J11" s="74" t="s">
        <v>254</v>
      </c>
      <c r="K11" s="74" t="s">
        <v>254</v>
      </c>
      <c r="L11" s="75" t="s">
        <v>254</v>
      </c>
      <c r="M11" s="76" t="s">
        <v>254</v>
      </c>
      <c r="N11" s="76" t="s">
        <v>254</v>
      </c>
      <c r="O11" s="76" t="s">
        <v>254</v>
      </c>
      <c r="P11" s="76" t="s">
        <v>254</v>
      </c>
      <c r="Q11" s="19" t="s">
        <v>512</v>
      </c>
    </row>
    <row r="12">
      <c r="A12" s="19" t="s">
        <v>119</v>
      </c>
      <c r="B12" s="18">
        <v>0.11967592592592592</v>
      </c>
      <c r="C12" s="19" t="s">
        <v>513</v>
      </c>
      <c r="D12" s="19" t="s">
        <v>506</v>
      </c>
      <c r="E12" s="19" t="s">
        <v>228</v>
      </c>
      <c r="F12" s="19" t="s">
        <v>273</v>
      </c>
      <c r="G12" s="69" t="s">
        <v>514</v>
      </c>
      <c r="H12" s="74" t="s">
        <v>254</v>
      </c>
      <c r="I12" s="74" t="s">
        <v>254</v>
      </c>
      <c r="J12" s="74" t="s">
        <v>254</v>
      </c>
      <c r="K12" s="74" t="s">
        <v>254</v>
      </c>
      <c r="L12" s="75" t="s">
        <v>254</v>
      </c>
      <c r="M12" s="76" t="s">
        <v>254</v>
      </c>
      <c r="N12" s="76" t="s">
        <v>254</v>
      </c>
      <c r="O12" s="76" t="s">
        <v>254</v>
      </c>
      <c r="P12" s="76" t="s">
        <v>254</v>
      </c>
    </row>
    <row r="13">
      <c r="A13" s="19" t="s">
        <v>119</v>
      </c>
      <c r="B13" s="18">
        <v>0.11998842592592593</v>
      </c>
      <c r="C13" s="19" t="s">
        <v>515</v>
      </c>
      <c r="D13" s="19" t="s">
        <v>254</v>
      </c>
      <c r="E13" s="19" t="s">
        <v>228</v>
      </c>
      <c r="F13" s="19" t="s">
        <v>273</v>
      </c>
      <c r="G13" s="79" t="s">
        <v>254</v>
      </c>
      <c r="H13" s="74" t="s">
        <v>254</v>
      </c>
      <c r="I13" s="60">
        <v>85.0</v>
      </c>
      <c r="J13" s="60">
        <v>210.0</v>
      </c>
      <c r="K13" s="60">
        <v>45.0</v>
      </c>
      <c r="L13" s="75" t="s">
        <v>254</v>
      </c>
      <c r="M13" s="76" t="s">
        <v>254</v>
      </c>
      <c r="N13" s="76" t="s">
        <v>254</v>
      </c>
      <c r="O13" s="76" t="s">
        <v>254</v>
      </c>
      <c r="P13" s="76" t="s">
        <v>254</v>
      </c>
    </row>
    <row r="14">
      <c r="A14" s="19" t="s">
        <v>119</v>
      </c>
      <c r="B14" s="18">
        <v>0.12858796296296296</v>
      </c>
      <c r="C14" s="19" t="s">
        <v>228</v>
      </c>
      <c r="D14" s="19" t="s">
        <v>254</v>
      </c>
      <c r="E14" s="19" t="s">
        <v>230</v>
      </c>
      <c r="F14" s="19" t="s">
        <v>262</v>
      </c>
      <c r="G14" s="79" t="s">
        <v>254</v>
      </c>
      <c r="H14" s="74" t="s">
        <v>254</v>
      </c>
      <c r="I14" s="74" t="s">
        <v>254</v>
      </c>
      <c r="J14" s="74" t="s">
        <v>254</v>
      </c>
      <c r="K14" s="74" t="s">
        <v>254</v>
      </c>
      <c r="L14" s="75" t="s">
        <v>254</v>
      </c>
      <c r="M14" s="76" t="s">
        <v>254</v>
      </c>
      <c r="N14" s="61">
        <v>100.0</v>
      </c>
      <c r="O14" s="76" t="s">
        <v>254</v>
      </c>
      <c r="P14" s="76" t="s">
        <v>254</v>
      </c>
    </row>
    <row r="15">
      <c r="A15" s="19" t="s">
        <v>119</v>
      </c>
      <c r="B15" s="18">
        <v>0.12858796296296296</v>
      </c>
      <c r="C15" s="19" t="s">
        <v>228</v>
      </c>
      <c r="D15" s="19" t="s">
        <v>254</v>
      </c>
      <c r="E15" s="19" t="s">
        <v>230</v>
      </c>
      <c r="F15" s="19" t="s">
        <v>262</v>
      </c>
      <c r="G15" s="79" t="s">
        <v>254</v>
      </c>
      <c r="H15" s="74" t="s">
        <v>254</v>
      </c>
      <c r="I15" s="60">
        <v>10.0</v>
      </c>
      <c r="J15" s="74" t="s">
        <v>254</v>
      </c>
      <c r="K15" s="74" t="s">
        <v>254</v>
      </c>
      <c r="L15" s="75" t="s">
        <v>254</v>
      </c>
      <c r="M15" s="76" t="s">
        <v>254</v>
      </c>
      <c r="N15" s="76" t="s">
        <v>254</v>
      </c>
      <c r="O15" s="76" t="s">
        <v>254</v>
      </c>
      <c r="P15" s="76" t="s">
        <v>254</v>
      </c>
    </row>
    <row r="16">
      <c r="A16" s="19" t="s">
        <v>119</v>
      </c>
      <c r="B16" s="18">
        <v>0.12981481481481483</v>
      </c>
      <c r="C16" s="19" t="s">
        <v>515</v>
      </c>
      <c r="D16" s="19" t="s">
        <v>506</v>
      </c>
      <c r="E16" s="19" t="s">
        <v>236</v>
      </c>
      <c r="F16" s="19" t="s">
        <v>273</v>
      </c>
      <c r="G16" s="69" t="s">
        <v>516</v>
      </c>
      <c r="H16" s="74" t="s">
        <v>254</v>
      </c>
      <c r="I16" s="74" t="s">
        <v>254</v>
      </c>
      <c r="J16" s="74" t="s">
        <v>254</v>
      </c>
      <c r="K16" s="74" t="s">
        <v>254</v>
      </c>
      <c r="L16" s="75" t="s">
        <v>254</v>
      </c>
      <c r="M16" s="76" t="s">
        <v>254</v>
      </c>
      <c r="N16" s="76" t="s">
        <v>254</v>
      </c>
      <c r="O16" s="76" t="s">
        <v>254</v>
      </c>
      <c r="P16" s="76" t="s">
        <v>254</v>
      </c>
    </row>
    <row r="17">
      <c r="A17" s="19" t="s">
        <v>119</v>
      </c>
      <c r="B17" s="18">
        <v>0.1300462962962963</v>
      </c>
      <c r="C17" s="19" t="s">
        <v>517</v>
      </c>
      <c r="D17" s="19" t="s">
        <v>506</v>
      </c>
      <c r="E17" s="19" t="s">
        <v>230</v>
      </c>
      <c r="F17" s="19" t="s">
        <v>273</v>
      </c>
      <c r="G17" s="69" t="s">
        <v>518</v>
      </c>
      <c r="H17" s="74" t="s">
        <v>254</v>
      </c>
      <c r="I17" s="74" t="s">
        <v>254</v>
      </c>
      <c r="J17" s="74" t="s">
        <v>254</v>
      </c>
      <c r="K17" s="74" t="s">
        <v>254</v>
      </c>
      <c r="L17" s="75" t="s">
        <v>254</v>
      </c>
      <c r="M17" s="76" t="s">
        <v>254</v>
      </c>
      <c r="N17" s="76" t="s">
        <v>254</v>
      </c>
      <c r="O17" s="76" t="s">
        <v>254</v>
      </c>
      <c r="P17" s="76" t="s">
        <v>254</v>
      </c>
    </row>
    <row r="18">
      <c r="A18" s="19" t="s">
        <v>119</v>
      </c>
      <c r="B18" s="18">
        <v>0.13900462962962962</v>
      </c>
      <c r="C18" s="19" t="s">
        <v>230</v>
      </c>
      <c r="D18" s="19" t="s">
        <v>254</v>
      </c>
      <c r="E18" s="19" t="s">
        <v>519</v>
      </c>
      <c r="F18" s="19" t="s">
        <v>283</v>
      </c>
      <c r="G18" s="79" t="s">
        <v>254</v>
      </c>
      <c r="H18" s="74" t="s">
        <v>254</v>
      </c>
      <c r="I18" s="74" t="s">
        <v>254</v>
      </c>
      <c r="J18" s="74" t="s">
        <v>254</v>
      </c>
      <c r="K18" s="74" t="s">
        <v>254</v>
      </c>
      <c r="L18" s="70" t="s">
        <v>520</v>
      </c>
      <c r="M18" s="76" t="s">
        <v>254</v>
      </c>
      <c r="N18" s="76" t="s">
        <v>254</v>
      </c>
      <c r="O18" s="76" t="s">
        <v>254</v>
      </c>
      <c r="P18" s="76" t="s">
        <v>254</v>
      </c>
    </row>
    <row r="19">
      <c r="A19" s="19" t="s">
        <v>119</v>
      </c>
      <c r="B19" s="18">
        <v>0.13935185185185187</v>
      </c>
      <c r="C19" s="19" t="s">
        <v>521</v>
      </c>
      <c r="D19" s="19" t="s">
        <v>495</v>
      </c>
      <c r="E19" s="19" t="s">
        <v>230</v>
      </c>
      <c r="F19" s="19" t="s">
        <v>253</v>
      </c>
      <c r="G19" s="79" t="s">
        <v>254</v>
      </c>
      <c r="H19" s="74" t="s">
        <v>254</v>
      </c>
      <c r="I19" s="60">
        <v>700.0</v>
      </c>
      <c r="J19" s="74" t="s">
        <v>254</v>
      </c>
      <c r="K19" s="74" t="s">
        <v>254</v>
      </c>
      <c r="L19" s="75" t="s">
        <v>254</v>
      </c>
      <c r="M19" s="76" t="s">
        <v>254</v>
      </c>
      <c r="N19" s="76" t="s">
        <v>254</v>
      </c>
      <c r="O19" s="76" t="s">
        <v>254</v>
      </c>
      <c r="P19" s="76" t="s">
        <v>254</v>
      </c>
    </row>
    <row r="20">
      <c r="A20" s="19" t="s">
        <v>119</v>
      </c>
      <c r="B20" s="18">
        <v>0.13936342592592593</v>
      </c>
      <c r="C20" s="19" t="s">
        <v>230</v>
      </c>
      <c r="D20" s="19" t="s">
        <v>254</v>
      </c>
      <c r="E20" s="80" t="s">
        <v>254</v>
      </c>
      <c r="F20" s="19" t="s">
        <v>393</v>
      </c>
      <c r="G20" s="79" t="s">
        <v>254</v>
      </c>
      <c r="H20" s="74" t="s">
        <v>254</v>
      </c>
      <c r="I20" s="74" t="s">
        <v>254</v>
      </c>
      <c r="J20" s="74" t="s">
        <v>254</v>
      </c>
      <c r="K20" s="74" t="s">
        <v>254</v>
      </c>
      <c r="L20" s="70" t="s">
        <v>522</v>
      </c>
      <c r="M20" s="76" t="s">
        <v>254</v>
      </c>
      <c r="N20" s="76" t="s">
        <v>254</v>
      </c>
      <c r="O20" s="76" t="s">
        <v>254</v>
      </c>
      <c r="P20" s="76" t="s">
        <v>254</v>
      </c>
      <c r="Q20" s="19" t="s">
        <v>523</v>
      </c>
    </row>
    <row r="21">
      <c r="A21" s="19" t="s">
        <v>119</v>
      </c>
      <c r="B21" s="18">
        <v>0.14292824074074073</v>
      </c>
      <c r="C21" s="19" t="s">
        <v>230</v>
      </c>
      <c r="D21" s="19" t="s">
        <v>495</v>
      </c>
      <c r="E21" s="19" t="s">
        <v>228</v>
      </c>
      <c r="F21" s="19" t="s">
        <v>283</v>
      </c>
      <c r="G21" s="79" t="s">
        <v>254</v>
      </c>
      <c r="H21" s="74" t="s">
        <v>254</v>
      </c>
      <c r="I21" s="60">
        <v>100.0</v>
      </c>
      <c r="J21" s="74" t="s">
        <v>254</v>
      </c>
      <c r="K21" s="74" t="s">
        <v>254</v>
      </c>
      <c r="L21" s="75" t="s">
        <v>254</v>
      </c>
      <c r="M21" s="76" t="s">
        <v>254</v>
      </c>
      <c r="N21" s="76" t="s">
        <v>254</v>
      </c>
      <c r="O21" s="76" t="s">
        <v>254</v>
      </c>
      <c r="P21" s="76" t="s">
        <v>254</v>
      </c>
    </row>
    <row r="22">
      <c r="A22" s="19" t="s">
        <v>119</v>
      </c>
      <c r="B22" s="18">
        <v>0.14292824074074073</v>
      </c>
      <c r="C22" s="19" t="s">
        <v>230</v>
      </c>
      <c r="D22" s="19" t="s">
        <v>495</v>
      </c>
      <c r="E22" s="19" t="s">
        <v>227</v>
      </c>
      <c r="F22" s="19" t="s">
        <v>283</v>
      </c>
      <c r="G22" s="79" t="s">
        <v>254</v>
      </c>
      <c r="H22" s="74" t="s">
        <v>254</v>
      </c>
      <c r="I22" s="60">
        <v>100.0</v>
      </c>
      <c r="J22" s="74" t="s">
        <v>254</v>
      </c>
      <c r="K22" s="74" t="s">
        <v>254</v>
      </c>
      <c r="L22" s="75" t="s">
        <v>254</v>
      </c>
      <c r="M22" s="76" t="s">
        <v>254</v>
      </c>
      <c r="N22" s="76" t="s">
        <v>254</v>
      </c>
      <c r="O22" s="76" t="s">
        <v>254</v>
      </c>
      <c r="P22" s="76" t="s">
        <v>254</v>
      </c>
    </row>
    <row r="23">
      <c r="A23" s="19" t="s">
        <v>119</v>
      </c>
      <c r="B23" s="18">
        <v>0.14292824074074073</v>
      </c>
      <c r="C23" s="19" t="s">
        <v>230</v>
      </c>
      <c r="D23" s="19" t="s">
        <v>495</v>
      </c>
      <c r="E23" s="19" t="s">
        <v>233</v>
      </c>
      <c r="F23" s="19" t="s">
        <v>283</v>
      </c>
      <c r="G23" s="79" t="s">
        <v>254</v>
      </c>
      <c r="H23" s="74" t="s">
        <v>254</v>
      </c>
      <c r="I23" s="60">
        <v>100.0</v>
      </c>
      <c r="J23" s="74" t="s">
        <v>254</v>
      </c>
      <c r="K23" s="74" t="s">
        <v>254</v>
      </c>
      <c r="L23" s="75" t="s">
        <v>254</v>
      </c>
      <c r="M23" s="76" t="s">
        <v>254</v>
      </c>
      <c r="N23" s="76" t="s">
        <v>254</v>
      </c>
      <c r="O23" s="76" t="s">
        <v>254</v>
      </c>
      <c r="P23" s="76" t="s">
        <v>254</v>
      </c>
    </row>
    <row r="24">
      <c r="A24" s="19" t="s">
        <v>119</v>
      </c>
      <c r="B24" s="18">
        <v>0.14292824074074073</v>
      </c>
      <c r="C24" s="19" t="s">
        <v>230</v>
      </c>
      <c r="D24" s="19" t="s">
        <v>495</v>
      </c>
      <c r="E24" s="19" t="s">
        <v>231</v>
      </c>
      <c r="F24" s="19" t="s">
        <v>283</v>
      </c>
      <c r="G24" s="79" t="s">
        <v>254</v>
      </c>
      <c r="H24" s="74" t="s">
        <v>254</v>
      </c>
      <c r="I24" s="60">
        <v>100.0</v>
      </c>
      <c r="J24" s="74" t="s">
        <v>254</v>
      </c>
      <c r="K24" s="74" t="s">
        <v>254</v>
      </c>
      <c r="L24" s="75" t="s">
        <v>254</v>
      </c>
      <c r="M24" s="76" t="s">
        <v>254</v>
      </c>
      <c r="N24" s="76" t="s">
        <v>254</v>
      </c>
      <c r="O24" s="76" t="s">
        <v>254</v>
      </c>
      <c r="P24" s="76" t="s">
        <v>254</v>
      </c>
    </row>
    <row r="25">
      <c r="A25" s="19" t="s">
        <v>119</v>
      </c>
      <c r="B25" s="18">
        <v>0.14292824074074073</v>
      </c>
      <c r="C25" s="19" t="s">
        <v>230</v>
      </c>
      <c r="D25" s="19" t="s">
        <v>495</v>
      </c>
      <c r="E25" s="19" t="s">
        <v>236</v>
      </c>
      <c r="F25" s="19" t="s">
        <v>283</v>
      </c>
      <c r="G25" s="79" t="s">
        <v>254</v>
      </c>
      <c r="H25" s="74" t="s">
        <v>254</v>
      </c>
      <c r="I25" s="60">
        <v>100.0</v>
      </c>
      <c r="J25" s="74" t="s">
        <v>254</v>
      </c>
      <c r="K25" s="74" t="s">
        <v>254</v>
      </c>
      <c r="L25" s="75" t="s">
        <v>254</v>
      </c>
      <c r="M25" s="76" t="s">
        <v>254</v>
      </c>
      <c r="N25" s="76" t="s">
        <v>254</v>
      </c>
      <c r="O25" s="76" t="s">
        <v>254</v>
      </c>
      <c r="P25" s="76" t="s">
        <v>254</v>
      </c>
    </row>
    <row r="26">
      <c r="A26" s="19" t="s">
        <v>119</v>
      </c>
      <c r="B26" s="18">
        <v>0.14292824074074073</v>
      </c>
      <c r="C26" s="19" t="s">
        <v>230</v>
      </c>
      <c r="D26" s="19" t="s">
        <v>495</v>
      </c>
      <c r="E26" s="19" t="s">
        <v>226</v>
      </c>
      <c r="F26" s="19" t="s">
        <v>283</v>
      </c>
      <c r="G26" s="79" t="s">
        <v>254</v>
      </c>
      <c r="H26" s="74" t="s">
        <v>254</v>
      </c>
      <c r="I26" s="60">
        <v>100.0</v>
      </c>
      <c r="J26" s="74" t="s">
        <v>254</v>
      </c>
      <c r="K26" s="74" t="s">
        <v>254</v>
      </c>
      <c r="L26" s="75" t="s">
        <v>254</v>
      </c>
      <c r="M26" s="76" t="s">
        <v>254</v>
      </c>
      <c r="N26" s="76" t="s">
        <v>254</v>
      </c>
      <c r="O26" s="76" t="s">
        <v>254</v>
      </c>
      <c r="P26" s="76" t="s">
        <v>254</v>
      </c>
    </row>
    <row r="27">
      <c r="A27" s="19" t="s">
        <v>119</v>
      </c>
      <c r="B27" s="18">
        <v>0.14693287037037037</v>
      </c>
      <c r="C27" s="19" t="s">
        <v>226</v>
      </c>
      <c r="D27" s="19" t="s">
        <v>501</v>
      </c>
      <c r="E27" s="19" t="s">
        <v>228</v>
      </c>
      <c r="F27" s="19" t="s">
        <v>455</v>
      </c>
      <c r="G27" s="69" t="s">
        <v>433</v>
      </c>
      <c r="H27" s="74" t="s">
        <v>254</v>
      </c>
      <c r="I27" s="74" t="s">
        <v>254</v>
      </c>
      <c r="J27" s="74" t="s">
        <v>254</v>
      </c>
      <c r="K27" s="74" t="s">
        <v>254</v>
      </c>
      <c r="L27" s="70" t="s">
        <v>524</v>
      </c>
      <c r="M27" s="76" t="s">
        <v>254</v>
      </c>
      <c r="N27" s="76" t="s">
        <v>254</v>
      </c>
      <c r="O27" s="76" t="s">
        <v>254</v>
      </c>
      <c r="P27" s="76" t="s">
        <v>254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0"/>
    <col customWidth="1" min="4" max="4" width="21.86"/>
    <col customWidth="1" min="7" max="7" width="27.57"/>
    <col customWidth="1" min="8" max="8" width="9.29"/>
    <col customWidth="1" min="9" max="11" width="7.71"/>
    <col customWidth="1" min="12" max="12" width="32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4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120</v>
      </c>
      <c r="B2" s="18">
        <v>0.013020833333333334</v>
      </c>
      <c r="C2" s="19" t="s">
        <v>228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324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448</v>
      </c>
    </row>
    <row r="3">
      <c r="A3" s="19" t="s">
        <v>120</v>
      </c>
      <c r="B3" s="18">
        <v>0.02096064814814815</v>
      </c>
      <c r="C3" s="19" t="s">
        <v>227</v>
      </c>
      <c r="D3" s="19" t="s">
        <v>501</v>
      </c>
      <c r="E3" s="19" t="s">
        <v>227</v>
      </c>
      <c r="F3" s="19" t="s">
        <v>258</v>
      </c>
      <c r="G3" s="59" t="s">
        <v>525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>
        <v>4.0</v>
      </c>
      <c r="P3" s="62" t="s">
        <v>254</v>
      </c>
    </row>
    <row r="4">
      <c r="A4" s="19" t="s">
        <v>120</v>
      </c>
      <c r="B4" s="18">
        <v>0.029768518518518517</v>
      </c>
      <c r="C4" s="19" t="s">
        <v>226</v>
      </c>
      <c r="D4" s="19" t="s">
        <v>526</v>
      </c>
      <c r="E4" s="19" t="s">
        <v>226</v>
      </c>
      <c r="F4" s="19" t="s">
        <v>258</v>
      </c>
      <c r="G4" s="59" t="s">
        <v>527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80.0</v>
      </c>
      <c r="O4" s="62" t="s">
        <v>254</v>
      </c>
      <c r="P4" s="62" t="s">
        <v>254</v>
      </c>
    </row>
    <row r="5">
      <c r="A5" s="19" t="s">
        <v>120</v>
      </c>
      <c r="B5" s="18">
        <v>0.029768518518518517</v>
      </c>
      <c r="C5" s="19" t="s">
        <v>226</v>
      </c>
      <c r="D5" s="19" t="s">
        <v>526</v>
      </c>
      <c r="E5" s="19" t="s">
        <v>226</v>
      </c>
      <c r="F5" s="19" t="s">
        <v>258</v>
      </c>
      <c r="G5" s="59" t="s">
        <v>431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50.0</v>
      </c>
      <c r="O5" s="62" t="s">
        <v>254</v>
      </c>
      <c r="P5" s="62" t="s">
        <v>254</v>
      </c>
    </row>
    <row r="6">
      <c r="A6" s="19" t="s">
        <v>120</v>
      </c>
      <c r="B6" s="18">
        <v>0.03502314814814815</v>
      </c>
      <c r="C6" s="19" t="s">
        <v>288</v>
      </c>
      <c r="D6" s="19" t="s">
        <v>526</v>
      </c>
      <c r="E6" s="19" t="s">
        <v>288</v>
      </c>
      <c r="F6" s="19" t="s">
        <v>258</v>
      </c>
      <c r="G6" s="59" t="s">
        <v>528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150.0</v>
      </c>
      <c r="O6" s="62" t="s">
        <v>254</v>
      </c>
      <c r="P6" s="62" t="s">
        <v>254</v>
      </c>
    </row>
    <row r="7">
      <c r="A7" s="19" t="s">
        <v>120</v>
      </c>
      <c r="B7" s="18">
        <v>0.04513888888888889</v>
      </c>
      <c r="C7" s="19" t="s">
        <v>228</v>
      </c>
      <c r="D7" s="19" t="s">
        <v>529</v>
      </c>
      <c r="E7" s="19" t="s">
        <v>228</v>
      </c>
      <c r="F7" s="19" t="s">
        <v>258</v>
      </c>
      <c r="G7" s="59" t="s">
        <v>530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>
        <v>3.0</v>
      </c>
      <c r="P7" s="62" t="s">
        <v>254</v>
      </c>
    </row>
    <row r="8">
      <c r="A8" s="19" t="s">
        <v>120</v>
      </c>
      <c r="B8" s="18">
        <v>0.05434027777777778</v>
      </c>
      <c r="C8" s="19" t="s">
        <v>228</v>
      </c>
      <c r="D8" s="19" t="s">
        <v>531</v>
      </c>
      <c r="E8" s="19" t="s">
        <v>228</v>
      </c>
      <c r="F8" s="19" t="s">
        <v>258</v>
      </c>
      <c r="G8" s="59" t="s">
        <v>532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>
        <v>3.0</v>
      </c>
      <c r="P8" s="62" t="s">
        <v>254</v>
      </c>
    </row>
    <row r="9">
      <c r="A9" s="19" t="s">
        <v>120</v>
      </c>
      <c r="B9" s="18">
        <v>0.055266203703703706</v>
      </c>
      <c r="C9" s="19" t="s">
        <v>230</v>
      </c>
      <c r="D9" s="19" t="s">
        <v>531</v>
      </c>
      <c r="E9" s="19" t="s">
        <v>230</v>
      </c>
      <c r="F9" s="19" t="s">
        <v>258</v>
      </c>
      <c r="G9" s="59" t="s">
        <v>533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>
        <v>3.0</v>
      </c>
      <c r="P9" s="62" t="s">
        <v>254</v>
      </c>
    </row>
    <row r="10">
      <c r="A10" s="19" t="s">
        <v>120</v>
      </c>
      <c r="B10" s="18">
        <v>0.055266203703703706</v>
      </c>
      <c r="C10" s="19" t="s">
        <v>230</v>
      </c>
      <c r="D10" s="19" t="s">
        <v>531</v>
      </c>
      <c r="E10" s="19" t="s">
        <v>230</v>
      </c>
      <c r="F10" s="19" t="s">
        <v>258</v>
      </c>
      <c r="G10" s="59" t="s">
        <v>534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15.0</v>
      </c>
      <c r="O10" s="62" t="s">
        <v>254</v>
      </c>
      <c r="P10" s="62" t="s">
        <v>254</v>
      </c>
    </row>
    <row r="11">
      <c r="A11" s="19" t="s">
        <v>120</v>
      </c>
      <c r="B11" s="18">
        <v>0.06663194444444444</v>
      </c>
      <c r="C11" s="19" t="s">
        <v>230</v>
      </c>
      <c r="D11" s="19" t="s">
        <v>254</v>
      </c>
      <c r="E11" s="19" t="s">
        <v>227</v>
      </c>
      <c r="F11" s="19" t="s">
        <v>262</v>
      </c>
      <c r="G11" s="59" t="s">
        <v>534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534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535</v>
      </c>
    </row>
    <row r="12">
      <c r="A12" s="19" t="s">
        <v>120</v>
      </c>
      <c r="B12" s="18">
        <v>0.0757638888888889</v>
      </c>
      <c r="C12" s="19" t="s">
        <v>254</v>
      </c>
      <c r="D12" s="19" t="s">
        <v>536</v>
      </c>
      <c r="E12" s="19" t="s">
        <v>227</v>
      </c>
      <c r="F12" s="19" t="s">
        <v>273</v>
      </c>
      <c r="G12" s="59" t="s">
        <v>537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19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9.86"/>
    <col customWidth="1" min="4" max="4" width="21.29"/>
    <col customWidth="1" min="7" max="7" width="27.71"/>
    <col customWidth="1" min="8" max="8" width="9.29"/>
    <col customWidth="1" min="9" max="11" width="7.71"/>
    <col customWidth="1" min="12" max="12" width="22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3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55" t="s">
        <v>250</v>
      </c>
    </row>
    <row r="2">
      <c r="A2" s="19" t="s">
        <v>121</v>
      </c>
      <c r="B2" s="18">
        <v>0.030324074074074073</v>
      </c>
      <c r="C2" s="19" t="s">
        <v>230</v>
      </c>
      <c r="D2" s="19" t="s">
        <v>538</v>
      </c>
      <c r="E2" s="19" t="s">
        <v>539</v>
      </c>
      <c r="F2" s="19" t="s">
        <v>258</v>
      </c>
      <c r="G2" s="59" t="s">
        <v>540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2.0</v>
      </c>
      <c r="O2" s="62" t="s">
        <v>254</v>
      </c>
      <c r="P2" s="62" t="s">
        <v>254</v>
      </c>
      <c r="Q2" s="72"/>
    </row>
    <row r="3">
      <c r="A3" s="19" t="s">
        <v>121</v>
      </c>
      <c r="B3" s="18">
        <v>0.030324074074074073</v>
      </c>
      <c r="C3" s="19" t="s">
        <v>230</v>
      </c>
      <c r="D3" s="19" t="s">
        <v>538</v>
      </c>
      <c r="E3" s="19" t="s">
        <v>539</v>
      </c>
      <c r="F3" s="19" t="s">
        <v>258</v>
      </c>
      <c r="G3" s="78" t="s">
        <v>541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1.0</v>
      </c>
      <c r="O3" s="62" t="s">
        <v>254</v>
      </c>
      <c r="P3" s="62" t="s">
        <v>254</v>
      </c>
      <c r="Q3" s="72"/>
    </row>
    <row r="4">
      <c r="A4" s="19" t="s">
        <v>121</v>
      </c>
      <c r="B4" s="18">
        <v>0.03888888888888889</v>
      </c>
      <c r="C4" s="19" t="s">
        <v>226</v>
      </c>
      <c r="D4" s="19" t="s">
        <v>501</v>
      </c>
      <c r="E4" s="19" t="s">
        <v>231</v>
      </c>
      <c r="F4" s="19" t="s">
        <v>258</v>
      </c>
      <c r="G4" s="59" t="s">
        <v>542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>
        <v>8.0</v>
      </c>
      <c r="Q4" s="58" t="s">
        <v>543</v>
      </c>
    </row>
    <row r="5">
      <c r="A5" s="19" t="s">
        <v>121</v>
      </c>
      <c r="B5" s="18">
        <v>0.051527777777777777</v>
      </c>
      <c r="C5" s="19" t="s">
        <v>544</v>
      </c>
      <c r="D5" s="19" t="s">
        <v>254</v>
      </c>
      <c r="E5" s="19" t="s">
        <v>226</v>
      </c>
      <c r="F5" s="19" t="s">
        <v>293</v>
      </c>
      <c r="G5" s="59" t="s">
        <v>545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58" t="s">
        <v>546</v>
      </c>
    </row>
    <row r="6">
      <c r="A6" s="19" t="s">
        <v>121</v>
      </c>
      <c r="B6" s="18">
        <v>0.08008101851851852</v>
      </c>
      <c r="C6" s="19" t="s">
        <v>231</v>
      </c>
      <c r="D6" s="19" t="s">
        <v>501</v>
      </c>
      <c r="E6" s="19" t="s">
        <v>275</v>
      </c>
      <c r="F6" s="19" t="s">
        <v>258</v>
      </c>
      <c r="G6" s="59" t="s">
        <v>547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3.0</v>
      </c>
      <c r="O6" s="62" t="s">
        <v>254</v>
      </c>
      <c r="P6" s="62" t="s">
        <v>254</v>
      </c>
      <c r="Q6" s="72"/>
    </row>
    <row r="7">
      <c r="A7" s="19" t="s">
        <v>121</v>
      </c>
      <c r="B7" s="18">
        <v>0.0803587962962963</v>
      </c>
      <c r="C7" s="19" t="s">
        <v>228</v>
      </c>
      <c r="D7" s="19" t="s">
        <v>501</v>
      </c>
      <c r="E7" s="19" t="s">
        <v>228</v>
      </c>
      <c r="F7" s="19" t="s">
        <v>258</v>
      </c>
      <c r="G7" s="59" t="s">
        <v>548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>
        <v>1.0</v>
      </c>
      <c r="P7" s="62" t="s">
        <v>254</v>
      </c>
      <c r="Q7" s="72"/>
    </row>
    <row r="8">
      <c r="A8" s="19" t="s">
        <v>121</v>
      </c>
      <c r="B8" s="18">
        <v>0.10634259259259259</v>
      </c>
      <c r="C8" s="19" t="s">
        <v>549</v>
      </c>
      <c r="D8" s="19" t="s">
        <v>254</v>
      </c>
      <c r="E8" s="19" t="s">
        <v>230</v>
      </c>
      <c r="F8" s="19" t="s">
        <v>293</v>
      </c>
      <c r="G8" s="59" t="s">
        <v>550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  <c r="Q8" s="58" t="s">
        <v>551</v>
      </c>
    </row>
    <row r="9">
      <c r="A9" s="19" t="s">
        <v>121</v>
      </c>
      <c r="B9" s="18">
        <v>0.12409722222222222</v>
      </c>
      <c r="C9" s="19" t="s">
        <v>228</v>
      </c>
      <c r="D9" s="19" t="s">
        <v>254</v>
      </c>
      <c r="E9" s="19" t="s">
        <v>236</v>
      </c>
      <c r="F9" s="19" t="s">
        <v>304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415</v>
      </c>
      <c r="M9" s="62" t="s">
        <v>254</v>
      </c>
      <c r="N9" s="62" t="s">
        <v>254</v>
      </c>
      <c r="O9" s="62" t="s">
        <v>254</v>
      </c>
      <c r="P9" s="62" t="s">
        <v>254</v>
      </c>
      <c r="Q9" s="58"/>
    </row>
    <row r="10">
      <c r="A10" s="19" t="s">
        <v>121</v>
      </c>
      <c r="B10" s="18">
        <v>0.12894675925925925</v>
      </c>
      <c r="C10" s="19" t="s">
        <v>549</v>
      </c>
      <c r="D10" s="19" t="s">
        <v>254</v>
      </c>
      <c r="E10" s="19" t="s">
        <v>230</v>
      </c>
      <c r="F10" s="19" t="s">
        <v>293</v>
      </c>
      <c r="G10" s="59" t="s">
        <v>552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58" t="s">
        <v>553</v>
      </c>
    </row>
    <row r="11">
      <c r="A11" s="19" t="s">
        <v>121</v>
      </c>
      <c r="B11" s="18">
        <v>0.13194444444444445</v>
      </c>
      <c r="C11" s="19" t="s">
        <v>549</v>
      </c>
      <c r="D11" s="19" t="s">
        <v>254</v>
      </c>
      <c r="E11" s="19" t="s">
        <v>228</v>
      </c>
      <c r="F11" s="19" t="s">
        <v>293</v>
      </c>
      <c r="G11" s="59" t="s">
        <v>554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72"/>
    </row>
    <row r="12">
      <c r="A12" s="19" t="s">
        <v>121</v>
      </c>
      <c r="B12" s="18">
        <v>0.16321759259259258</v>
      </c>
      <c r="C12" s="19" t="s">
        <v>226</v>
      </c>
      <c r="D12" s="19" t="s">
        <v>254</v>
      </c>
      <c r="E12" s="19" t="s">
        <v>228</v>
      </c>
      <c r="F12" s="19" t="s">
        <v>304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431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72"/>
    </row>
    <row r="13">
      <c r="A13" s="19" t="s">
        <v>121</v>
      </c>
      <c r="B13" s="18">
        <v>0.1634722222222222</v>
      </c>
      <c r="C13" s="19" t="s">
        <v>555</v>
      </c>
      <c r="D13" s="19" t="s">
        <v>254</v>
      </c>
      <c r="E13" s="19" t="s">
        <v>236</v>
      </c>
      <c r="F13" s="19" t="s">
        <v>293</v>
      </c>
      <c r="G13" s="59" t="s">
        <v>556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7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6.86"/>
    <col customWidth="1" min="4" max="4" width="22.43"/>
    <col customWidth="1" min="5" max="5" width="16.86"/>
    <col customWidth="1" min="6" max="6" width="16.57"/>
    <col customWidth="1" min="7" max="7" width="38.14"/>
    <col customWidth="1" min="8" max="8" width="9.29"/>
    <col customWidth="1" min="9" max="11" width="7.71"/>
    <col customWidth="1" min="12" max="12" width="15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5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55" t="s">
        <v>250</v>
      </c>
    </row>
    <row r="2">
      <c r="A2" s="19" t="s">
        <v>122</v>
      </c>
      <c r="B2" s="18">
        <v>0.025972222222222223</v>
      </c>
      <c r="C2" s="19" t="s">
        <v>557</v>
      </c>
      <c r="D2" s="19" t="s">
        <v>506</v>
      </c>
      <c r="E2" s="19" t="s">
        <v>275</v>
      </c>
      <c r="F2" s="19" t="s">
        <v>273</v>
      </c>
      <c r="G2" s="59" t="s">
        <v>558</v>
      </c>
      <c r="H2" s="60">
        <v>116.0</v>
      </c>
      <c r="I2" s="60">
        <v>12.0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58" t="s">
        <v>559</v>
      </c>
    </row>
    <row r="3">
      <c r="A3" s="19" t="s">
        <v>122</v>
      </c>
      <c r="B3" s="18">
        <v>0.027083333333333334</v>
      </c>
      <c r="C3" s="19" t="s">
        <v>557</v>
      </c>
      <c r="D3" s="19" t="s">
        <v>506</v>
      </c>
      <c r="E3" s="19" t="s">
        <v>275</v>
      </c>
      <c r="F3" s="19" t="s">
        <v>273</v>
      </c>
      <c r="G3" s="59" t="s">
        <v>560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72"/>
    </row>
    <row r="4">
      <c r="A4" s="19" t="s">
        <v>122</v>
      </c>
      <c r="B4" s="18">
        <v>0.04832175925925926</v>
      </c>
      <c r="C4" s="19" t="s">
        <v>275</v>
      </c>
      <c r="D4" s="19" t="s">
        <v>254</v>
      </c>
      <c r="E4" s="19" t="s">
        <v>557</v>
      </c>
      <c r="F4" s="19" t="s">
        <v>561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562</v>
      </c>
      <c r="M4" s="62" t="s">
        <v>254</v>
      </c>
      <c r="N4" s="62" t="s">
        <v>254</v>
      </c>
      <c r="O4" s="62" t="s">
        <v>254</v>
      </c>
      <c r="P4" s="62" t="s">
        <v>254</v>
      </c>
      <c r="Q4" s="72"/>
    </row>
    <row r="5">
      <c r="A5" s="19" t="s">
        <v>122</v>
      </c>
      <c r="B5" s="18">
        <v>0.05670138888888889</v>
      </c>
      <c r="C5" s="19" t="s">
        <v>519</v>
      </c>
      <c r="D5" s="19" t="s">
        <v>501</v>
      </c>
      <c r="E5" s="19" t="s">
        <v>228</v>
      </c>
      <c r="F5" s="19" t="s">
        <v>293</v>
      </c>
      <c r="G5" s="59" t="s">
        <v>560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72"/>
    </row>
    <row r="6">
      <c r="A6" s="19" t="s">
        <v>122</v>
      </c>
      <c r="B6" s="18">
        <v>0.07434027777777778</v>
      </c>
      <c r="C6" s="19" t="s">
        <v>563</v>
      </c>
      <c r="E6" s="19" t="s">
        <v>226</v>
      </c>
      <c r="F6" s="19" t="s">
        <v>258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628.0</v>
      </c>
      <c r="O6" s="62">
        <v>21.0</v>
      </c>
      <c r="P6" s="62">
        <v>302.0</v>
      </c>
      <c r="Q6" s="58" t="s">
        <v>564</v>
      </c>
    </row>
    <row r="7">
      <c r="A7" s="19" t="s">
        <v>122</v>
      </c>
      <c r="B7" s="18">
        <v>0.08664351851851852</v>
      </c>
      <c r="C7" s="19" t="s">
        <v>565</v>
      </c>
      <c r="D7" s="19" t="s">
        <v>536</v>
      </c>
      <c r="E7" s="19" t="s">
        <v>230</v>
      </c>
      <c r="F7" s="19" t="s">
        <v>262</v>
      </c>
      <c r="G7" s="59" t="s">
        <v>566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72"/>
    </row>
    <row r="8">
      <c r="A8" s="19" t="s">
        <v>122</v>
      </c>
      <c r="B8" s="18">
        <v>0.10383101851851852</v>
      </c>
      <c r="C8" s="19" t="s">
        <v>275</v>
      </c>
      <c r="D8" s="19" t="s">
        <v>254</v>
      </c>
      <c r="E8" s="19" t="s">
        <v>230</v>
      </c>
      <c r="F8" s="19" t="s">
        <v>381</v>
      </c>
      <c r="G8" s="59" t="s">
        <v>254</v>
      </c>
      <c r="H8" s="60">
        <v>19.0</v>
      </c>
      <c r="I8" s="60">
        <v>2.0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  <c r="Q8" s="72"/>
    </row>
    <row r="9">
      <c r="A9" s="19" t="s">
        <v>122</v>
      </c>
      <c r="B9" s="18">
        <v>0.10383101851851852</v>
      </c>
      <c r="C9" s="19" t="s">
        <v>275</v>
      </c>
      <c r="D9" s="19" t="s">
        <v>254</v>
      </c>
      <c r="E9" s="19" t="s">
        <v>228</v>
      </c>
      <c r="F9" s="19" t="s">
        <v>381</v>
      </c>
      <c r="G9" s="59" t="s">
        <v>254</v>
      </c>
      <c r="H9" s="60">
        <v>19.0</v>
      </c>
      <c r="I9" s="60">
        <v>2.0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58" t="s">
        <v>567</v>
      </c>
    </row>
    <row r="10">
      <c r="A10" s="19" t="s">
        <v>122</v>
      </c>
      <c r="B10" s="18">
        <v>0.10383101851851852</v>
      </c>
      <c r="C10" s="19" t="s">
        <v>275</v>
      </c>
      <c r="D10" s="19" t="s">
        <v>254</v>
      </c>
      <c r="E10" s="19" t="s">
        <v>231</v>
      </c>
      <c r="F10" s="19" t="s">
        <v>381</v>
      </c>
      <c r="G10" s="59" t="s">
        <v>254</v>
      </c>
      <c r="H10" s="60">
        <v>19.0</v>
      </c>
      <c r="I10" s="60">
        <v>2.0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72"/>
    </row>
    <row r="11">
      <c r="A11" s="19" t="s">
        <v>122</v>
      </c>
      <c r="B11" s="18">
        <v>0.10383101851851852</v>
      </c>
      <c r="C11" s="19" t="s">
        <v>275</v>
      </c>
      <c r="D11" s="19" t="s">
        <v>254</v>
      </c>
      <c r="E11" s="19" t="s">
        <v>236</v>
      </c>
      <c r="F11" s="19" t="s">
        <v>381</v>
      </c>
      <c r="G11" s="59" t="s">
        <v>254</v>
      </c>
      <c r="H11" s="60">
        <v>19.0</v>
      </c>
      <c r="I11" s="60">
        <v>2.0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72"/>
    </row>
    <row r="12">
      <c r="A12" s="19" t="s">
        <v>122</v>
      </c>
      <c r="B12" s="18">
        <v>0.10383101851851852</v>
      </c>
      <c r="C12" s="19" t="s">
        <v>275</v>
      </c>
      <c r="D12" s="19" t="s">
        <v>254</v>
      </c>
      <c r="E12" s="19" t="s">
        <v>226</v>
      </c>
      <c r="F12" s="19" t="s">
        <v>381</v>
      </c>
      <c r="G12" s="59" t="s">
        <v>254</v>
      </c>
      <c r="H12" s="60">
        <v>19.0</v>
      </c>
      <c r="I12" s="60">
        <v>2.0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72"/>
    </row>
    <row r="13">
      <c r="A13" s="19" t="s">
        <v>122</v>
      </c>
      <c r="B13" s="18">
        <v>0.10383101851851852</v>
      </c>
      <c r="C13" s="19" t="s">
        <v>275</v>
      </c>
      <c r="D13" s="19" t="s">
        <v>254</v>
      </c>
      <c r="E13" s="19" t="s">
        <v>227</v>
      </c>
      <c r="F13" s="19" t="s">
        <v>381</v>
      </c>
      <c r="G13" s="59" t="s">
        <v>254</v>
      </c>
      <c r="H13" s="60">
        <v>19.0</v>
      </c>
      <c r="I13" s="60">
        <v>2.0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72"/>
    </row>
    <row r="14">
      <c r="A14" s="19" t="s">
        <v>122</v>
      </c>
      <c r="B14" s="18">
        <v>0.11506944444444445</v>
      </c>
      <c r="C14" s="19" t="s">
        <v>231</v>
      </c>
      <c r="D14" s="19" t="s">
        <v>254</v>
      </c>
      <c r="E14" s="19" t="s">
        <v>236</v>
      </c>
      <c r="F14" s="19" t="s">
        <v>568</v>
      </c>
      <c r="G14" s="59" t="s">
        <v>254</v>
      </c>
      <c r="H14" s="60">
        <v>1.0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>
        <v>1.0</v>
      </c>
      <c r="N14" s="62" t="s">
        <v>254</v>
      </c>
      <c r="O14" s="62" t="s">
        <v>254</v>
      </c>
      <c r="P14" s="62" t="s">
        <v>254</v>
      </c>
      <c r="Q14" s="58" t="s">
        <v>569</v>
      </c>
    </row>
    <row r="15">
      <c r="A15" s="19" t="s">
        <v>122</v>
      </c>
      <c r="B15" s="18">
        <v>0.11646990740740741</v>
      </c>
      <c r="C15" s="19" t="s">
        <v>236</v>
      </c>
      <c r="D15" s="19" t="s">
        <v>254</v>
      </c>
      <c r="E15" s="19" t="s">
        <v>228</v>
      </c>
      <c r="F15" s="19" t="s">
        <v>262</v>
      </c>
      <c r="G15" s="59" t="s">
        <v>570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72"/>
    </row>
    <row r="16">
      <c r="A16" s="19" t="s">
        <v>122</v>
      </c>
      <c r="B16" s="18">
        <v>0.11646990740740741</v>
      </c>
      <c r="C16" s="19" t="s">
        <v>236</v>
      </c>
      <c r="D16" s="19" t="s">
        <v>254</v>
      </c>
      <c r="E16" s="19" t="s">
        <v>228</v>
      </c>
      <c r="F16" s="19" t="s">
        <v>262</v>
      </c>
      <c r="G16" s="5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570</v>
      </c>
      <c r="M16" s="62" t="s">
        <v>254</v>
      </c>
      <c r="N16" s="62" t="s">
        <v>254</v>
      </c>
      <c r="O16" s="62" t="s">
        <v>254</v>
      </c>
      <c r="P16" s="62" t="s">
        <v>254</v>
      </c>
      <c r="Q16" s="72"/>
    </row>
    <row r="17">
      <c r="A17" s="19" t="s">
        <v>122</v>
      </c>
      <c r="B17" s="18">
        <v>0.11700231481481481</v>
      </c>
      <c r="C17" s="19" t="s">
        <v>236</v>
      </c>
      <c r="D17" s="19" t="s">
        <v>254</v>
      </c>
      <c r="E17" s="19" t="s">
        <v>228</v>
      </c>
      <c r="F17" s="19" t="s">
        <v>262</v>
      </c>
      <c r="G17" s="59" t="s">
        <v>431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72"/>
    </row>
    <row r="18">
      <c r="A18" s="19" t="s">
        <v>122</v>
      </c>
      <c r="B18" s="18">
        <v>0.11700231481481481</v>
      </c>
      <c r="C18" s="19" t="s">
        <v>236</v>
      </c>
      <c r="D18" s="19" t="s">
        <v>254</v>
      </c>
      <c r="E18" s="19" t="s">
        <v>228</v>
      </c>
      <c r="F18" s="19" t="s">
        <v>262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571</v>
      </c>
      <c r="M18" s="62" t="s">
        <v>254</v>
      </c>
      <c r="N18" s="62" t="s">
        <v>254</v>
      </c>
      <c r="O18" s="62" t="s">
        <v>254</v>
      </c>
      <c r="P18" s="62" t="s">
        <v>254</v>
      </c>
      <c r="Q18" s="72"/>
    </row>
    <row r="19">
      <c r="A19" s="19" t="s">
        <v>122</v>
      </c>
      <c r="B19" s="18">
        <v>0.1519097222222222</v>
      </c>
      <c r="C19" s="19" t="s">
        <v>236</v>
      </c>
      <c r="D19" s="19" t="s">
        <v>526</v>
      </c>
      <c r="E19" s="19" t="s">
        <v>236</v>
      </c>
      <c r="F19" s="19" t="s">
        <v>258</v>
      </c>
      <c r="G19" s="59" t="s">
        <v>572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>
        <v>250.0</v>
      </c>
      <c r="O19" s="62" t="s">
        <v>254</v>
      </c>
      <c r="P19" s="62" t="s">
        <v>254</v>
      </c>
      <c r="Q19" s="72"/>
    </row>
    <row r="20">
      <c r="A20" s="19" t="s">
        <v>122</v>
      </c>
      <c r="B20" s="18">
        <v>0.15246527777777777</v>
      </c>
      <c r="C20" s="19" t="s">
        <v>228</v>
      </c>
      <c r="D20" s="19" t="s">
        <v>526</v>
      </c>
      <c r="E20" s="19" t="s">
        <v>230</v>
      </c>
      <c r="F20" s="19" t="s">
        <v>258</v>
      </c>
      <c r="G20" s="59" t="s">
        <v>573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15.0</v>
      </c>
      <c r="O20" s="62" t="s">
        <v>254</v>
      </c>
      <c r="P20" s="62" t="s">
        <v>254</v>
      </c>
      <c r="Q20" s="72"/>
    </row>
    <row r="21">
      <c r="A21" s="19" t="s">
        <v>122</v>
      </c>
      <c r="B21" s="18">
        <v>0.15256944444444445</v>
      </c>
      <c r="C21" s="19" t="s">
        <v>226</v>
      </c>
      <c r="D21" s="19" t="s">
        <v>526</v>
      </c>
      <c r="E21" s="19" t="s">
        <v>226</v>
      </c>
      <c r="F21" s="19" t="s">
        <v>258</v>
      </c>
      <c r="G21" s="59" t="s">
        <v>475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>
        <v>10.0</v>
      </c>
      <c r="N21" s="62" t="s">
        <v>254</v>
      </c>
      <c r="O21" s="62" t="s">
        <v>254</v>
      </c>
      <c r="P21" s="62" t="s">
        <v>254</v>
      </c>
      <c r="Q21" s="72"/>
    </row>
    <row r="22">
      <c r="A22" s="19" t="s">
        <v>122</v>
      </c>
      <c r="B22" s="18">
        <v>0.15275462962962963</v>
      </c>
      <c r="C22" s="19" t="s">
        <v>227</v>
      </c>
      <c r="D22" s="19" t="s">
        <v>526</v>
      </c>
      <c r="E22" s="19" t="s">
        <v>227</v>
      </c>
      <c r="F22" s="19" t="s">
        <v>258</v>
      </c>
      <c r="G22" s="59" t="s">
        <v>431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>
        <v>50.0</v>
      </c>
      <c r="O22" s="62" t="s">
        <v>254</v>
      </c>
      <c r="P22" s="62" t="s">
        <v>254</v>
      </c>
      <c r="Q22" s="72"/>
    </row>
    <row r="23">
      <c r="A23" s="19" t="s">
        <v>122</v>
      </c>
      <c r="B23" s="18">
        <v>0.15275462962962963</v>
      </c>
      <c r="C23" s="19" t="s">
        <v>231</v>
      </c>
      <c r="D23" s="19" t="s">
        <v>526</v>
      </c>
      <c r="E23" s="19" t="s">
        <v>231</v>
      </c>
      <c r="F23" s="19" t="s">
        <v>258</v>
      </c>
      <c r="G23" s="59" t="s">
        <v>431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>
        <v>50.0</v>
      </c>
      <c r="O23" s="62" t="s">
        <v>254</v>
      </c>
      <c r="P23" s="62" t="s">
        <v>254</v>
      </c>
      <c r="Q23" s="72"/>
    </row>
    <row r="24">
      <c r="A24" s="19" t="s">
        <v>122</v>
      </c>
      <c r="B24" s="18">
        <v>0.15880787037037036</v>
      </c>
      <c r="C24" s="19" t="s">
        <v>228</v>
      </c>
      <c r="D24" s="19" t="s">
        <v>526</v>
      </c>
      <c r="E24" s="19" t="s">
        <v>228</v>
      </c>
      <c r="F24" s="19" t="s">
        <v>258</v>
      </c>
      <c r="G24" s="59" t="s">
        <v>574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>
        <v>75.0</v>
      </c>
      <c r="O24" s="62" t="s">
        <v>254</v>
      </c>
      <c r="P24" s="62" t="s">
        <v>254</v>
      </c>
      <c r="Q24" s="58"/>
    </row>
    <row r="25">
      <c r="A25" s="19" t="s">
        <v>122</v>
      </c>
      <c r="B25" s="18">
        <v>0.15880787037037036</v>
      </c>
      <c r="C25" s="19" t="s">
        <v>228</v>
      </c>
      <c r="D25" s="19" t="s">
        <v>526</v>
      </c>
      <c r="E25" s="19" t="s">
        <v>228</v>
      </c>
      <c r="F25" s="19" t="s">
        <v>258</v>
      </c>
      <c r="G25" s="59" t="s">
        <v>575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254</v>
      </c>
      <c r="M25" s="62" t="s">
        <v>254</v>
      </c>
      <c r="N25" s="62">
        <v>200.0</v>
      </c>
      <c r="O25" s="62" t="s">
        <v>254</v>
      </c>
      <c r="P25" s="62" t="s">
        <v>254</v>
      </c>
      <c r="Q25" s="58"/>
    </row>
    <row r="26">
      <c r="A26" s="19" t="s">
        <v>122</v>
      </c>
      <c r="B26" s="18">
        <v>0.16363425925925926</v>
      </c>
      <c r="C26" s="19" t="s">
        <v>275</v>
      </c>
      <c r="D26" s="19" t="s">
        <v>254</v>
      </c>
      <c r="E26" s="19" t="s">
        <v>236</v>
      </c>
      <c r="F26" s="19" t="s">
        <v>381</v>
      </c>
      <c r="G26" s="59" t="s">
        <v>576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254</v>
      </c>
      <c r="M26" s="62" t="s">
        <v>254</v>
      </c>
      <c r="N26" s="62" t="s">
        <v>254</v>
      </c>
      <c r="O26" s="62" t="s">
        <v>254</v>
      </c>
      <c r="P26" s="62" t="s">
        <v>254</v>
      </c>
      <c r="Q26" s="58"/>
    </row>
    <row r="27">
      <c r="A27" s="19" t="s">
        <v>122</v>
      </c>
      <c r="B27" s="18">
        <v>0.16400462962962964</v>
      </c>
      <c r="C27" s="19" t="s">
        <v>275</v>
      </c>
      <c r="D27" s="19" t="s">
        <v>254</v>
      </c>
      <c r="E27" s="19" t="s">
        <v>227</v>
      </c>
      <c r="F27" s="19" t="s">
        <v>381</v>
      </c>
      <c r="G27" s="59" t="s">
        <v>577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254</v>
      </c>
      <c r="M27" s="62" t="s">
        <v>254</v>
      </c>
      <c r="N27" s="62" t="s">
        <v>254</v>
      </c>
      <c r="O27" s="62" t="s">
        <v>254</v>
      </c>
      <c r="P27" s="62" t="s">
        <v>254</v>
      </c>
      <c r="Q27" s="7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4.0"/>
    <col customWidth="1" min="4" max="4" width="22.43"/>
    <col customWidth="1" min="5" max="5" width="16.14"/>
    <col customWidth="1" min="6" max="6" width="16.43"/>
    <col customWidth="1" min="7" max="7" width="29.57"/>
    <col customWidth="1" min="8" max="8" width="9.29"/>
    <col customWidth="1" min="9" max="11" width="7.71"/>
    <col customWidth="1" min="12" max="12" width="16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3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123</v>
      </c>
      <c r="B2" s="18">
        <v>0.027777777777777776</v>
      </c>
      <c r="C2" s="19" t="s">
        <v>578</v>
      </c>
      <c r="D2" s="19" t="s">
        <v>254</v>
      </c>
      <c r="E2" s="19" t="s">
        <v>226</v>
      </c>
      <c r="F2" s="19" t="s">
        <v>579</v>
      </c>
      <c r="G2" s="59" t="s">
        <v>254</v>
      </c>
      <c r="H2" s="60" t="s">
        <v>254</v>
      </c>
      <c r="I2" s="60">
        <v>300.0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580</v>
      </c>
    </row>
    <row r="3">
      <c r="A3" s="19" t="s">
        <v>123</v>
      </c>
      <c r="B3" s="18">
        <v>0.03847222222222222</v>
      </c>
      <c r="C3" s="19" t="s">
        <v>578</v>
      </c>
      <c r="D3" s="19" t="s">
        <v>581</v>
      </c>
      <c r="E3" s="19" t="s">
        <v>275</v>
      </c>
      <c r="F3" s="19" t="s">
        <v>262</v>
      </c>
      <c r="G3" s="59" t="s">
        <v>276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123</v>
      </c>
      <c r="B4" s="18">
        <v>0.0631712962962963</v>
      </c>
      <c r="C4" s="19" t="s">
        <v>578</v>
      </c>
      <c r="D4" s="19" t="s">
        <v>581</v>
      </c>
      <c r="E4" s="19" t="s">
        <v>236</v>
      </c>
      <c r="F4" s="19" t="s">
        <v>262</v>
      </c>
      <c r="G4" s="59" t="s">
        <v>582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123</v>
      </c>
      <c r="B5" s="18">
        <v>0.0781712962962963</v>
      </c>
      <c r="C5" s="19" t="s">
        <v>226</v>
      </c>
      <c r="D5" s="19" t="s">
        <v>254</v>
      </c>
      <c r="E5" s="19" t="s">
        <v>236</v>
      </c>
      <c r="F5" s="19" t="s">
        <v>273</v>
      </c>
      <c r="G5" s="59" t="s">
        <v>254</v>
      </c>
      <c r="H5" s="60" t="s">
        <v>254</v>
      </c>
      <c r="I5" s="60">
        <v>104.0</v>
      </c>
      <c r="J5" s="60">
        <v>3.0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123</v>
      </c>
      <c r="B6" s="18">
        <v>0.0781712962962963</v>
      </c>
      <c r="C6" s="19" t="s">
        <v>226</v>
      </c>
      <c r="D6" s="19" t="s">
        <v>254</v>
      </c>
      <c r="E6" s="19" t="s">
        <v>228</v>
      </c>
      <c r="F6" s="19" t="s">
        <v>273</v>
      </c>
      <c r="G6" s="59" t="s">
        <v>254</v>
      </c>
      <c r="H6" s="60" t="s">
        <v>254</v>
      </c>
      <c r="I6" s="60">
        <v>104.0</v>
      </c>
      <c r="J6" s="60">
        <v>3.0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123</v>
      </c>
      <c r="B7" s="18">
        <v>0.0781712962962963</v>
      </c>
      <c r="C7" s="19" t="s">
        <v>226</v>
      </c>
      <c r="D7" s="19" t="s">
        <v>254</v>
      </c>
      <c r="E7" s="19" t="s">
        <v>227</v>
      </c>
      <c r="F7" s="19" t="s">
        <v>273</v>
      </c>
      <c r="G7" s="59" t="s">
        <v>254</v>
      </c>
      <c r="H7" s="60" t="s">
        <v>254</v>
      </c>
      <c r="I7" s="60">
        <v>104.0</v>
      </c>
      <c r="J7" s="60">
        <v>3.0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123</v>
      </c>
      <c r="B8" s="18">
        <v>0.0781712962962963</v>
      </c>
      <c r="C8" s="19" t="s">
        <v>226</v>
      </c>
      <c r="D8" s="19" t="s">
        <v>254</v>
      </c>
      <c r="E8" s="19" t="s">
        <v>233</v>
      </c>
      <c r="F8" s="19" t="s">
        <v>273</v>
      </c>
      <c r="G8" s="59" t="s">
        <v>254</v>
      </c>
      <c r="H8" s="60" t="s">
        <v>254</v>
      </c>
      <c r="I8" s="60">
        <v>104.0</v>
      </c>
      <c r="J8" s="60">
        <v>3.0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123</v>
      </c>
      <c r="B9" s="18">
        <v>0.0781712962962963</v>
      </c>
      <c r="C9" s="19" t="s">
        <v>226</v>
      </c>
      <c r="D9" s="19" t="s">
        <v>254</v>
      </c>
      <c r="E9" s="19" t="s">
        <v>231</v>
      </c>
      <c r="F9" s="19" t="s">
        <v>273</v>
      </c>
      <c r="G9" s="59" t="s">
        <v>254</v>
      </c>
      <c r="H9" s="60" t="s">
        <v>254</v>
      </c>
      <c r="I9" s="60">
        <v>104.0</v>
      </c>
      <c r="J9" s="60">
        <v>3.0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123</v>
      </c>
      <c r="B10" s="18">
        <v>0.0781712962962963</v>
      </c>
      <c r="C10" s="19" t="s">
        <v>226</v>
      </c>
      <c r="D10" s="19" t="s">
        <v>254</v>
      </c>
      <c r="E10" s="19" t="s">
        <v>230</v>
      </c>
      <c r="F10" s="19" t="s">
        <v>273</v>
      </c>
      <c r="G10" s="59" t="s">
        <v>254</v>
      </c>
      <c r="H10" s="60" t="s">
        <v>254</v>
      </c>
      <c r="I10" s="60">
        <v>104.0</v>
      </c>
      <c r="J10" s="60">
        <v>3.0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123</v>
      </c>
      <c r="B11" s="18">
        <v>0.0781712962962963</v>
      </c>
      <c r="C11" s="19" t="s">
        <v>226</v>
      </c>
      <c r="D11" s="19" t="s">
        <v>254</v>
      </c>
      <c r="E11" s="19" t="s">
        <v>226</v>
      </c>
      <c r="F11" s="19" t="s">
        <v>273</v>
      </c>
      <c r="G11" s="59" t="s">
        <v>254</v>
      </c>
      <c r="H11" s="60" t="s">
        <v>254</v>
      </c>
      <c r="I11" s="60">
        <v>104.0</v>
      </c>
      <c r="J11" s="60">
        <v>3.0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123</v>
      </c>
      <c r="B12" s="18">
        <v>0.10184027777777778</v>
      </c>
      <c r="C12" s="19" t="s">
        <v>227</v>
      </c>
      <c r="D12" s="19" t="s">
        <v>254</v>
      </c>
      <c r="E12" s="19" t="s">
        <v>228</v>
      </c>
      <c r="F12" s="19" t="s">
        <v>393</v>
      </c>
      <c r="G12" s="59" t="s">
        <v>254</v>
      </c>
      <c r="H12" s="60" t="s">
        <v>254</v>
      </c>
      <c r="I12" s="60">
        <v>10.0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>
        <v>10.0</v>
      </c>
      <c r="O12" s="62" t="s">
        <v>254</v>
      </c>
      <c r="P12" s="62" t="s">
        <v>254</v>
      </c>
      <c r="Q12" s="19" t="s">
        <v>583</v>
      </c>
    </row>
    <row r="13">
      <c r="A13" s="19" t="s">
        <v>123</v>
      </c>
      <c r="B13" s="18">
        <v>0.10587962962962963</v>
      </c>
      <c r="C13" s="19" t="s">
        <v>231</v>
      </c>
      <c r="D13" s="19" t="s">
        <v>526</v>
      </c>
      <c r="E13" s="19" t="s">
        <v>231</v>
      </c>
      <c r="F13" s="19" t="s">
        <v>258</v>
      </c>
      <c r="G13" s="59" t="s">
        <v>584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50.0</v>
      </c>
      <c r="O13" s="62" t="s">
        <v>254</v>
      </c>
      <c r="P13" s="62" t="s">
        <v>254</v>
      </c>
    </row>
    <row r="14">
      <c r="A14" s="19" t="s">
        <v>123</v>
      </c>
      <c r="B14" s="18">
        <v>0.10680555555555556</v>
      </c>
      <c r="C14" s="19" t="s">
        <v>226</v>
      </c>
      <c r="D14" s="19" t="s">
        <v>526</v>
      </c>
      <c r="E14" s="19" t="s">
        <v>226</v>
      </c>
      <c r="F14" s="19" t="s">
        <v>258</v>
      </c>
      <c r="G14" s="59" t="s">
        <v>585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>
        <v>800.0</v>
      </c>
      <c r="O14" s="62" t="s">
        <v>254</v>
      </c>
      <c r="P14" s="62" t="s">
        <v>254</v>
      </c>
    </row>
    <row r="15">
      <c r="A15" s="19" t="s">
        <v>123</v>
      </c>
      <c r="B15" s="18">
        <v>0.10791666666666666</v>
      </c>
      <c r="C15" s="19" t="s">
        <v>233</v>
      </c>
      <c r="D15" s="19" t="s">
        <v>526</v>
      </c>
      <c r="E15" s="19" t="s">
        <v>233</v>
      </c>
      <c r="F15" s="19" t="s">
        <v>258</v>
      </c>
      <c r="G15" s="59" t="s">
        <v>475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>
        <v>80.0</v>
      </c>
      <c r="O15" s="62" t="s">
        <v>254</v>
      </c>
      <c r="P15" s="62" t="s">
        <v>254</v>
      </c>
    </row>
    <row r="16">
      <c r="A16" s="19" t="s">
        <v>123</v>
      </c>
      <c r="B16" s="18">
        <v>0.1080787037037037</v>
      </c>
      <c r="C16" s="19" t="s">
        <v>228</v>
      </c>
      <c r="D16" s="19" t="s">
        <v>526</v>
      </c>
      <c r="E16" s="19" t="s">
        <v>228</v>
      </c>
      <c r="F16" s="19" t="s">
        <v>258</v>
      </c>
      <c r="G16" s="59" t="s">
        <v>586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100.0</v>
      </c>
      <c r="O16" s="62" t="s">
        <v>254</v>
      </c>
      <c r="P16" s="62" t="s">
        <v>254</v>
      </c>
    </row>
    <row r="17">
      <c r="A17" s="19" t="s">
        <v>123</v>
      </c>
      <c r="B17" s="18">
        <v>0.11162037037037037</v>
      </c>
      <c r="C17" s="19" t="s">
        <v>587</v>
      </c>
      <c r="D17" s="19" t="s">
        <v>254</v>
      </c>
      <c r="E17" s="19" t="s">
        <v>587</v>
      </c>
      <c r="F17" s="19" t="s">
        <v>258</v>
      </c>
      <c r="G17" s="59" t="s">
        <v>588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>
        <v>1.0</v>
      </c>
      <c r="O17" s="62" t="s">
        <v>254</v>
      </c>
      <c r="P17" s="62" t="s">
        <v>254</v>
      </c>
    </row>
    <row r="18">
      <c r="A18" s="19" t="s">
        <v>123</v>
      </c>
      <c r="B18" s="18">
        <v>0.11269675925925926</v>
      </c>
      <c r="C18" s="19" t="s">
        <v>233</v>
      </c>
      <c r="D18" s="19" t="s">
        <v>254</v>
      </c>
      <c r="E18" s="19" t="s">
        <v>402</v>
      </c>
      <c r="F18" s="19" t="s">
        <v>589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590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123</v>
      </c>
      <c r="B19" s="18">
        <v>0.07258101851851852</v>
      </c>
      <c r="C19" s="19" t="s">
        <v>228</v>
      </c>
      <c r="D19" s="19" t="s">
        <v>254</v>
      </c>
      <c r="E19" s="19" t="s">
        <v>227</v>
      </c>
      <c r="F19" s="19" t="s">
        <v>393</v>
      </c>
      <c r="G19" s="59" t="s">
        <v>591</v>
      </c>
      <c r="H19" s="60" t="s">
        <v>254</v>
      </c>
      <c r="I19" s="60">
        <v>9.0</v>
      </c>
      <c r="J19" s="60" t="s">
        <v>254</v>
      </c>
      <c r="K19" s="60" t="s">
        <v>254</v>
      </c>
      <c r="L19" s="61" t="s">
        <v>592</v>
      </c>
      <c r="M19" s="62" t="s">
        <v>254</v>
      </c>
      <c r="N19" s="62">
        <v>9.0</v>
      </c>
      <c r="O19" s="62" t="s">
        <v>254</v>
      </c>
      <c r="P19" s="62" t="s">
        <v>254</v>
      </c>
    </row>
    <row r="20">
      <c r="A20" s="19" t="s">
        <v>123</v>
      </c>
      <c r="B20" s="18">
        <v>0.1257060185185185</v>
      </c>
      <c r="C20" s="19" t="s">
        <v>231</v>
      </c>
      <c r="D20" s="19" t="s">
        <v>254</v>
      </c>
      <c r="E20" s="19" t="s">
        <v>227</v>
      </c>
      <c r="F20" s="19" t="s">
        <v>262</v>
      </c>
      <c r="G20" s="59" t="s">
        <v>593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593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123</v>
      </c>
      <c r="B21" s="18">
        <v>0.12627314814814813</v>
      </c>
      <c r="C21" s="19" t="s">
        <v>236</v>
      </c>
      <c r="D21" s="19" t="s">
        <v>254</v>
      </c>
      <c r="E21" s="19" t="s">
        <v>594</v>
      </c>
      <c r="F21" s="19" t="s">
        <v>589</v>
      </c>
      <c r="G21" s="59" t="s">
        <v>254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>
        <v>1.0</v>
      </c>
      <c r="O21" s="62" t="s">
        <v>254</v>
      </c>
      <c r="P21" s="62" t="s">
        <v>254</v>
      </c>
      <c r="Q21" s="19" t="s">
        <v>595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57"/>
    <col customWidth="1" min="4" max="4" width="15.43"/>
    <col customWidth="1" min="5" max="5" width="14.71"/>
    <col customWidth="1" min="7" max="7" width="25.57"/>
    <col customWidth="1" min="8" max="8" width="9.29"/>
    <col customWidth="1" min="9" max="11" width="7.71"/>
    <col customWidth="1" min="12" max="12" width="22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0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124</v>
      </c>
      <c r="B2" s="18">
        <v>0.05752314814814815</v>
      </c>
      <c r="C2" s="19" t="s">
        <v>288</v>
      </c>
      <c r="D2" s="19" t="s">
        <v>254</v>
      </c>
      <c r="E2" s="19" t="s">
        <v>236</v>
      </c>
      <c r="F2" s="19" t="s">
        <v>262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596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124</v>
      </c>
      <c r="B3" s="18">
        <v>0.05769675925925926</v>
      </c>
      <c r="C3" s="19" t="s">
        <v>236</v>
      </c>
      <c r="D3" s="19" t="s">
        <v>597</v>
      </c>
      <c r="E3" s="19" t="s">
        <v>254</v>
      </c>
      <c r="F3" s="19" t="s">
        <v>304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598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124</v>
      </c>
      <c r="B4" s="18">
        <v>0.058888888888888886</v>
      </c>
      <c r="C4" s="19" t="s">
        <v>236</v>
      </c>
      <c r="D4" s="19" t="s">
        <v>597</v>
      </c>
      <c r="E4" s="19" t="s">
        <v>254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599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124</v>
      </c>
      <c r="B5" s="18">
        <v>0.05924768518518519</v>
      </c>
      <c r="C5" s="19" t="s">
        <v>254</v>
      </c>
      <c r="D5" s="19" t="s">
        <v>597</v>
      </c>
      <c r="E5" s="19" t="s">
        <v>227</v>
      </c>
      <c r="F5" s="19" t="s">
        <v>273</v>
      </c>
      <c r="G5" s="59" t="s">
        <v>600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124</v>
      </c>
      <c r="B6" s="18">
        <v>0.06855324074074073</v>
      </c>
      <c r="C6" s="19" t="s">
        <v>254</v>
      </c>
      <c r="D6" s="19" t="s">
        <v>597</v>
      </c>
      <c r="E6" s="19" t="s">
        <v>226</v>
      </c>
      <c r="F6" s="19" t="s">
        <v>273</v>
      </c>
      <c r="G6" s="59" t="s">
        <v>601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124</v>
      </c>
      <c r="B7" s="18">
        <v>0.09670138888888889</v>
      </c>
      <c r="C7" s="19" t="s">
        <v>254</v>
      </c>
      <c r="D7" s="19" t="s">
        <v>597</v>
      </c>
      <c r="E7" s="19" t="s">
        <v>602</v>
      </c>
      <c r="F7" s="19" t="s">
        <v>273</v>
      </c>
      <c r="G7" s="59" t="s">
        <v>603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124</v>
      </c>
      <c r="B8" s="18">
        <v>0.09704861111111111</v>
      </c>
      <c r="C8" s="19" t="s">
        <v>226</v>
      </c>
      <c r="D8" s="19" t="s">
        <v>597</v>
      </c>
      <c r="E8" s="19" t="s">
        <v>254</v>
      </c>
      <c r="F8" s="19" t="s">
        <v>304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4.0</v>
      </c>
      <c r="O8" s="62" t="s">
        <v>254</v>
      </c>
      <c r="P8" s="62" t="s">
        <v>254</v>
      </c>
      <c r="Q8" s="19" t="s">
        <v>604</v>
      </c>
    </row>
    <row r="9">
      <c r="A9" s="19" t="s">
        <v>124</v>
      </c>
      <c r="B9" s="18">
        <v>0.10006944444444445</v>
      </c>
      <c r="C9" s="19" t="s">
        <v>605</v>
      </c>
      <c r="D9" s="19" t="s">
        <v>597</v>
      </c>
      <c r="E9" s="19" t="s">
        <v>226</v>
      </c>
      <c r="F9" s="19" t="s">
        <v>273</v>
      </c>
      <c r="G9" s="59" t="s">
        <v>606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124</v>
      </c>
      <c r="B10" s="18">
        <v>0.10054398148148148</v>
      </c>
      <c r="C10" s="19" t="s">
        <v>605</v>
      </c>
      <c r="D10" s="19" t="s">
        <v>597</v>
      </c>
      <c r="E10" s="19" t="s">
        <v>226</v>
      </c>
      <c r="F10" s="19" t="s">
        <v>273</v>
      </c>
      <c r="G10" s="59" t="s">
        <v>607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124</v>
      </c>
      <c r="B11" s="18">
        <v>0.09949074074074074</v>
      </c>
      <c r="C11" s="19" t="s">
        <v>254</v>
      </c>
      <c r="D11" s="19" t="s">
        <v>597</v>
      </c>
      <c r="E11" s="19" t="s">
        <v>231</v>
      </c>
      <c r="F11" s="19" t="s">
        <v>273</v>
      </c>
      <c r="G11" s="59" t="s">
        <v>608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124</v>
      </c>
      <c r="B12" s="18">
        <v>0.12685185185185185</v>
      </c>
      <c r="C12" s="19" t="s">
        <v>226</v>
      </c>
      <c r="D12" s="19" t="s">
        <v>254</v>
      </c>
      <c r="E12" s="19" t="s">
        <v>230</v>
      </c>
      <c r="F12" s="19" t="s">
        <v>304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431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124</v>
      </c>
      <c r="B13" s="18">
        <v>0.1396990740740741</v>
      </c>
      <c r="C13" s="19" t="s">
        <v>226</v>
      </c>
      <c r="D13" s="19" t="s">
        <v>254</v>
      </c>
      <c r="E13" s="19" t="s">
        <v>230</v>
      </c>
      <c r="F13" s="19" t="s">
        <v>304</v>
      </c>
      <c r="G13" s="5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431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124</v>
      </c>
      <c r="B14" s="18">
        <v>0.14489583333333333</v>
      </c>
      <c r="C14" s="19" t="s">
        <v>254</v>
      </c>
      <c r="D14" s="19" t="s">
        <v>597</v>
      </c>
      <c r="E14" s="19" t="s">
        <v>230</v>
      </c>
      <c r="F14" s="19" t="s">
        <v>273</v>
      </c>
      <c r="G14" s="59" t="s">
        <v>609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124</v>
      </c>
      <c r="B15" s="18">
        <v>0.1466087962962963</v>
      </c>
      <c r="C15" s="19" t="s">
        <v>254</v>
      </c>
      <c r="D15" s="19" t="s">
        <v>597</v>
      </c>
      <c r="E15" s="19" t="s">
        <v>228</v>
      </c>
      <c r="F15" s="19" t="s">
        <v>273</v>
      </c>
      <c r="G15" s="59" t="s">
        <v>610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4.0"/>
    <col customWidth="1" min="4" max="4" width="22.43"/>
    <col customWidth="1" min="7" max="7" width="23.71"/>
    <col customWidth="1" min="8" max="8" width="9.29"/>
    <col customWidth="1" min="9" max="11" width="7.71"/>
    <col customWidth="1" min="12" max="12" width="61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8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125</v>
      </c>
      <c r="B2" s="18">
        <v>0.03638888888888889</v>
      </c>
      <c r="C2" s="19" t="s">
        <v>231</v>
      </c>
      <c r="D2" s="19" t="s">
        <v>254</v>
      </c>
      <c r="E2" s="19" t="s">
        <v>230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431</v>
      </c>
      <c r="M2" s="61"/>
      <c r="N2" s="61"/>
      <c r="O2" s="61"/>
      <c r="P2" s="61"/>
    </row>
    <row r="3">
      <c r="A3" s="19" t="s">
        <v>125</v>
      </c>
      <c r="B3" s="18">
        <v>0.04773148148148148</v>
      </c>
      <c r="C3" s="19" t="s">
        <v>254</v>
      </c>
      <c r="D3" s="19" t="s">
        <v>597</v>
      </c>
      <c r="E3" s="19" t="s">
        <v>275</v>
      </c>
      <c r="F3" s="19" t="s">
        <v>273</v>
      </c>
      <c r="G3" s="59" t="s">
        <v>611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1" t="s">
        <v>254</v>
      </c>
      <c r="N3" s="61" t="s">
        <v>254</v>
      </c>
      <c r="O3" s="61" t="s">
        <v>254</v>
      </c>
      <c r="P3" s="61" t="s">
        <v>254</v>
      </c>
    </row>
    <row r="4">
      <c r="A4" s="19" t="s">
        <v>125</v>
      </c>
      <c r="B4" s="18">
        <v>0.04868055555555555</v>
      </c>
      <c r="C4" s="19" t="s">
        <v>254</v>
      </c>
      <c r="D4" s="19" t="s">
        <v>597</v>
      </c>
      <c r="E4" s="19" t="s">
        <v>236</v>
      </c>
      <c r="F4" s="19" t="s">
        <v>273</v>
      </c>
      <c r="G4" s="59" t="s">
        <v>612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1" t="s">
        <v>254</v>
      </c>
      <c r="N4" s="61" t="s">
        <v>254</v>
      </c>
      <c r="O4" s="61" t="s">
        <v>254</v>
      </c>
      <c r="P4" s="61" t="s">
        <v>254</v>
      </c>
    </row>
    <row r="5">
      <c r="A5" s="19" t="s">
        <v>125</v>
      </c>
      <c r="B5" s="18">
        <v>0.049166666666666664</v>
      </c>
      <c r="C5" s="19" t="s">
        <v>254</v>
      </c>
      <c r="D5" s="19" t="s">
        <v>597</v>
      </c>
      <c r="E5" s="19" t="s">
        <v>275</v>
      </c>
      <c r="F5" s="19" t="s">
        <v>273</v>
      </c>
      <c r="G5" s="59" t="s">
        <v>613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125</v>
      </c>
      <c r="B6" s="18">
        <v>0.05219907407407407</v>
      </c>
      <c r="C6" s="19" t="s">
        <v>254</v>
      </c>
      <c r="D6" s="19" t="s">
        <v>597</v>
      </c>
      <c r="E6" s="19" t="s">
        <v>227</v>
      </c>
      <c r="F6" s="19" t="s">
        <v>273</v>
      </c>
      <c r="G6" s="59" t="s">
        <v>353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125</v>
      </c>
      <c r="B7" s="18">
        <v>0.05393518518518518</v>
      </c>
      <c r="C7" s="19" t="s">
        <v>236</v>
      </c>
      <c r="D7" s="19" t="s">
        <v>254</v>
      </c>
      <c r="E7" s="19" t="s">
        <v>275</v>
      </c>
      <c r="F7" s="19" t="s">
        <v>262</v>
      </c>
      <c r="G7" s="59" t="s">
        <v>612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612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125</v>
      </c>
      <c r="B8" s="18">
        <v>0.057569444444444444</v>
      </c>
      <c r="C8" s="19" t="s">
        <v>228</v>
      </c>
      <c r="D8" s="19" t="s">
        <v>254</v>
      </c>
      <c r="E8" s="19" t="s">
        <v>233</v>
      </c>
      <c r="F8" s="19" t="s">
        <v>262</v>
      </c>
      <c r="G8" s="59" t="s">
        <v>609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609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125</v>
      </c>
      <c r="B9" s="18">
        <v>0.0661574074074074</v>
      </c>
      <c r="C9" s="19" t="s">
        <v>254</v>
      </c>
      <c r="D9" s="19" t="s">
        <v>597</v>
      </c>
      <c r="E9" s="19" t="s">
        <v>275</v>
      </c>
      <c r="F9" s="19" t="s">
        <v>273</v>
      </c>
      <c r="G9" s="59" t="s">
        <v>614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125</v>
      </c>
      <c r="B10" s="18">
        <v>0.07864583333333333</v>
      </c>
      <c r="C10" s="19" t="s">
        <v>513</v>
      </c>
      <c r="D10" s="19" t="s">
        <v>254</v>
      </c>
      <c r="E10" s="19" t="s">
        <v>226</v>
      </c>
      <c r="F10" s="19" t="s">
        <v>273</v>
      </c>
      <c r="G10" s="59" t="s">
        <v>615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125</v>
      </c>
      <c r="B11" s="18">
        <v>0.1127662037037037</v>
      </c>
      <c r="C11" s="19" t="s">
        <v>275</v>
      </c>
      <c r="D11" s="19" t="s">
        <v>254</v>
      </c>
      <c r="E11" s="19" t="s">
        <v>578</v>
      </c>
      <c r="F11" s="19" t="s">
        <v>262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616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125</v>
      </c>
      <c r="B12" s="18">
        <v>0.11313657407407407</v>
      </c>
      <c r="C12" s="19" t="s">
        <v>275</v>
      </c>
      <c r="D12" s="19" t="s">
        <v>254</v>
      </c>
      <c r="E12" s="19" t="s">
        <v>578</v>
      </c>
      <c r="F12" s="19" t="s">
        <v>262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614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125</v>
      </c>
      <c r="B13" s="18">
        <v>0.11324074074074074</v>
      </c>
      <c r="C13" s="19" t="s">
        <v>275</v>
      </c>
      <c r="D13" s="19" t="s">
        <v>254</v>
      </c>
      <c r="E13" s="19" t="s">
        <v>578</v>
      </c>
      <c r="F13" s="19" t="s">
        <v>262</v>
      </c>
      <c r="G13" s="5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617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125</v>
      </c>
      <c r="B14" s="18">
        <v>0.1165162037037037</v>
      </c>
      <c r="C14" s="19" t="s">
        <v>227</v>
      </c>
      <c r="D14" s="19" t="s">
        <v>254</v>
      </c>
      <c r="E14" s="19" t="s">
        <v>578</v>
      </c>
      <c r="F14" s="19" t="s">
        <v>262</v>
      </c>
      <c r="G14" s="5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618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125</v>
      </c>
      <c r="B15" s="18">
        <v>0.11736111111111111</v>
      </c>
      <c r="C15" s="19" t="s">
        <v>578</v>
      </c>
      <c r="D15" s="19" t="s">
        <v>254</v>
      </c>
      <c r="E15" s="19" t="s">
        <v>275</v>
      </c>
      <c r="F15" s="19" t="s">
        <v>262</v>
      </c>
      <c r="G15" s="59" t="s">
        <v>617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9" t="s">
        <v>619</v>
      </c>
    </row>
    <row r="16">
      <c r="A16" s="19" t="s">
        <v>125</v>
      </c>
      <c r="B16" s="18">
        <v>0.12365740740740741</v>
      </c>
      <c r="C16" s="19" t="s">
        <v>228</v>
      </c>
      <c r="D16" s="19" t="s">
        <v>254</v>
      </c>
      <c r="E16" s="19" t="s">
        <v>620</v>
      </c>
      <c r="F16" s="19" t="s">
        <v>262</v>
      </c>
      <c r="G16" s="5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621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125</v>
      </c>
      <c r="B17" s="18">
        <v>0.13680555555555557</v>
      </c>
      <c r="C17" s="19" t="s">
        <v>231</v>
      </c>
      <c r="D17" s="19" t="s">
        <v>536</v>
      </c>
      <c r="E17" s="19" t="s">
        <v>231</v>
      </c>
      <c r="F17" s="19" t="s">
        <v>258</v>
      </c>
      <c r="G17" s="59" t="s">
        <v>622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19" t="s">
        <v>623</v>
      </c>
    </row>
    <row r="18">
      <c r="A18" s="19" t="s">
        <v>125</v>
      </c>
      <c r="B18" s="18">
        <v>0.14166666666666666</v>
      </c>
      <c r="C18" s="19" t="s">
        <v>236</v>
      </c>
      <c r="D18" s="19" t="s">
        <v>624</v>
      </c>
      <c r="E18" s="19" t="s">
        <v>624</v>
      </c>
      <c r="F18" s="19" t="s">
        <v>258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>
        <v>5.0</v>
      </c>
      <c r="O18" s="62" t="s">
        <v>254</v>
      </c>
      <c r="P18" s="62" t="s">
        <v>254</v>
      </c>
    </row>
    <row r="19">
      <c r="A19" s="19" t="s">
        <v>125</v>
      </c>
      <c r="B19" s="18">
        <v>0.14208333333333334</v>
      </c>
      <c r="C19" s="19" t="s">
        <v>236</v>
      </c>
      <c r="D19" s="19" t="s">
        <v>624</v>
      </c>
      <c r="E19" s="19" t="s">
        <v>625</v>
      </c>
      <c r="F19" s="19" t="s">
        <v>262</v>
      </c>
      <c r="G19" s="5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626</v>
      </c>
      <c r="M19" s="62" t="s">
        <v>254</v>
      </c>
      <c r="N19" s="62">
        <v>50.0</v>
      </c>
      <c r="O19" s="62" t="s">
        <v>254</v>
      </c>
      <c r="P19" s="62" t="s">
        <v>254</v>
      </c>
      <c r="Q19" s="19" t="s">
        <v>627</v>
      </c>
    </row>
    <row r="20">
      <c r="A20" s="19" t="s">
        <v>125</v>
      </c>
      <c r="B20" s="18">
        <v>0.1449074074074074</v>
      </c>
      <c r="C20" s="19" t="s">
        <v>236</v>
      </c>
      <c r="D20" s="19" t="s">
        <v>254</v>
      </c>
      <c r="E20" s="19" t="s">
        <v>228</v>
      </c>
      <c r="F20" s="19" t="s">
        <v>262</v>
      </c>
      <c r="G20" s="59" t="s">
        <v>254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280.0</v>
      </c>
      <c r="O20" s="62" t="s">
        <v>254</v>
      </c>
      <c r="P20" s="62" t="s">
        <v>254</v>
      </c>
    </row>
    <row r="21">
      <c r="A21" s="19" t="s">
        <v>125</v>
      </c>
      <c r="B21" s="18">
        <v>0.1449074074074074</v>
      </c>
      <c r="C21" s="19" t="s">
        <v>236</v>
      </c>
      <c r="D21" s="19" t="s">
        <v>254</v>
      </c>
      <c r="E21" s="19" t="s">
        <v>228</v>
      </c>
      <c r="F21" s="19" t="s">
        <v>262</v>
      </c>
      <c r="G21" s="59" t="s">
        <v>254</v>
      </c>
      <c r="H21" s="60" t="s">
        <v>254</v>
      </c>
      <c r="I21" s="60">
        <v>280.0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</row>
    <row r="22">
      <c r="A22" s="19" t="s">
        <v>125</v>
      </c>
      <c r="B22" s="18">
        <v>0.14594907407407406</v>
      </c>
      <c r="C22" s="19" t="s">
        <v>228</v>
      </c>
      <c r="D22" s="19" t="s">
        <v>628</v>
      </c>
      <c r="E22" s="19" t="s">
        <v>228</v>
      </c>
      <c r="F22" s="19" t="s">
        <v>258</v>
      </c>
      <c r="G22" s="59" t="s">
        <v>474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>
        <v>200.0</v>
      </c>
      <c r="O22" s="62" t="s">
        <v>254</v>
      </c>
      <c r="P22" s="62" t="s">
        <v>254</v>
      </c>
    </row>
    <row r="23">
      <c r="A23" s="19" t="s">
        <v>125</v>
      </c>
      <c r="B23" s="18">
        <v>0.1461111111111111</v>
      </c>
      <c r="C23" s="19" t="s">
        <v>228</v>
      </c>
      <c r="D23" s="19" t="s">
        <v>254</v>
      </c>
      <c r="E23" s="19" t="s">
        <v>236</v>
      </c>
      <c r="F23" s="19" t="s">
        <v>262</v>
      </c>
      <c r="G23" s="59" t="s">
        <v>254</v>
      </c>
      <c r="H23" s="60" t="s">
        <v>254</v>
      </c>
      <c r="I23" s="60">
        <v>85.0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19" t="s">
        <v>125</v>
      </c>
      <c r="B24" s="18">
        <v>0.14649305555555556</v>
      </c>
      <c r="C24" s="19" t="s">
        <v>233</v>
      </c>
      <c r="D24" s="19" t="s">
        <v>628</v>
      </c>
      <c r="E24" s="19" t="s">
        <v>473</v>
      </c>
      <c r="F24" s="19" t="s">
        <v>455</v>
      </c>
      <c r="G24" s="59" t="s">
        <v>629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>
        <v>40.0</v>
      </c>
      <c r="O24" s="62" t="s">
        <v>254</v>
      </c>
      <c r="P24" s="62" t="s">
        <v>254</v>
      </c>
    </row>
    <row r="25">
      <c r="A25" s="19" t="s">
        <v>125</v>
      </c>
      <c r="B25" s="18">
        <v>0.14649305555555556</v>
      </c>
      <c r="C25" s="19" t="s">
        <v>473</v>
      </c>
      <c r="D25" s="19" t="s">
        <v>628</v>
      </c>
      <c r="E25" s="19" t="s">
        <v>233</v>
      </c>
      <c r="F25" s="19" t="s">
        <v>455</v>
      </c>
      <c r="G25" s="59" t="s">
        <v>254</v>
      </c>
      <c r="H25" s="60" t="s">
        <v>254</v>
      </c>
      <c r="I25" s="60">
        <v>40.0</v>
      </c>
      <c r="J25" s="60" t="s">
        <v>254</v>
      </c>
      <c r="K25" s="60" t="s">
        <v>254</v>
      </c>
      <c r="L25" s="61" t="s">
        <v>629</v>
      </c>
      <c r="M25" s="62" t="s">
        <v>254</v>
      </c>
      <c r="N25" s="62" t="s">
        <v>254</v>
      </c>
      <c r="O25" s="62" t="s">
        <v>254</v>
      </c>
      <c r="P25" s="62" t="s">
        <v>254</v>
      </c>
    </row>
    <row r="26">
      <c r="A26" s="19" t="s">
        <v>125</v>
      </c>
      <c r="B26" s="18">
        <v>0.14712962962962964</v>
      </c>
      <c r="C26" s="19" t="s">
        <v>236</v>
      </c>
      <c r="D26" s="19" t="s">
        <v>628</v>
      </c>
      <c r="E26" s="19" t="s">
        <v>236</v>
      </c>
      <c r="F26" s="19" t="s">
        <v>258</v>
      </c>
      <c r="G26" s="59" t="s">
        <v>630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254</v>
      </c>
      <c r="M26" s="62" t="s">
        <v>254</v>
      </c>
      <c r="N26" s="62" t="s">
        <v>254</v>
      </c>
      <c r="O26" s="62" t="s">
        <v>254</v>
      </c>
      <c r="P26" s="62" t="s">
        <v>254</v>
      </c>
      <c r="Q26" s="19" t="s">
        <v>631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8.71"/>
    <col customWidth="1" min="4" max="4" width="21.0"/>
    <col customWidth="1" min="6" max="6" width="13.57"/>
    <col customWidth="1" min="7" max="7" width="66.86"/>
    <col customWidth="1" min="8" max="8" width="9.29"/>
    <col customWidth="1" min="9" max="11" width="7.71"/>
    <col customWidth="1" min="12" max="12" width="22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7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126</v>
      </c>
      <c r="B2" s="18">
        <v>0.022534722222222223</v>
      </c>
      <c r="C2" s="19" t="s">
        <v>226</v>
      </c>
      <c r="D2" s="19" t="s">
        <v>632</v>
      </c>
      <c r="E2" s="19" t="s">
        <v>226</v>
      </c>
      <c r="F2" s="19" t="s">
        <v>258</v>
      </c>
      <c r="G2" s="59" t="s">
        <v>633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1" t="s">
        <v>254</v>
      </c>
      <c r="N2" s="61" t="s">
        <v>254</v>
      </c>
      <c r="O2" s="61" t="s">
        <v>254</v>
      </c>
      <c r="P2" s="61">
        <v>10.0</v>
      </c>
      <c r="Q2" s="19" t="s">
        <v>634</v>
      </c>
    </row>
    <row r="3">
      <c r="A3" s="19" t="s">
        <v>126</v>
      </c>
      <c r="B3" s="18">
        <v>0.02753472222222222</v>
      </c>
      <c r="C3" s="19" t="s">
        <v>228</v>
      </c>
      <c r="D3" s="19" t="s">
        <v>635</v>
      </c>
      <c r="E3" s="19" t="s">
        <v>228</v>
      </c>
      <c r="F3" s="19" t="s">
        <v>258</v>
      </c>
      <c r="G3" s="59" t="s">
        <v>254</v>
      </c>
      <c r="H3" s="60" t="s">
        <v>254</v>
      </c>
      <c r="I3" s="60" t="s">
        <v>254</v>
      </c>
      <c r="J3" s="60">
        <v>2.0</v>
      </c>
      <c r="K3" s="60" t="s">
        <v>254</v>
      </c>
      <c r="L3" s="61" t="s">
        <v>254</v>
      </c>
      <c r="M3" s="61" t="s">
        <v>254</v>
      </c>
      <c r="N3" s="61" t="s">
        <v>254</v>
      </c>
      <c r="O3" s="61">
        <v>1.0</v>
      </c>
      <c r="P3" s="61" t="s">
        <v>254</v>
      </c>
      <c r="Q3" s="19" t="s">
        <v>636</v>
      </c>
    </row>
    <row r="4">
      <c r="A4" s="81" t="s">
        <v>126</v>
      </c>
      <c r="B4" s="18">
        <v>0.02841435185185185</v>
      </c>
      <c r="C4" s="19" t="s">
        <v>228</v>
      </c>
      <c r="E4" s="19" t="s">
        <v>236</v>
      </c>
      <c r="F4" s="19" t="s">
        <v>262</v>
      </c>
      <c r="G4" s="59" t="s">
        <v>254</v>
      </c>
      <c r="H4" s="60" t="s">
        <v>254</v>
      </c>
      <c r="I4" s="60" t="s">
        <v>254</v>
      </c>
      <c r="J4" s="60">
        <v>2.0</v>
      </c>
      <c r="K4" s="60" t="s">
        <v>254</v>
      </c>
      <c r="L4" s="61" t="s">
        <v>254</v>
      </c>
      <c r="M4" s="61" t="s">
        <v>254</v>
      </c>
      <c r="N4" s="61" t="s">
        <v>254</v>
      </c>
      <c r="O4" s="61" t="s">
        <v>254</v>
      </c>
      <c r="P4" s="61" t="s">
        <v>254</v>
      </c>
      <c r="Q4" s="19" t="s">
        <v>637</v>
      </c>
    </row>
    <row r="5">
      <c r="A5" s="19" t="s">
        <v>126</v>
      </c>
      <c r="B5" s="18">
        <v>0.028483796296296295</v>
      </c>
      <c r="C5" s="19" t="s">
        <v>638</v>
      </c>
      <c r="D5" s="19" t="s">
        <v>635</v>
      </c>
      <c r="E5" s="19" t="s">
        <v>236</v>
      </c>
      <c r="F5" s="19" t="s">
        <v>258</v>
      </c>
      <c r="G5" s="59" t="s">
        <v>639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1" t="s">
        <v>254</v>
      </c>
      <c r="N5" s="61" t="s">
        <v>254</v>
      </c>
      <c r="O5" s="61">
        <v>1.0</v>
      </c>
      <c r="P5" s="61" t="s">
        <v>254</v>
      </c>
    </row>
    <row r="6">
      <c r="A6" s="19" t="s">
        <v>126</v>
      </c>
      <c r="B6" s="18">
        <v>0.03212962962962963</v>
      </c>
      <c r="C6" s="19" t="s">
        <v>227</v>
      </c>
      <c r="D6" s="19" t="s">
        <v>640</v>
      </c>
      <c r="E6" s="19" t="s">
        <v>227</v>
      </c>
      <c r="F6" s="19" t="s">
        <v>258</v>
      </c>
      <c r="G6" s="59" t="s">
        <v>641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1" t="s">
        <v>254</v>
      </c>
      <c r="N6" s="61" t="s">
        <v>254</v>
      </c>
      <c r="O6" s="61">
        <v>1.0</v>
      </c>
      <c r="P6" s="61" t="s">
        <v>254</v>
      </c>
    </row>
    <row r="7">
      <c r="A7" s="19" t="s">
        <v>126</v>
      </c>
      <c r="B7" s="18">
        <v>0.03248842592592593</v>
      </c>
      <c r="C7" s="19" t="s">
        <v>256</v>
      </c>
      <c r="D7" s="19" t="s">
        <v>640</v>
      </c>
      <c r="E7" s="19" t="s">
        <v>231</v>
      </c>
      <c r="F7" s="19" t="s">
        <v>258</v>
      </c>
      <c r="G7" s="59" t="s">
        <v>641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1" t="s">
        <v>254</v>
      </c>
      <c r="N7" s="61" t="s">
        <v>254</v>
      </c>
      <c r="O7" s="61">
        <v>1.0</v>
      </c>
      <c r="P7" s="61" t="s">
        <v>254</v>
      </c>
    </row>
    <row r="8">
      <c r="A8" s="19" t="s">
        <v>126</v>
      </c>
      <c r="B8" s="18">
        <v>0.03405092592592593</v>
      </c>
      <c r="C8" s="19" t="s">
        <v>233</v>
      </c>
      <c r="D8" s="19" t="s">
        <v>642</v>
      </c>
      <c r="E8" s="19" t="s">
        <v>233</v>
      </c>
      <c r="F8" s="19" t="s">
        <v>258</v>
      </c>
      <c r="G8" s="59" t="s">
        <v>643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1" t="s">
        <v>254</v>
      </c>
      <c r="N8" s="61" t="s">
        <v>254</v>
      </c>
      <c r="O8" s="61">
        <v>5.0</v>
      </c>
      <c r="P8" s="61" t="s">
        <v>254</v>
      </c>
      <c r="Q8" s="19"/>
    </row>
    <row r="9">
      <c r="A9" s="19" t="s">
        <v>126</v>
      </c>
      <c r="B9" s="18">
        <v>0.03417824074074074</v>
      </c>
      <c r="C9" s="19" t="s">
        <v>233</v>
      </c>
      <c r="D9" s="19" t="s">
        <v>642</v>
      </c>
      <c r="E9" s="19" t="s">
        <v>233</v>
      </c>
      <c r="F9" s="19" t="s">
        <v>258</v>
      </c>
      <c r="G9" s="59" t="s">
        <v>643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1" t="s">
        <v>254</v>
      </c>
      <c r="N9" s="61" t="s">
        <v>254</v>
      </c>
      <c r="O9" s="61">
        <v>5.0</v>
      </c>
      <c r="P9" s="61" t="s">
        <v>254</v>
      </c>
      <c r="Q9" s="19"/>
    </row>
    <row r="10" ht="15.0" customHeight="1">
      <c r="A10" s="19" t="s">
        <v>126</v>
      </c>
      <c r="B10" s="82">
        <v>0.0359375</v>
      </c>
      <c r="C10" s="19" t="s">
        <v>644</v>
      </c>
      <c r="D10" s="19" t="s">
        <v>642</v>
      </c>
      <c r="E10" s="19" t="s">
        <v>233</v>
      </c>
      <c r="F10" s="19" t="s">
        <v>253</v>
      </c>
      <c r="G10" s="59"/>
      <c r="H10" s="60" t="s">
        <v>254</v>
      </c>
      <c r="I10" s="60">
        <v>44.0</v>
      </c>
      <c r="J10" s="60" t="s">
        <v>254</v>
      </c>
      <c r="K10" s="60" t="s">
        <v>254</v>
      </c>
      <c r="L10" s="61" t="s">
        <v>254</v>
      </c>
      <c r="M10" s="61" t="s">
        <v>254</v>
      </c>
      <c r="N10" s="61" t="s">
        <v>254</v>
      </c>
      <c r="O10" s="61" t="s">
        <v>254</v>
      </c>
      <c r="P10" s="61" t="s">
        <v>254</v>
      </c>
      <c r="Q10" s="19"/>
    </row>
    <row r="11">
      <c r="A11" s="19" t="s">
        <v>126</v>
      </c>
      <c r="B11" s="18">
        <v>0.036458333333333336</v>
      </c>
      <c r="C11" s="19" t="s">
        <v>230</v>
      </c>
      <c r="D11" s="19" t="s">
        <v>642</v>
      </c>
      <c r="E11" s="19" t="s">
        <v>230</v>
      </c>
      <c r="F11" s="19" t="s">
        <v>258</v>
      </c>
      <c r="G11" s="59" t="s">
        <v>643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1" t="s">
        <v>254</v>
      </c>
      <c r="N11" s="61" t="s">
        <v>254</v>
      </c>
      <c r="O11" s="61">
        <v>5.0</v>
      </c>
      <c r="P11" s="61" t="s">
        <v>254</v>
      </c>
      <c r="Q11" s="19" t="s">
        <v>645</v>
      </c>
    </row>
    <row r="12">
      <c r="A12" s="19" t="s">
        <v>126</v>
      </c>
      <c r="B12" s="18">
        <v>0.03650462962962963</v>
      </c>
      <c r="C12" s="19" t="s">
        <v>226</v>
      </c>
      <c r="D12" s="19" t="s">
        <v>642</v>
      </c>
      <c r="E12" s="19" t="s">
        <v>646</v>
      </c>
      <c r="F12" s="19" t="s">
        <v>579</v>
      </c>
      <c r="G12" s="83"/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1" t="s">
        <v>254</v>
      </c>
      <c r="N12" s="61">
        <v>1.0</v>
      </c>
      <c r="O12" s="84"/>
      <c r="P12" s="61" t="s">
        <v>254</v>
      </c>
    </row>
    <row r="13">
      <c r="A13" s="19" t="s">
        <v>126</v>
      </c>
      <c r="B13" s="18">
        <v>0.036550925925925924</v>
      </c>
      <c r="C13" s="19" t="s">
        <v>256</v>
      </c>
      <c r="D13" s="19" t="s">
        <v>642</v>
      </c>
      <c r="E13" s="19" t="s">
        <v>646</v>
      </c>
      <c r="F13" s="19" t="s">
        <v>579</v>
      </c>
      <c r="G13" s="5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1" t="s">
        <v>254</v>
      </c>
      <c r="N13" s="61">
        <v>1.0</v>
      </c>
      <c r="O13" s="61" t="s">
        <v>254</v>
      </c>
      <c r="P13" s="61" t="s">
        <v>254</v>
      </c>
      <c r="Q13" s="19"/>
    </row>
    <row r="14">
      <c r="A14" s="19" t="s">
        <v>126</v>
      </c>
      <c r="B14" s="18">
        <v>0.03722222222222222</v>
      </c>
      <c r="C14" s="19" t="s">
        <v>644</v>
      </c>
      <c r="D14" s="19" t="s">
        <v>254</v>
      </c>
      <c r="E14" s="19" t="s">
        <v>230</v>
      </c>
      <c r="F14" s="19" t="s">
        <v>253</v>
      </c>
      <c r="G14" s="59" t="s">
        <v>254</v>
      </c>
      <c r="H14" s="60" t="s">
        <v>254</v>
      </c>
      <c r="I14" s="60">
        <v>7.0</v>
      </c>
      <c r="J14" s="60" t="s">
        <v>254</v>
      </c>
      <c r="K14" s="60" t="s">
        <v>254</v>
      </c>
      <c r="L14" s="61" t="s">
        <v>254</v>
      </c>
      <c r="M14" s="61" t="s">
        <v>254</v>
      </c>
      <c r="N14" s="61" t="s">
        <v>254</v>
      </c>
      <c r="O14" s="61" t="s">
        <v>254</v>
      </c>
      <c r="P14" s="61" t="s">
        <v>254</v>
      </c>
      <c r="Q14" s="19"/>
    </row>
    <row r="15">
      <c r="A15" s="19" t="s">
        <v>126</v>
      </c>
      <c r="B15" s="18">
        <v>0.03726851851851852</v>
      </c>
      <c r="C15" s="19" t="s">
        <v>638</v>
      </c>
      <c r="D15" s="19" t="s">
        <v>254</v>
      </c>
      <c r="E15" s="19" t="s">
        <v>226</v>
      </c>
      <c r="F15" s="19" t="s">
        <v>579</v>
      </c>
      <c r="G15" s="59" t="s">
        <v>254</v>
      </c>
      <c r="H15" s="60" t="s">
        <v>254</v>
      </c>
      <c r="I15" s="60">
        <v>1.0</v>
      </c>
      <c r="J15" s="60" t="s">
        <v>254</v>
      </c>
      <c r="K15" s="60" t="s">
        <v>254</v>
      </c>
      <c r="L15" s="61" t="s">
        <v>254</v>
      </c>
      <c r="M15" s="61" t="s">
        <v>254</v>
      </c>
      <c r="N15" s="61" t="s">
        <v>254</v>
      </c>
      <c r="O15" s="61" t="s">
        <v>254</v>
      </c>
      <c r="P15" s="61" t="s">
        <v>254</v>
      </c>
      <c r="Q15" s="19" t="s">
        <v>647</v>
      </c>
    </row>
    <row r="16">
      <c r="A16" s="19" t="s">
        <v>126</v>
      </c>
      <c r="B16" s="18">
        <v>0.03841435185185185</v>
      </c>
      <c r="C16" s="19" t="s">
        <v>230</v>
      </c>
      <c r="D16" s="19" t="s">
        <v>648</v>
      </c>
      <c r="E16" s="19" t="s">
        <v>230</v>
      </c>
      <c r="F16" s="19" t="s">
        <v>258</v>
      </c>
      <c r="G16" s="59" t="s">
        <v>649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1" t="s">
        <v>254</v>
      </c>
      <c r="N16" s="61" t="s">
        <v>254</v>
      </c>
      <c r="O16" s="61" t="s">
        <v>254</v>
      </c>
      <c r="P16" s="61">
        <v>14.0</v>
      </c>
    </row>
    <row r="17">
      <c r="A17" s="19" t="s">
        <v>126</v>
      </c>
      <c r="B17" s="18">
        <v>0.04193287037037037</v>
      </c>
      <c r="C17" s="19" t="s">
        <v>256</v>
      </c>
      <c r="D17" s="19" t="s">
        <v>650</v>
      </c>
      <c r="E17" s="19" t="s">
        <v>231</v>
      </c>
      <c r="F17" s="19" t="s">
        <v>258</v>
      </c>
      <c r="G17" s="59" t="s">
        <v>651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>
        <v>10.0</v>
      </c>
      <c r="O17" s="62" t="s">
        <v>254</v>
      </c>
      <c r="P17" s="62" t="s">
        <v>254</v>
      </c>
    </row>
    <row r="18">
      <c r="A18" s="19" t="s">
        <v>126</v>
      </c>
      <c r="B18" s="18">
        <v>0.04537037037037037</v>
      </c>
      <c r="C18" s="19" t="s">
        <v>228</v>
      </c>
      <c r="D18" s="19" t="s">
        <v>652</v>
      </c>
      <c r="E18" s="19" t="s">
        <v>228</v>
      </c>
      <c r="F18" s="19" t="s">
        <v>258</v>
      </c>
      <c r="G18" s="59" t="s">
        <v>653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 t="s">
        <v>254</v>
      </c>
      <c r="O18" s="62">
        <v>1.0</v>
      </c>
      <c r="P18" s="62" t="s">
        <v>254</v>
      </c>
    </row>
    <row r="19">
      <c r="A19" s="19" t="s">
        <v>126</v>
      </c>
      <c r="B19" s="18">
        <v>0.04537037037037037</v>
      </c>
      <c r="C19" s="19" t="s">
        <v>638</v>
      </c>
      <c r="D19" s="19" t="s">
        <v>652</v>
      </c>
      <c r="E19" s="19" t="s">
        <v>236</v>
      </c>
      <c r="F19" s="19" t="s">
        <v>258</v>
      </c>
      <c r="G19" s="59" t="s">
        <v>653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 t="s">
        <v>254</v>
      </c>
      <c r="O19" s="62">
        <v>1.0</v>
      </c>
      <c r="P19" s="62" t="s">
        <v>254</v>
      </c>
    </row>
    <row r="20">
      <c r="A20" s="19" t="s">
        <v>126</v>
      </c>
      <c r="B20" s="18">
        <v>0.04988425925925926</v>
      </c>
      <c r="C20" s="19" t="s">
        <v>228</v>
      </c>
      <c r="D20" s="19" t="s">
        <v>652</v>
      </c>
      <c r="E20" s="19" t="s">
        <v>236</v>
      </c>
      <c r="F20" s="19" t="s">
        <v>258</v>
      </c>
      <c r="G20" s="59" t="s">
        <v>654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 t="s">
        <v>254</v>
      </c>
      <c r="O20" s="62">
        <v>2.0</v>
      </c>
      <c r="P20" s="62" t="s">
        <v>254</v>
      </c>
    </row>
    <row r="21">
      <c r="A21" s="19" t="s">
        <v>126</v>
      </c>
      <c r="B21" s="18">
        <v>0.05091435185185185</v>
      </c>
      <c r="C21" s="19" t="s">
        <v>655</v>
      </c>
      <c r="D21" s="19" t="s">
        <v>652</v>
      </c>
      <c r="E21" s="19" t="s">
        <v>236</v>
      </c>
      <c r="F21" s="19" t="s">
        <v>253</v>
      </c>
      <c r="G21" s="59" t="s">
        <v>656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</row>
    <row r="22">
      <c r="A22" s="19" t="s">
        <v>126</v>
      </c>
      <c r="B22" s="18">
        <v>0.05122685185185185</v>
      </c>
      <c r="C22" s="19" t="s">
        <v>638</v>
      </c>
      <c r="D22" s="19" t="s">
        <v>254</v>
      </c>
      <c r="E22" s="19" t="s">
        <v>227</v>
      </c>
      <c r="F22" s="19" t="s">
        <v>262</v>
      </c>
      <c r="G22" s="59" t="s">
        <v>657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126</v>
      </c>
      <c r="B23" s="18">
        <v>0.05134259259259259</v>
      </c>
      <c r="C23" s="19" t="s">
        <v>638</v>
      </c>
      <c r="D23" s="19" t="s">
        <v>254</v>
      </c>
      <c r="E23" s="19" t="s">
        <v>233</v>
      </c>
      <c r="F23" s="19" t="s">
        <v>262</v>
      </c>
      <c r="G23" s="59" t="s">
        <v>658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19" t="s">
        <v>126</v>
      </c>
      <c r="B24" s="18">
        <v>0.055706018518518516</v>
      </c>
      <c r="C24" s="19" t="s">
        <v>230</v>
      </c>
      <c r="D24" s="19" t="s">
        <v>659</v>
      </c>
      <c r="E24" s="19" t="s">
        <v>660</v>
      </c>
      <c r="F24" s="19" t="s">
        <v>262</v>
      </c>
      <c r="G24" s="59" t="s">
        <v>661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 t="s">
        <v>254</v>
      </c>
      <c r="O24" s="62" t="s">
        <v>254</v>
      </c>
      <c r="P24" s="62" t="s">
        <v>254</v>
      </c>
    </row>
    <row r="25">
      <c r="A25" s="19" t="s">
        <v>126</v>
      </c>
      <c r="B25" s="18">
        <v>0.061168981481481484</v>
      </c>
      <c r="C25" s="19" t="s">
        <v>227</v>
      </c>
      <c r="D25" s="19" t="s">
        <v>662</v>
      </c>
      <c r="E25" s="19" t="s">
        <v>227</v>
      </c>
      <c r="F25" s="19" t="s">
        <v>262</v>
      </c>
      <c r="G25" s="59" t="s">
        <v>663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254</v>
      </c>
      <c r="M25" s="62" t="s">
        <v>254</v>
      </c>
      <c r="N25" s="62" t="s">
        <v>254</v>
      </c>
      <c r="O25" s="62" t="s">
        <v>254</v>
      </c>
      <c r="P25" s="62" t="s">
        <v>254</v>
      </c>
    </row>
    <row r="26">
      <c r="A26" s="19" t="s">
        <v>126</v>
      </c>
      <c r="B26" s="18">
        <v>0.0687037037037037</v>
      </c>
      <c r="C26" s="19" t="s">
        <v>233</v>
      </c>
      <c r="D26" s="19" t="s">
        <v>662</v>
      </c>
      <c r="E26" s="19" t="s">
        <v>233</v>
      </c>
      <c r="F26" s="19" t="s">
        <v>262</v>
      </c>
      <c r="G26" s="59" t="s">
        <v>663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254</v>
      </c>
      <c r="M26" s="62" t="s">
        <v>254</v>
      </c>
      <c r="N26" s="62" t="s">
        <v>254</v>
      </c>
      <c r="O26" s="62" t="s">
        <v>254</v>
      </c>
      <c r="P26" s="62" t="s">
        <v>254</v>
      </c>
    </row>
    <row r="27">
      <c r="A27" s="19" t="s">
        <v>126</v>
      </c>
      <c r="B27" s="18">
        <v>0.07016203703703704</v>
      </c>
      <c r="C27" s="19" t="s">
        <v>233</v>
      </c>
      <c r="D27" s="19" t="s">
        <v>254</v>
      </c>
      <c r="E27" s="19" t="s">
        <v>236</v>
      </c>
      <c r="F27" s="19" t="s">
        <v>262</v>
      </c>
      <c r="G27" s="59" t="s">
        <v>663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254</v>
      </c>
      <c r="M27" s="62" t="s">
        <v>254</v>
      </c>
      <c r="N27" s="62" t="s">
        <v>254</v>
      </c>
      <c r="O27" s="62" t="s">
        <v>254</v>
      </c>
      <c r="P27" s="62" t="s">
        <v>254</v>
      </c>
    </row>
    <row r="28">
      <c r="A28" s="19" t="s">
        <v>126</v>
      </c>
      <c r="B28" s="18">
        <v>0.07465277777777778</v>
      </c>
      <c r="C28" s="19" t="s">
        <v>664</v>
      </c>
      <c r="D28" s="19" t="s">
        <v>254</v>
      </c>
      <c r="E28" s="19" t="s">
        <v>233</v>
      </c>
      <c r="F28" s="19" t="s">
        <v>262</v>
      </c>
      <c r="G28" s="59" t="s">
        <v>665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61" t="s">
        <v>254</v>
      </c>
      <c r="M28" s="62" t="s">
        <v>254</v>
      </c>
      <c r="N28" s="62" t="s">
        <v>254</v>
      </c>
      <c r="O28" s="62" t="s">
        <v>254</v>
      </c>
      <c r="P28" s="62" t="s">
        <v>254</v>
      </c>
    </row>
    <row r="29">
      <c r="A29" s="19" t="s">
        <v>126</v>
      </c>
      <c r="B29" s="18">
        <v>0.09626157407407407</v>
      </c>
      <c r="C29" s="19" t="s">
        <v>226</v>
      </c>
      <c r="D29" s="19" t="s">
        <v>254</v>
      </c>
      <c r="E29" s="19" t="s">
        <v>666</v>
      </c>
      <c r="F29" s="19" t="s">
        <v>258</v>
      </c>
      <c r="G29" s="59" t="s">
        <v>667</v>
      </c>
      <c r="H29" s="60" t="s">
        <v>254</v>
      </c>
      <c r="I29" s="60" t="s">
        <v>254</v>
      </c>
      <c r="J29" s="60" t="s">
        <v>254</v>
      </c>
      <c r="K29" s="60" t="s">
        <v>254</v>
      </c>
      <c r="L29" s="61" t="s">
        <v>254</v>
      </c>
      <c r="M29" s="62" t="s">
        <v>254</v>
      </c>
      <c r="N29" s="62">
        <v>20.0</v>
      </c>
      <c r="O29" s="62" t="s">
        <v>254</v>
      </c>
      <c r="P29" s="62" t="s">
        <v>254</v>
      </c>
    </row>
    <row r="30">
      <c r="A30" s="19" t="s">
        <v>126</v>
      </c>
      <c r="B30" s="18">
        <v>0.0962962962962963</v>
      </c>
      <c r="C30" s="19" t="s">
        <v>227</v>
      </c>
      <c r="D30" s="19" t="s">
        <v>254</v>
      </c>
      <c r="E30" s="19" t="s">
        <v>666</v>
      </c>
      <c r="F30" s="19" t="s">
        <v>258</v>
      </c>
      <c r="G30" s="59" t="s">
        <v>667</v>
      </c>
      <c r="H30" s="60" t="s">
        <v>254</v>
      </c>
      <c r="I30" s="60" t="s">
        <v>254</v>
      </c>
      <c r="J30" s="60" t="s">
        <v>254</v>
      </c>
      <c r="K30" s="60" t="s">
        <v>254</v>
      </c>
      <c r="L30" s="61" t="s">
        <v>254</v>
      </c>
      <c r="M30" s="62" t="s">
        <v>254</v>
      </c>
      <c r="N30" s="62">
        <v>20.0</v>
      </c>
      <c r="O30" s="62" t="s">
        <v>254</v>
      </c>
      <c r="P30" s="62" t="s">
        <v>254</v>
      </c>
    </row>
    <row r="31">
      <c r="A31" s="19" t="s">
        <v>126</v>
      </c>
      <c r="B31" s="18">
        <v>0.09636574074074074</v>
      </c>
      <c r="C31" s="19" t="s">
        <v>227</v>
      </c>
      <c r="D31" s="19" t="s">
        <v>254</v>
      </c>
      <c r="E31" s="19" t="s">
        <v>666</v>
      </c>
      <c r="F31" s="19" t="s">
        <v>258</v>
      </c>
      <c r="G31" s="59" t="s">
        <v>667</v>
      </c>
      <c r="H31" s="60" t="s">
        <v>254</v>
      </c>
      <c r="I31" s="60" t="s">
        <v>254</v>
      </c>
      <c r="J31" s="60" t="s">
        <v>254</v>
      </c>
      <c r="K31" s="60" t="s">
        <v>254</v>
      </c>
      <c r="L31" s="61" t="s">
        <v>254</v>
      </c>
      <c r="M31" s="62" t="s">
        <v>254</v>
      </c>
      <c r="N31" s="62">
        <v>16.0</v>
      </c>
      <c r="O31" s="62" t="s">
        <v>254</v>
      </c>
      <c r="P31" s="62" t="s">
        <v>254</v>
      </c>
      <c r="Q31" s="19" t="s">
        <v>668</v>
      </c>
    </row>
    <row r="32">
      <c r="A32" s="19" t="s">
        <v>126</v>
      </c>
      <c r="B32" s="18">
        <v>0.09638888888888889</v>
      </c>
      <c r="C32" s="19" t="s">
        <v>228</v>
      </c>
      <c r="D32" s="19" t="s">
        <v>254</v>
      </c>
      <c r="E32" s="19" t="s">
        <v>666</v>
      </c>
      <c r="F32" s="19" t="s">
        <v>258</v>
      </c>
      <c r="G32" s="59" t="s">
        <v>667</v>
      </c>
      <c r="H32" s="60" t="s">
        <v>254</v>
      </c>
      <c r="I32" s="60" t="s">
        <v>254</v>
      </c>
      <c r="J32" s="60" t="s">
        <v>254</v>
      </c>
      <c r="K32" s="60" t="s">
        <v>254</v>
      </c>
      <c r="L32" s="61" t="s">
        <v>254</v>
      </c>
      <c r="M32" s="62" t="s">
        <v>254</v>
      </c>
      <c r="N32" s="62">
        <v>4.0</v>
      </c>
      <c r="O32" s="62" t="s">
        <v>254</v>
      </c>
      <c r="P32" s="62" t="s">
        <v>254</v>
      </c>
      <c r="Q32" s="19" t="s">
        <v>668</v>
      </c>
    </row>
    <row r="33">
      <c r="A33" s="19" t="s">
        <v>126</v>
      </c>
      <c r="B33" s="18">
        <v>0.09652777777777778</v>
      </c>
      <c r="C33" s="19" t="s">
        <v>638</v>
      </c>
      <c r="D33" s="19" t="s">
        <v>254</v>
      </c>
      <c r="E33" s="19" t="s">
        <v>666</v>
      </c>
      <c r="F33" s="19" t="s">
        <v>258</v>
      </c>
      <c r="G33" s="59" t="s">
        <v>667</v>
      </c>
      <c r="H33" s="60" t="s">
        <v>254</v>
      </c>
      <c r="I33" s="60" t="s">
        <v>254</v>
      </c>
      <c r="J33" s="60" t="s">
        <v>254</v>
      </c>
      <c r="K33" s="60" t="s">
        <v>254</v>
      </c>
      <c r="L33" s="61" t="s">
        <v>254</v>
      </c>
      <c r="M33" s="62" t="s">
        <v>254</v>
      </c>
      <c r="N33" s="62">
        <v>20.0</v>
      </c>
      <c r="O33" s="62" t="s">
        <v>254</v>
      </c>
      <c r="P33" s="62" t="s">
        <v>254</v>
      </c>
    </row>
    <row r="34">
      <c r="A34" s="19" t="s">
        <v>126</v>
      </c>
      <c r="B34" s="18">
        <v>0.0965625</v>
      </c>
      <c r="C34" s="19" t="s">
        <v>230</v>
      </c>
      <c r="D34" s="19" t="s">
        <v>254</v>
      </c>
      <c r="E34" s="19" t="s">
        <v>666</v>
      </c>
      <c r="F34" s="19" t="s">
        <v>258</v>
      </c>
      <c r="G34" s="59" t="s">
        <v>667</v>
      </c>
      <c r="H34" s="60" t="s">
        <v>254</v>
      </c>
      <c r="I34" s="60" t="s">
        <v>254</v>
      </c>
      <c r="J34" s="60" t="s">
        <v>254</v>
      </c>
      <c r="K34" s="60" t="s">
        <v>254</v>
      </c>
      <c r="L34" s="61" t="s">
        <v>254</v>
      </c>
      <c r="M34" s="62" t="s">
        <v>254</v>
      </c>
      <c r="N34" s="62">
        <v>20.0</v>
      </c>
      <c r="O34" s="62" t="s">
        <v>254</v>
      </c>
      <c r="P34" s="62" t="s">
        <v>254</v>
      </c>
    </row>
    <row r="35">
      <c r="A35" s="19" t="s">
        <v>126</v>
      </c>
      <c r="B35" s="18">
        <v>0.09664351851851852</v>
      </c>
      <c r="C35" s="19" t="s">
        <v>256</v>
      </c>
      <c r="D35" s="19" t="s">
        <v>254</v>
      </c>
      <c r="E35" s="19" t="s">
        <v>666</v>
      </c>
      <c r="F35" s="19" t="s">
        <v>258</v>
      </c>
      <c r="G35" s="59" t="s">
        <v>667</v>
      </c>
      <c r="H35" s="60" t="s">
        <v>254</v>
      </c>
      <c r="I35" s="60" t="s">
        <v>254</v>
      </c>
      <c r="J35" s="60" t="s">
        <v>254</v>
      </c>
      <c r="K35" s="60" t="s">
        <v>254</v>
      </c>
      <c r="L35" s="61" t="s">
        <v>254</v>
      </c>
      <c r="M35" s="62" t="s">
        <v>254</v>
      </c>
      <c r="N35" s="62">
        <v>20.0</v>
      </c>
      <c r="O35" s="62" t="s">
        <v>254</v>
      </c>
      <c r="P35" s="62" t="s">
        <v>254</v>
      </c>
    </row>
    <row r="36">
      <c r="A36" s="19" t="s">
        <v>126</v>
      </c>
      <c r="B36" s="18">
        <v>0.09667824074074075</v>
      </c>
      <c r="C36" s="19" t="s">
        <v>233</v>
      </c>
      <c r="D36" s="19" t="s">
        <v>254</v>
      </c>
      <c r="E36" s="19" t="s">
        <v>666</v>
      </c>
      <c r="F36" s="19" t="s">
        <v>258</v>
      </c>
      <c r="G36" s="59" t="s">
        <v>667</v>
      </c>
      <c r="H36" s="60" t="s">
        <v>254</v>
      </c>
      <c r="I36" s="60" t="s">
        <v>254</v>
      </c>
      <c r="J36" s="60" t="s">
        <v>254</v>
      </c>
      <c r="K36" s="60" t="s">
        <v>254</v>
      </c>
      <c r="L36" s="61" t="s">
        <v>254</v>
      </c>
      <c r="M36" s="62" t="s">
        <v>254</v>
      </c>
      <c r="N36" s="62">
        <v>20.0</v>
      </c>
      <c r="O36" s="62" t="s">
        <v>254</v>
      </c>
      <c r="P36" s="62" t="s">
        <v>254</v>
      </c>
    </row>
    <row r="37">
      <c r="A37" s="19" t="s">
        <v>126</v>
      </c>
      <c r="B37" s="85">
        <v>0.1370949074074074</v>
      </c>
      <c r="C37" s="19" t="s">
        <v>230</v>
      </c>
      <c r="D37" s="19" t="s">
        <v>254</v>
      </c>
      <c r="E37" s="19" t="s">
        <v>230</v>
      </c>
      <c r="F37" s="19" t="s">
        <v>304</v>
      </c>
      <c r="G37" s="59" t="s">
        <v>254</v>
      </c>
      <c r="H37" s="60" t="s">
        <v>254</v>
      </c>
      <c r="I37" s="60" t="s">
        <v>254</v>
      </c>
      <c r="J37" s="60" t="s">
        <v>254</v>
      </c>
      <c r="K37" s="60" t="s">
        <v>254</v>
      </c>
      <c r="L37" s="61" t="s">
        <v>431</v>
      </c>
      <c r="M37" s="62" t="s">
        <v>254</v>
      </c>
      <c r="N37" s="62" t="s">
        <v>254</v>
      </c>
      <c r="O37" s="62" t="s">
        <v>254</v>
      </c>
      <c r="P37" s="62" t="s">
        <v>254</v>
      </c>
    </row>
    <row r="38">
      <c r="A38" s="19" t="s">
        <v>126</v>
      </c>
      <c r="B38" s="85">
        <v>0.13723379629629628</v>
      </c>
      <c r="C38" s="19" t="s">
        <v>227</v>
      </c>
      <c r="D38" s="19" t="s">
        <v>254</v>
      </c>
      <c r="E38" s="19" t="s">
        <v>227</v>
      </c>
      <c r="F38" s="19" t="s">
        <v>304</v>
      </c>
      <c r="G38" s="59" t="s">
        <v>254</v>
      </c>
      <c r="H38" s="60" t="s">
        <v>254</v>
      </c>
      <c r="I38" s="60" t="s">
        <v>254</v>
      </c>
      <c r="J38" s="60" t="s">
        <v>254</v>
      </c>
      <c r="K38" s="60" t="s">
        <v>254</v>
      </c>
      <c r="L38" s="61" t="s">
        <v>431</v>
      </c>
      <c r="M38" s="62" t="s">
        <v>254</v>
      </c>
      <c r="N38" s="62" t="s">
        <v>254</v>
      </c>
      <c r="O38" s="62" t="s">
        <v>254</v>
      </c>
      <c r="P38" s="62" t="s">
        <v>254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5" width="9.14"/>
    <col customWidth="1" min="6" max="6" width="9.29"/>
    <col customWidth="1" min="7" max="10" width="9.14"/>
    <col customWidth="1" min="11" max="11" width="10.71"/>
    <col customWidth="1" min="12" max="15" width="9.14"/>
    <col customWidth="1" min="16" max="16" width="9.86"/>
  </cols>
  <sheetData>
    <row r="1">
      <c r="A1" s="26"/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1" t="s">
        <v>110</v>
      </c>
      <c r="B2" s="36">
        <f t="shared" ref="B2:B114" si="2">SUM(INDIRECT("'"&amp;$A2&amp;"'!H:H"))</f>
        <v>0</v>
      </c>
      <c r="C2">
        <f t="shared" ref="C2:C114" si="3">SUM(INDIRECT("'"&amp;$A2&amp;"'!I:I"))</f>
        <v>4</v>
      </c>
      <c r="D2">
        <f t="shared" ref="D2:D114" si="4">SUM(INDIRECT("'"&amp;$A2&amp;"'!J:J"))</f>
        <v>27</v>
      </c>
      <c r="E2">
        <f t="shared" ref="E2:E114" si="5">SUM(INDIRECT("'"&amp;$A2&amp;"'!K:K"))</f>
        <v>50</v>
      </c>
      <c r="F2" s="37">
        <f t="shared" ref="F2:F114" si="6">(B2*10)+C2+(D2/10)+(E2/100)</f>
        <v>7.2</v>
      </c>
      <c r="G2" s="36">
        <f t="shared" ref="G2:G114" si="7">-SUM(INDIRECT("'"&amp;$A2&amp;"'!M:M"))</f>
        <v>0</v>
      </c>
      <c r="H2">
        <f t="shared" ref="H2:H114" si="8">-SUM(INDIRECT("'"&amp;$A2&amp;"'!N:N"))</f>
        <v>0</v>
      </c>
      <c r="I2">
        <f t="shared" ref="I2:I114" si="9">-SUM(INDIRECT("'"&amp;$A2&amp;"'!O:O"))</f>
        <v>-4</v>
      </c>
      <c r="J2">
        <f t="shared" ref="J2:J114" si="10">-SUM(INDIRECT("'"&amp;$A2&amp;"'!P:P"))</f>
        <v>-27</v>
      </c>
      <c r="K2" s="38">
        <f t="shared" ref="K2:K114" si="11">(G2*10) + H2 + (I2/10) + (J2/100)</f>
        <v>-0.67</v>
      </c>
      <c r="L2" s="39">
        <f t="shared" ref="L2:P2" si="1">B2+G2</f>
        <v>0</v>
      </c>
      <c r="M2" s="19">
        <f t="shared" si="1"/>
        <v>4</v>
      </c>
      <c r="N2" s="19">
        <f t="shared" si="1"/>
        <v>23</v>
      </c>
      <c r="O2" s="19">
        <f t="shared" si="1"/>
        <v>23</v>
      </c>
      <c r="P2" s="37">
        <f t="shared" si="1"/>
        <v>6.53</v>
      </c>
    </row>
    <row r="3">
      <c r="A3" s="1" t="s">
        <v>111</v>
      </c>
      <c r="B3" s="36">
        <f t="shared" si="2"/>
        <v>0</v>
      </c>
      <c r="C3">
        <f t="shared" si="3"/>
        <v>0</v>
      </c>
      <c r="D3">
        <f t="shared" si="4"/>
        <v>0</v>
      </c>
      <c r="E3">
        <f t="shared" si="5"/>
        <v>0</v>
      </c>
      <c r="F3" s="37">
        <f t="shared" si="6"/>
        <v>0</v>
      </c>
      <c r="G3" s="36">
        <f t="shared" si="7"/>
        <v>0</v>
      </c>
      <c r="H3">
        <f t="shared" si="8"/>
        <v>-2</v>
      </c>
      <c r="I3">
        <f t="shared" si="9"/>
        <v>-59</v>
      </c>
      <c r="J3">
        <f t="shared" si="10"/>
        <v>0</v>
      </c>
      <c r="K3" s="38">
        <f t="shared" si="11"/>
        <v>-7.9</v>
      </c>
      <c r="L3" s="39">
        <f t="shared" ref="L3:P3" si="12">B3+G3</f>
        <v>0</v>
      </c>
      <c r="M3" s="19">
        <f t="shared" si="12"/>
        <v>-2</v>
      </c>
      <c r="N3" s="19">
        <f t="shared" si="12"/>
        <v>-59</v>
      </c>
      <c r="O3" s="19">
        <f t="shared" si="12"/>
        <v>0</v>
      </c>
      <c r="P3" s="37">
        <f t="shared" si="12"/>
        <v>-7.9</v>
      </c>
    </row>
    <row r="4">
      <c r="A4" s="1" t="s">
        <v>112</v>
      </c>
      <c r="B4" s="36">
        <f t="shared" si="2"/>
        <v>0</v>
      </c>
      <c r="C4">
        <f t="shared" si="3"/>
        <v>32</v>
      </c>
      <c r="D4">
        <f t="shared" si="4"/>
        <v>4</v>
      </c>
      <c r="E4">
        <f t="shared" si="5"/>
        <v>0</v>
      </c>
      <c r="F4" s="37">
        <f t="shared" si="6"/>
        <v>32.4</v>
      </c>
      <c r="G4" s="36">
        <f t="shared" si="7"/>
        <v>0</v>
      </c>
      <c r="H4">
        <f t="shared" si="8"/>
        <v>-37</v>
      </c>
      <c r="I4">
        <f t="shared" si="9"/>
        <v>-2</v>
      </c>
      <c r="J4">
        <f t="shared" si="10"/>
        <v>0</v>
      </c>
      <c r="K4" s="38">
        <f t="shared" si="11"/>
        <v>-37.2</v>
      </c>
      <c r="L4" s="39">
        <f t="shared" ref="L4:P4" si="13">B4+G4</f>
        <v>0</v>
      </c>
      <c r="M4" s="19">
        <f t="shared" si="13"/>
        <v>-5</v>
      </c>
      <c r="N4" s="19">
        <f t="shared" si="13"/>
        <v>2</v>
      </c>
      <c r="O4" s="19">
        <f t="shared" si="13"/>
        <v>0</v>
      </c>
      <c r="P4" s="37">
        <f t="shared" si="13"/>
        <v>-4.8</v>
      </c>
    </row>
    <row r="5">
      <c r="A5" s="1" t="s">
        <v>113</v>
      </c>
      <c r="B5" s="36">
        <f t="shared" si="2"/>
        <v>0</v>
      </c>
      <c r="C5">
        <f t="shared" si="3"/>
        <v>1</v>
      </c>
      <c r="D5">
        <f t="shared" si="4"/>
        <v>0</v>
      </c>
      <c r="E5">
        <f t="shared" si="5"/>
        <v>0</v>
      </c>
      <c r="F5" s="37">
        <f t="shared" si="6"/>
        <v>1</v>
      </c>
      <c r="G5" s="36">
        <f t="shared" si="7"/>
        <v>0</v>
      </c>
      <c r="H5">
        <f t="shared" si="8"/>
        <v>-70</v>
      </c>
      <c r="I5">
        <f t="shared" si="9"/>
        <v>-15</v>
      </c>
      <c r="J5">
        <f t="shared" si="10"/>
        <v>0</v>
      </c>
      <c r="K5" s="38">
        <f t="shared" si="11"/>
        <v>-71.5</v>
      </c>
      <c r="L5" s="39">
        <f t="shared" ref="L5:P5" si="14">B5+G5</f>
        <v>0</v>
      </c>
      <c r="M5" s="19">
        <f t="shared" si="14"/>
        <v>-69</v>
      </c>
      <c r="N5" s="19">
        <f t="shared" si="14"/>
        <v>-15</v>
      </c>
      <c r="O5" s="19">
        <f t="shared" si="14"/>
        <v>0</v>
      </c>
      <c r="P5" s="37">
        <f t="shared" si="14"/>
        <v>-70.5</v>
      </c>
    </row>
    <row r="6">
      <c r="A6" s="1" t="s">
        <v>114</v>
      </c>
      <c r="B6" s="36">
        <f t="shared" si="2"/>
        <v>0</v>
      </c>
      <c r="C6">
        <f t="shared" si="3"/>
        <v>720</v>
      </c>
      <c r="D6">
        <f t="shared" si="4"/>
        <v>0</v>
      </c>
      <c r="E6">
        <f t="shared" si="5"/>
        <v>0</v>
      </c>
      <c r="F6" s="37">
        <f t="shared" si="6"/>
        <v>720</v>
      </c>
      <c r="G6" s="36">
        <f t="shared" si="7"/>
        <v>0</v>
      </c>
      <c r="H6">
        <f t="shared" si="8"/>
        <v>-1</v>
      </c>
      <c r="I6">
        <f t="shared" si="9"/>
        <v>0</v>
      </c>
      <c r="J6">
        <f t="shared" si="10"/>
        <v>0</v>
      </c>
      <c r="K6" s="38">
        <f t="shared" si="11"/>
        <v>-1</v>
      </c>
      <c r="L6" s="39">
        <f t="shared" ref="L6:P6" si="15">B6+G6</f>
        <v>0</v>
      </c>
      <c r="M6" s="19">
        <f t="shared" si="15"/>
        <v>719</v>
      </c>
      <c r="N6" s="19">
        <f t="shared" si="15"/>
        <v>0</v>
      </c>
      <c r="O6" s="19">
        <f t="shared" si="15"/>
        <v>0</v>
      </c>
      <c r="P6" s="37">
        <f t="shared" si="15"/>
        <v>719</v>
      </c>
    </row>
    <row r="7">
      <c r="A7" s="1" t="s">
        <v>115</v>
      </c>
      <c r="B7" s="36">
        <f t="shared" si="2"/>
        <v>0</v>
      </c>
      <c r="C7">
        <f t="shared" si="3"/>
        <v>0</v>
      </c>
      <c r="D7">
        <f t="shared" si="4"/>
        <v>0</v>
      </c>
      <c r="E7">
        <f t="shared" si="5"/>
        <v>2</v>
      </c>
      <c r="F7" s="37">
        <f t="shared" si="6"/>
        <v>0.02</v>
      </c>
      <c r="G7" s="36">
        <f t="shared" si="7"/>
        <v>0</v>
      </c>
      <c r="H7">
        <f t="shared" si="8"/>
        <v>-28</v>
      </c>
      <c r="I7">
        <f t="shared" si="9"/>
        <v>-1</v>
      </c>
      <c r="J7">
        <f t="shared" si="10"/>
        <v>-6</v>
      </c>
      <c r="K7" s="38">
        <f t="shared" si="11"/>
        <v>-28.16</v>
      </c>
      <c r="L7" s="39">
        <f t="shared" ref="L7:P7" si="16">B7+G7</f>
        <v>0</v>
      </c>
      <c r="M7" s="19">
        <f t="shared" si="16"/>
        <v>-28</v>
      </c>
      <c r="N7" s="19">
        <f t="shared" si="16"/>
        <v>-1</v>
      </c>
      <c r="O7" s="19">
        <f t="shared" si="16"/>
        <v>-4</v>
      </c>
      <c r="P7" s="37">
        <f t="shared" si="16"/>
        <v>-28.14</v>
      </c>
    </row>
    <row r="8">
      <c r="A8" s="1" t="s">
        <v>116</v>
      </c>
      <c r="B8" s="36">
        <f t="shared" si="2"/>
        <v>0</v>
      </c>
      <c r="C8">
        <f t="shared" si="3"/>
        <v>13</v>
      </c>
      <c r="D8">
        <f t="shared" si="4"/>
        <v>2</v>
      </c>
      <c r="E8">
        <f t="shared" si="5"/>
        <v>0</v>
      </c>
      <c r="F8" s="37">
        <f t="shared" si="6"/>
        <v>13.2</v>
      </c>
      <c r="G8" s="36">
        <f t="shared" si="7"/>
        <v>0</v>
      </c>
      <c r="H8">
        <f t="shared" si="8"/>
        <v>-13</v>
      </c>
      <c r="I8">
        <f t="shared" si="9"/>
        <v>0</v>
      </c>
      <c r="J8">
        <f t="shared" si="10"/>
        <v>0</v>
      </c>
      <c r="K8" s="38">
        <f t="shared" si="11"/>
        <v>-13</v>
      </c>
      <c r="L8" s="39">
        <f t="shared" ref="L8:P8" si="17">B8+G8</f>
        <v>0</v>
      </c>
      <c r="M8" s="19">
        <f t="shared" si="17"/>
        <v>0</v>
      </c>
      <c r="N8" s="19">
        <f t="shared" si="17"/>
        <v>2</v>
      </c>
      <c r="O8" s="19">
        <f t="shared" si="17"/>
        <v>0</v>
      </c>
      <c r="P8" s="37">
        <f t="shared" si="17"/>
        <v>0.2</v>
      </c>
    </row>
    <row r="9">
      <c r="A9" s="1" t="s">
        <v>117</v>
      </c>
      <c r="B9" s="36">
        <f t="shared" si="2"/>
        <v>0</v>
      </c>
      <c r="C9">
        <f t="shared" si="3"/>
        <v>1978</v>
      </c>
      <c r="D9">
        <f t="shared" si="4"/>
        <v>0</v>
      </c>
      <c r="E9">
        <f t="shared" si="5"/>
        <v>0</v>
      </c>
      <c r="F9" s="37">
        <f t="shared" si="6"/>
        <v>1978</v>
      </c>
      <c r="G9" s="36">
        <f t="shared" si="7"/>
        <v>0</v>
      </c>
      <c r="H9">
        <f t="shared" si="8"/>
        <v>-616</v>
      </c>
      <c r="I9">
        <f t="shared" si="9"/>
        <v>-12</v>
      </c>
      <c r="J9">
        <f t="shared" si="10"/>
        <v>0</v>
      </c>
      <c r="K9" s="38">
        <f t="shared" si="11"/>
        <v>-617.2</v>
      </c>
      <c r="L9" s="39">
        <f t="shared" ref="L9:P9" si="18">B9+G9</f>
        <v>0</v>
      </c>
      <c r="M9" s="19">
        <f t="shared" si="18"/>
        <v>1362</v>
      </c>
      <c r="N9" s="19">
        <f t="shared" si="18"/>
        <v>-12</v>
      </c>
      <c r="O9" s="19">
        <f t="shared" si="18"/>
        <v>0</v>
      </c>
      <c r="P9" s="37">
        <f t="shared" si="18"/>
        <v>1360.8</v>
      </c>
    </row>
    <row r="10">
      <c r="A10" s="1" t="s">
        <v>118</v>
      </c>
      <c r="B10" s="36">
        <f t="shared" si="2"/>
        <v>0</v>
      </c>
      <c r="C10">
        <f t="shared" si="3"/>
        <v>25</v>
      </c>
      <c r="D10">
        <f t="shared" si="4"/>
        <v>0</v>
      </c>
      <c r="E10">
        <f t="shared" si="5"/>
        <v>0</v>
      </c>
      <c r="F10" s="37">
        <f t="shared" si="6"/>
        <v>25</v>
      </c>
      <c r="G10" s="36">
        <f t="shared" si="7"/>
        <v>0</v>
      </c>
      <c r="H10">
        <f t="shared" si="8"/>
        <v>-13</v>
      </c>
      <c r="I10">
        <f t="shared" si="9"/>
        <v>-14</v>
      </c>
      <c r="J10">
        <f t="shared" si="10"/>
        <v>0</v>
      </c>
      <c r="K10" s="38">
        <f t="shared" si="11"/>
        <v>-14.4</v>
      </c>
      <c r="L10" s="39">
        <f t="shared" ref="L10:P10" si="19">B10+G10</f>
        <v>0</v>
      </c>
      <c r="M10" s="19">
        <f t="shared" si="19"/>
        <v>12</v>
      </c>
      <c r="N10" s="19">
        <f t="shared" si="19"/>
        <v>-14</v>
      </c>
      <c r="O10" s="19">
        <f t="shared" si="19"/>
        <v>0</v>
      </c>
      <c r="P10" s="37">
        <f t="shared" si="19"/>
        <v>10.6</v>
      </c>
    </row>
    <row r="11">
      <c r="A11" s="1" t="s">
        <v>119</v>
      </c>
      <c r="B11" s="36">
        <f t="shared" si="2"/>
        <v>0</v>
      </c>
      <c r="C11">
        <f t="shared" si="3"/>
        <v>1410</v>
      </c>
      <c r="D11">
        <f t="shared" si="4"/>
        <v>270</v>
      </c>
      <c r="E11">
        <f t="shared" si="5"/>
        <v>65</v>
      </c>
      <c r="F11" s="37">
        <f t="shared" si="6"/>
        <v>1437.65</v>
      </c>
      <c r="G11" s="36">
        <f t="shared" si="7"/>
        <v>0</v>
      </c>
      <c r="H11">
        <f t="shared" si="8"/>
        <v>-100</v>
      </c>
      <c r="I11">
        <f t="shared" si="9"/>
        <v>-4</v>
      </c>
      <c r="J11">
        <f t="shared" si="10"/>
        <v>0</v>
      </c>
      <c r="K11" s="38">
        <f t="shared" si="11"/>
        <v>-100.4</v>
      </c>
      <c r="L11" s="39">
        <f t="shared" ref="L11:P11" si="20">B11+G11</f>
        <v>0</v>
      </c>
      <c r="M11" s="19">
        <f t="shared" si="20"/>
        <v>1310</v>
      </c>
      <c r="N11" s="19">
        <f t="shared" si="20"/>
        <v>266</v>
      </c>
      <c r="O11" s="19">
        <f t="shared" si="20"/>
        <v>65</v>
      </c>
      <c r="P11" s="37">
        <f t="shared" si="20"/>
        <v>1337.25</v>
      </c>
    </row>
    <row r="12">
      <c r="A12" s="1" t="s">
        <v>120</v>
      </c>
      <c r="B12" s="36">
        <f t="shared" si="2"/>
        <v>0</v>
      </c>
      <c r="C12">
        <f t="shared" si="3"/>
        <v>0</v>
      </c>
      <c r="D12">
        <f t="shared" si="4"/>
        <v>0</v>
      </c>
      <c r="E12">
        <f t="shared" si="5"/>
        <v>0</v>
      </c>
      <c r="F12" s="37">
        <f t="shared" si="6"/>
        <v>0</v>
      </c>
      <c r="G12" s="36">
        <f t="shared" si="7"/>
        <v>0</v>
      </c>
      <c r="H12">
        <f t="shared" si="8"/>
        <v>-295</v>
      </c>
      <c r="I12">
        <f t="shared" si="9"/>
        <v>-13</v>
      </c>
      <c r="J12">
        <f t="shared" si="10"/>
        <v>0</v>
      </c>
      <c r="K12" s="38">
        <f t="shared" si="11"/>
        <v>-296.3</v>
      </c>
      <c r="L12" s="39">
        <f t="shared" ref="L12:P12" si="21">B12+G12</f>
        <v>0</v>
      </c>
      <c r="M12" s="19">
        <f t="shared" si="21"/>
        <v>-295</v>
      </c>
      <c r="N12" s="19">
        <f t="shared" si="21"/>
        <v>-13</v>
      </c>
      <c r="O12" s="19">
        <f t="shared" si="21"/>
        <v>0</v>
      </c>
      <c r="P12" s="37">
        <f t="shared" si="21"/>
        <v>-296.3</v>
      </c>
    </row>
    <row r="13">
      <c r="A13" s="1" t="s">
        <v>121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-6</v>
      </c>
      <c r="I13">
        <f t="shared" si="9"/>
        <v>-1</v>
      </c>
      <c r="J13">
        <f t="shared" si="10"/>
        <v>-8</v>
      </c>
      <c r="K13" s="38">
        <f t="shared" si="11"/>
        <v>-6.18</v>
      </c>
      <c r="L13" s="39">
        <f t="shared" ref="L13:P13" si="22">B13+G13</f>
        <v>0</v>
      </c>
      <c r="M13" s="19">
        <f t="shared" si="22"/>
        <v>-6</v>
      </c>
      <c r="N13" s="19">
        <f t="shared" si="22"/>
        <v>-1</v>
      </c>
      <c r="O13" s="19">
        <f t="shared" si="22"/>
        <v>-8</v>
      </c>
      <c r="P13" s="37">
        <f t="shared" si="22"/>
        <v>-6.18</v>
      </c>
    </row>
    <row r="14">
      <c r="A14" s="1" t="s">
        <v>122</v>
      </c>
      <c r="B14" s="36">
        <f t="shared" si="2"/>
        <v>231</v>
      </c>
      <c r="C14">
        <f t="shared" si="3"/>
        <v>24</v>
      </c>
      <c r="D14">
        <f t="shared" si="4"/>
        <v>0</v>
      </c>
      <c r="E14">
        <f t="shared" si="5"/>
        <v>0</v>
      </c>
      <c r="F14" s="37">
        <f t="shared" si="6"/>
        <v>2334</v>
      </c>
      <c r="G14" s="36">
        <f t="shared" si="7"/>
        <v>-11</v>
      </c>
      <c r="H14">
        <f t="shared" si="8"/>
        <v>-1268</v>
      </c>
      <c r="I14">
        <f t="shared" si="9"/>
        <v>-21</v>
      </c>
      <c r="J14">
        <f t="shared" si="10"/>
        <v>-302</v>
      </c>
      <c r="K14" s="38">
        <f t="shared" si="11"/>
        <v>-1383.12</v>
      </c>
      <c r="L14" s="39">
        <f t="shared" ref="L14:P14" si="23">B14+G14</f>
        <v>220</v>
      </c>
      <c r="M14" s="19">
        <f t="shared" si="23"/>
        <v>-1244</v>
      </c>
      <c r="N14" s="19">
        <f t="shared" si="23"/>
        <v>-21</v>
      </c>
      <c r="O14" s="19">
        <f t="shared" si="23"/>
        <v>-302</v>
      </c>
      <c r="P14" s="37">
        <f t="shared" si="23"/>
        <v>950.88</v>
      </c>
    </row>
    <row r="15">
      <c r="A15" s="1" t="s">
        <v>123</v>
      </c>
      <c r="B15" s="36">
        <f t="shared" si="2"/>
        <v>0</v>
      </c>
      <c r="C15">
        <f t="shared" si="3"/>
        <v>1047</v>
      </c>
      <c r="D15">
        <f t="shared" si="4"/>
        <v>21</v>
      </c>
      <c r="E15">
        <f t="shared" si="5"/>
        <v>0</v>
      </c>
      <c r="F15" s="37">
        <f t="shared" si="6"/>
        <v>1049.1</v>
      </c>
      <c r="G15" s="36">
        <f t="shared" si="7"/>
        <v>0</v>
      </c>
      <c r="H15">
        <f t="shared" si="8"/>
        <v>-1051</v>
      </c>
      <c r="I15">
        <f t="shared" si="9"/>
        <v>0</v>
      </c>
      <c r="J15">
        <f t="shared" si="10"/>
        <v>0</v>
      </c>
      <c r="K15" s="38">
        <f t="shared" si="11"/>
        <v>-1051</v>
      </c>
      <c r="L15" s="39">
        <f t="shared" ref="L15:P15" si="24">B15+G15</f>
        <v>0</v>
      </c>
      <c r="M15" s="19">
        <f t="shared" si="24"/>
        <v>-4</v>
      </c>
      <c r="N15" s="19">
        <f t="shared" si="24"/>
        <v>21</v>
      </c>
      <c r="O15" s="19">
        <f t="shared" si="24"/>
        <v>0</v>
      </c>
      <c r="P15" s="37">
        <f t="shared" si="24"/>
        <v>-1.9</v>
      </c>
    </row>
    <row r="16">
      <c r="A16" s="1" t="s">
        <v>124</v>
      </c>
      <c r="B16" s="3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 s="37">
        <f t="shared" si="6"/>
        <v>0</v>
      </c>
      <c r="G16" s="36">
        <f t="shared" si="7"/>
        <v>0</v>
      </c>
      <c r="H16">
        <f t="shared" si="8"/>
        <v>-4</v>
      </c>
      <c r="I16">
        <f t="shared" si="9"/>
        <v>0</v>
      </c>
      <c r="J16">
        <f t="shared" si="10"/>
        <v>0</v>
      </c>
      <c r="K16" s="38">
        <f t="shared" si="11"/>
        <v>-4</v>
      </c>
      <c r="L16" s="39">
        <f t="shared" ref="L16:P16" si="25">B16+G16</f>
        <v>0</v>
      </c>
      <c r="M16" s="19">
        <f t="shared" si="25"/>
        <v>-4</v>
      </c>
      <c r="N16" s="19">
        <f t="shared" si="25"/>
        <v>0</v>
      </c>
      <c r="O16" s="19">
        <f t="shared" si="25"/>
        <v>0</v>
      </c>
      <c r="P16" s="37">
        <f t="shared" si="25"/>
        <v>-4</v>
      </c>
    </row>
    <row r="17">
      <c r="A17" s="1" t="s">
        <v>125</v>
      </c>
      <c r="B17" s="36">
        <f t="shared" si="2"/>
        <v>0</v>
      </c>
      <c r="C17">
        <f t="shared" si="3"/>
        <v>405</v>
      </c>
      <c r="D17">
        <f t="shared" si="4"/>
        <v>0</v>
      </c>
      <c r="E17">
        <f t="shared" si="5"/>
        <v>0</v>
      </c>
      <c r="F17" s="37">
        <f t="shared" si="6"/>
        <v>405</v>
      </c>
      <c r="G17" s="36">
        <f t="shared" si="7"/>
        <v>0</v>
      </c>
      <c r="H17">
        <f t="shared" si="8"/>
        <v>-575</v>
      </c>
      <c r="I17">
        <f t="shared" si="9"/>
        <v>0</v>
      </c>
      <c r="J17">
        <f t="shared" si="10"/>
        <v>0</v>
      </c>
      <c r="K17" s="38">
        <f t="shared" si="11"/>
        <v>-575</v>
      </c>
      <c r="L17" s="39">
        <f t="shared" ref="L17:P17" si="26">B17+G17</f>
        <v>0</v>
      </c>
      <c r="M17" s="19">
        <f t="shared" si="26"/>
        <v>-170</v>
      </c>
      <c r="N17" s="19">
        <f t="shared" si="26"/>
        <v>0</v>
      </c>
      <c r="O17" s="19">
        <f t="shared" si="26"/>
        <v>0</v>
      </c>
      <c r="P17" s="37">
        <f t="shared" si="26"/>
        <v>-170</v>
      </c>
    </row>
    <row r="18">
      <c r="A18" s="1" t="s">
        <v>126</v>
      </c>
      <c r="B18" s="36">
        <f t="shared" si="2"/>
        <v>0</v>
      </c>
      <c r="C18">
        <f t="shared" si="3"/>
        <v>52</v>
      </c>
      <c r="D18">
        <f t="shared" si="4"/>
        <v>4</v>
      </c>
      <c r="E18">
        <f t="shared" si="5"/>
        <v>0</v>
      </c>
      <c r="F18" s="37">
        <f t="shared" si="6"/>
        <v>52.4</v>
      </c>
      <c r="G18" s="36">
        <f t="shared" si="7"/>
        <v>0</v>
      </c>
      <c r="H18">
        <f t="shared" si="8"/>
        <v>-152</v>
      </c>
      <c r="I18">
        <f t="shared" si="9"/>
        <v>-23</v>
      </c>
      <c r="J18">
        <f t="shared" si="10"/>
        <v>-24</v>
      </c>
      <c r="K18" s="38">
        <f t="shared" si="11"/>
        <v>-154.54</v>
      </c>
      <c r="L18" s="39">
        <f t="shared" ref="L18:P18" si="27">B18+G18</f>
        <v>0</v>
      </c>
      <c r="M18" s="19">
        <f t="shared" si="27"/>
        <v>-100</v>
      </c>
      <c r="N18" s="19">
        <f t="shared" si="27"/>
        <v>-19</v>
      </c>
      <c r="O18" s="19">
        <f t="shared" si="27"/>
        <v>-24</v>
      </c>
      <c r="P18" s="37">
        <f t="shared" si="27"/>
        <v>-102.14</v>
      </c>
    </row>
    <row r="19">
      <c r="A19" s="1" t="s">
        <v>127</v>
      </c>
      <c r="B19" s="36">
        <f t="shared" si="2"/>
        <v>0</v>
      </c>
      <c r="C19">
        <f t="shared" si="3"/>
        <v>1800</v>
      </c>
      <c r="D19">
        <f t="shared" si="4"/>
        <v>0</v>
      </c>
      <c r="E19">
        <f t="shared" si="5"/>
        <v>0</v>
      </c>
      <c r="F19" s="37">
        <f t="shared" si="6"/>
        <v>1800</v>
      </c>
      <c r="G19" s="36">
        <f t="shared" si="7"/>
        <v>0</v>
      </c>
      <c r="H19">
        <f t="shared" si="8"/>
        <v>-695</v>
      </c>
      <c r="I19">
        <f t="shared" si="9"/>
        <v>-10</v>
      </c>
      <c r="J19">
        <f t="shared" si="10"/>
        <v>0</v>
      </c>
      <c r="K19" s="38">
        <f t="shared" si="11"/>
        <v>-696</v>
      </c>
      <c r="L19" s="39">
        <f t="shared" ref="L19:P19" si="28">B19+G19</f>
        <v>0</v>
      </c>
      <c r="M19" s="19">
        <f t="shared" si="28"/>
        <v>1105</v>
      </c>
      <c r="N19" s="19">
        <f t="shared" si="28"/>
        <v>-10</v>
      </c>
      <c r="O19" s="19">
        <f t="shared" si="28"/>
        <v>0</v>
      </c>
      <c r="P19" s="37">
        <f t="shared" si="28"/>
        <v>1104</v>
      </c>
    </row>
    <row r="20">
      <c r="A20" s="1" t="s">
        <v>128</v>
      </c>
      <c r="B20" s="36">
        <f t="shared" si="2"/>
        <v>0</v>
      </c>
      <c r="C20">
        <f t="shared" si="3"/>
        <v>769</v>
      </c>
      <c r="D20">
        <f t="shared" si="4"/>
        <v>0</v>
      </c>
      <c r="E20">
        <f t="shared" si="5"/>
        <v>0</v>
      </c>
      <c r="F20" s="37">
        <f t="shared" si="6"/>
        <v>769</v>
      </c>
      <c r="G20" s="36">
        <f t="shared" si="7"/>
        <v>0</v>
      </c>
      <c r="H20">
        <f t="shared" si="8"/>
        <v>-917</v>
      </c>
      <c r="I20">
        <f t="shared" si="9"/>
        <v>0</v>
      </c>
      <c r="J20">
        <f t="shared" si="10"/>
        <v>0</v>
      </c>
      <c r="K20" s="38">
        <f t="shared" si="11"/>
        <v>-917</v>
      </c>
      <c r="L20" s="39">
        <f t="shared" ref="L20:P20" si="29">B20+G20</f>
        <v>0</v>
      </c>
      <c r="M20" s="19">
        <f t="shared" si="29"/>
        <v>-148</v>
      </c>
      <c r="N20" s="19">
        <f t="shared" si="29"/>
        <v>0</v>
      </c>
      <c r="O20" s="19">
        <f t="shared" si="29"/>
        <v>0</v>
      </c>
      <c r="P20" s="37">
        <f t="shared" si="29"/>
        <v>-148</v>
      </c>
    </row>
    <row r="21">
      <c r="A21" s="1" t="s">
        <v>129</v>
      </c>
      <c r="B21" s="36">
        <f t="shared" si="2"/>
        <v>0</v>
      </c>
      <c r="C21">
        <f t="shared" si="3"/>
        <v>0</v>
      </c>
      <c r="D21">
        <f t="shared" si="4"/>
        <v>2</v>
      </c>
      <c r="E21">
        <f t="shared" si="5"/>
        <v>0</v>
      </c>
      <c r="F21" s="37">
        <f t="shared" si="6"/>
        <v>0.2</v>
      </c>
      <c r="G21" s="36">
        <f t="shared" si="7"/>
        <v>0</v>
      </c>
      <c r="H21">
        <f t="shared" si="8"/>
        <v>-200</v>
      </c>
      <c r="I21">
        <f t="shared" si="9"/>
        <v>-10</v>
      </c>
      <c r="J21">
        <f t="shared" si="10"/>
        <v>-25</v>
      </c>
      <c r="K21" s="38">
        <f t="shared" si="11"/>
        <v>-201.25</v>
      </c>
      <c r="L21" s="39">
        <f t="shared" ref="L21:P21" si="30">B21+G21</f>
        <v>0</v>
      </c>
      <c r="M21" s="19">
        <f t="shared" si="30"/>
        <v>-200</v>
      </c>
      <c r="N21" s="19">
        <f t="shared" si="30"/>
        <v>-8</v>
      </c>
      <c r="O21" s="19">
        <f t="shared" si="30"/>
        <v>-25</v>
      </c>
      <c r="P21" s="37">
        <f t="shared" si="30"/>
        <v>-201.05</v>
      </c>
    </row>
    <row r="22">
      <c r="A22" s="1" t="s">
        <v>130</v>
      </c>
      <c r="B22" s="36">
        <f t="shared" si="2"/>
        <v>0</v>
      </c>
      <c r="C22">
        <f t="shared" si="3"/>
        <v>362</v>
      </c>
      <c r="D22">
        <f t="shared" si="4"/>
        <v>431</v>
      </c>
      <c r="E22">
        <f t="shared" si="5"/>
        <v>119</v>
      </c>
      <c r="F22" s="37">
        <f t="shared" si="6"/>
        <v>406.29</v>
      </c>
      <c r="G22" s="36">
        <f t="shared" si="7"/>
        <v>-156</v>
      </c>
      <c r="H22">
        <f t="shared" si="8"/>
        <v>-204</v>
      </c>
      <c r="I22">
        <f t="shared" si="9"/>
        <v>-54</v>
      </c>
      <c r="J22">
        <f t="shared" si="10"/>
        <v>0</v>
      </c>
      <c r="K22" s="38">
        <f t="shared" si="11"/>
        <v>-1769.4</v>
      </c>
      <c r="L22" s="39">
        <f t="shared" ref="L22:P22" si="31">B22+G22</f>
        <v>-156</v>
      </c>
      <c r="M22" s="19">
        <f t="shared" si="31"/>
        <v>158</v>
      </c>
      <c r="N22" s="19">
        <f t="shared" si="31"/>
        <v>377</v>
      </c>
      <c r="O22" s="19">
        <f t="shared" si="31"/>
        <v>119</v>
      </c>
      <c r="P22" s="37">
        <f t="shared" si="31"/>
        <v>-1363.11</v>
      </c>
    </row>
    <row r="23">
      <c r="A23" s="1" t="s">
        <v>131</v>
      </c>
      <c r="B23" s="36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 s="37">
        <f t="shared" si="6"/>
        <v>0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2">B23+G23</f>
        <v>0</v>
      </c>
      <c r="M23" s="19">
        <f t="shared" si="32"/>
        <v>0</v>
      </c>
      <c r="N23" s="19">
        <f t="shared" si="32"/>
        <v>0</v>
      </c>
      <c r="O23" s="19">
        <f t="shared" si="32"/>
        <v>0</v>
      </c>
      <c r="P23" s="37">
        <f t="shared" si="32"/>
        <v>0</v>
      </c>
    </row>
    <row r="24">
      <c r="A24" s="1" t="s">
        <v>132</v>
      </c>
      <c r="B24" s="36">
        <f t="shared" si="2"/>
        <v>0</v>
      </c>
      <c r="C24">
        <f t="shared" si="3"/>
        <v>76</v>
      </c>
      <c r="D24">
        <f t="shared" si="4"/>
        <v>20</v>
      </c>
      <c r="E24">
        <f t="shared" si="5"/>
        <v>50</v>
      </c>
      <c r="F24" s="37">
        <f t="shared" si="6"/>
        <v>78.5</v>
      </c>
      <c r="G24" s="36">
        <f t="shared" si="7"/>
        <v>0</v>
      </c>
      <c r="H24">
        <f t="shared" si="8"/>
        <v>-164</v>
      </c>
      <c r="I24">
        <f t="shared" si="9"/>
        <v>-6</v>
      </c>
      <c r="J24">
        <f t="shared" si="10"/>
        <v>0</v>
      </c>
      <c r="K24" s="38">
        <f t="shared" si="11"/>
        <v>-164.6</v>
      </c>
      <c r="L24" s="39">
        <f t="shared" ref="L24:P24" si="33">B24+G24</f>
        <v>0</v>
      </c>
      <c r="M24" s="19">
        <f t="shared" si="33"/>
        <v>-88</v>
      </c>
      <c r="N24" s="19">
        <f t="shared" si="33"/>
        <v>14</v>
      </c>
      <c r="O24" s="19">
        <f t="shared" si="33"/>
        <v>50</v>
      </c>
      <c r="P24" s="37">
        <f t="shared" si="33"/>
        <v>-86.1</v>
      </c>
    </row>
    <row r="25">
      <c r="A25" s="1" t="s">
        <v>133</v>
      </c>
      <c r="B25" s="36">
        <f t="shared" si="2"/>
        <v>0</v>
      </c>
      <c r="C25">
        <f t="shared" si="3"/>
        <v>56</v>
      </c>
      <c r="D25">
        <f t="shared" si="4"/>
        <v>6</v>
      </c>
      <c r="E25">
        <f t="shared" si="5"/>
        <v>0</v>
      </c>
      <c r="F25" s="37">
        <f t="shared" si="6"/>
        <v>56.6</v>
      </c>
      <c r="G25" s="36">
        <f t="shared" si="7"/>
        <v>0</v>
      </c>
      <c r="H25">
        <f t="shared" si="8"/>
        <v>-76</v>
      </c>
      <c r="I25">
        <f t="shared" si="9"/>
        <v>-14</v>
      </c>
      <c r="J25">
        <f t="shared" si="10"/>
        <v>-5</v>
      </c>
      <c r="K25" s="38">
        <f t="shared" si="11"/>
        <v>-77.45</v>
      </c>
      <c r="L25" s="39">
        <f t="shared" ref="L25:P25" si="34">B25+G25</f>
        <v>0</v>
      </c>
      <c r="M25" s="19">
        <f t="shared" si="34"/>
        <v>-20</v>
      </c>
      <c r="N25" s="19">
        <f t="shared" si="34"/>
        <v>-8</v>
      </c>
      <c r="O25" s="19">
        <f t="shared" si="34"/>
        <v>-5</v>
      </c>
      <c r="P25" s="37">
        <f t="shared" si="34"/>
        <v>-20.85</v>
      </c>
    </row>
    <row r="26">
      <c r="A26" s="1" t="s">
        <v>134</v>
      </c>
      <c r="B26" s="36">
        <f t="shared" si="2"/>
        <v>0</v>
      </c>
      <c r="C26">
        <f t="shared" si="3"/>
        <v>200</v>
      </c>
      <c r="D26">
        <f t="shared" si="4"/>
        <v>0</v>
      </c>
      <c r="E26">
        <f t="shared" si="5"/>
        <v>0</v>
      </c>
      <c r="F26" s="37">
        <f t="shared" si="6"/>
        <v>200</v>
      </c>
      <c r="G26" s="36">
        <f t="shared" si="7"/>
        <v>0</v>
      </c>
      <c r="H26">
        <f t="shared" si="8"/>
        <v>-405</v>
      </c>
      <c r="I26">
        <f t="shared" si="9"/>
        <v>-2</v>
      </c>
      <c r="J26">
        <f t="shared" si="10"/>
        <v>-2</v>
      </c>
      <c r="K26" s="38">
        <f t="shared" si="11"/>
        <v>-405.22</v>
      </c>
      <c r="L26" s="39">
        <f t="shared" ref="L26:P26" si="35">B26+G26</f>
        <v>0</v>
      </c>
      <c r="M26" s="19">
        <f t="shared" si="35"/>
        <v>-205</v>
      </c>
      <c r="N26" s="19">
        <f t="shared" si="35"/>
        <v>-2</v>
      </c>
      <c r="O26" s="19">
        <f t="shared" si="35"/>
        <v>-2</v>
      </c>
      <c r="P26" s="37">
        <f t="shared" si="35"/>
        <v>-205.22</v>
      </c>
    </row>
    <row r="27">
      <c r="A27" s="1" t="s">
        <v>135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-20</v>
      </c>
      <c r="I27">
        <f t="shared" si="9"/>
        <v>0</v>
      </c>
      <c r="J27">
        <f t="shared" si="10"/>
        <v>0</v>
      </c>
      <c r="K27" s="38">
        <f t="shared" si="11"/>
        <v>-20</v>
      </c>
      <c r="L27" s="39">
        <f t="shared" ref="L27:P27" si="36">B27+G27</f>
        <v>0</v>
      </c>
      <c r="M27" s="19">
        <f t="shared" si="36"/>
        <v>-20</v>
      </c>
      <c r="N27" s="19">
        <f t="shared" si="36"/>
        <v>0</v>
      </c>
      <c r="O27" s="19">
        <f t="shared" si="36"/>
        <v>0</v>
      </c>
      <c r="P27" s="37">
        <f t="shared" si="36"/>
        <v>-20</v>
      </c>
    </row>
    <row r="28">
      <c r="A28" s="1" t="s">
        <v>136</v>
      </c>
      <c r="B28" s="36">
        <f t="shared" si="2"/>
        <v>0</v>
      </c>
      <c r="C28">
        <f t="shared" si="3"/>
        <v>173</v>
      </c>
      <c r="D28">
        <f t="shared" si="4"/>
        <v>13</v>
      </c>
      <c r="E28">
        <f t="shared" si="5"/>
        <v>0</v>
      </c>
      <c r="F28" s="37">
        <f t="shared" si="6"/>
        <v>174.3</v>
      </c>
      <c r="G28" s="36">
        <f t="shared" si="7"/>
        <v>0</v>
      </c>
      <c r="H28">
        <f t="shared" si="8"/>
        <v>-24</v>
      </c>
      <c r="I28">
        <f t="shared" si="9"/>
        <v>-10</v>
      </c>
      <c r="J28">
        <f t="shared" si="10"/>
        <v>0</v>
      </c>
      <c r="K28" s="38">
        <f t="shared" si="11"/>
        <v>-25</v>
      </c>
      <c r="L28" s="39">
        <f t="shared" ref="L28:P28" si="37">B28+G28</f>
        <v>0</v>
      </c>
      <c r="M28" s="19">
        <f t="shared" si="37"/>
        <v>149</v>
      </c>
      <c r="N28" s="19">
        <f t="shared" si="37"/>
        <v>3</v>
      </c>
      <c r="O28" s="19">
        <f t="shared" si="37"/>
        <v>0</v>
      </c>
      <c r="P28" s="37">
        <f t="shared" si="37"/>
        <v>149.3</v>
      </c>
    </row>
    <row r="29">
      <c r="A29" s="1" t="s">
        <v>137</v>
      </c>
      <c r="B29" s="36">
        <f t="shared" si="2"/>
        <v>0</v>
      </c>
      <c r="C29">
        <f t="shared" si="3"/>
        <v>122</v>
      </c>
      <c r="D29">
        <f t="shared" si="4"/>
        <v>0</v>
      </c>
      <c r="E29">
        <f t="shared" si="5"/>
        <v>0</v>
      </c>
      <c r="F29" s="37">
        <f t="shared" si="6"/>
        <v>122</v>
      </c>
      <c r="G29" s="36">
        <f t="shared" si="7"/>
        <v>0</v>
      </c>
      <c r="H29">
        <f t="shared" si="8"/>
        <v>0</v>
      </c>
      <c r="I29">
        <f t="shared" si="9"/>
        <v>0</v>
      </c>
      <c r="J29">
        <f t="shared" si="10"/>
        <v>0</v>
      </c>
      <c r="K29" s="38">
        <f t="shared" si="11"/>
        <v>0</v>
      </c>
      <c r="L29" s="39">
        <f t="shared" ref="L29:P29" si="38">B29+G29</f>
        <v>0</v>
      </c>
      <c r="M29" s="19">
        <f t="shared" si="38"/>
        <v>122</v>
      </c>
      <c r="N29" s="19">
        <f t="shared" si="38"/>
        <v>0</v>
      </c>
      <c r="O29" s="19">
        <f t="shared" si="38"/>
        <v>0</v>
      </c>
      <c r="P29" s="37">
        <f t="shared" si="38"/>
        <v>122</v>
      </c>
    </row>
    <row r="30">
      <c r="A30" s="1" t="s">
        <v>138</v>
      </c>
      <c r="B30" s="36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 s="37">
        <f t="shared" si="6"/>
        <v>0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9">B30+G30</f>
        <v>0</v>
      </c>
      <c r="M30" s="19">
        <f t="shared" si="39"/>
        <v>0</v>
      </c>
      <c r="N30" s="19">
        <f t="shared" si="39"/>
        <v>0</v>
      </c>
      <c r="O30" s="19">
        <f t="shared" si="39"/>
        <v>0</v>
      </c>
      <c r="P30" s="37">
        <f t="shared" si="39"/>
        <v>0</v>
      </c>
    </row>
    <row r="31">
      <c r="A31" s="1" t="s">
        <v>139</v>
      </c>
      <c r="B31" s="36">
        <f t="shared" si="2"/>
        <v>751</v>
      </c>
      <c r="C31">
        <f t="shared" si="3"/>
        <v>396</v>
      </c>
      <c r="D31">
        <f t="shared" si="4"/>
        <v>0</v>
      </c>
      <c r="E31">
        <f t="shared" si="5"/>
        <v>0</v>
      </c>
      <c r="F31" s="37">
        <f t="shared" si="6"/>
        <v>7906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40">B31+G31</f>
        <v>751</v>
      </c>
      <c r="M31" s="19">
        <f t="shared" si="40"/>
        <v>396</v>
      </c>
      <c r="N31" s="19">
        <f t="shared" si="40"/>
        <v>0</v>
      </c>
      <c r="O31" s="19">
        <f t="shared" si="40"/>
        <v>0</v>
      </c>
      <c r="P31" s="37">
        <f t="shared" si="40"/>
        <v>7906</v>
      </c>
    </row>
    <row r="32">
      <c r="A32" s="1" t="s">
        <v>140</v>
      </c>
      <c r="B32" s="36">
        <f t="shared" si="2"/>
        <v>0</v>
      </c>
      <c r="C32">
        <f t="shared" si="3"/>
        <v>100</v>
      </c>
      <c r="D32">
        <f t="shared" si="4"/>
        <v>0</v>
      </c>
      <c r="E32">
        <f t="shared" si="5"/>
        <v>0</v>
      </c>
      <c r="F32" s="37">
        <f t="shared" si="6"/>
        <v>100</v>
      </c>
      <c r="G32" s="36">
        <f t="shared" si="7"/>
        <v>0</v>
      </c>
      <c r="H32">
        <f t="shared" si="8"/>
        <v>-4247</v>
      </c>
      <c r="I32">
        <f t="shared" si="9"/>
        <v>-2</v>
      </c>
      <c r="J32">
        <f t="shared" si="10"/>
        <v>0</v>
      </c>
      <c r="K32" s="38">
        <f t="shared" si="11"/>
        <v>-4247.2</v>
      </c>
      <c r="L32" s="39">
        <f t="shared" ref="L32:P32" si="41">B32+G32</f>
        <v>0</v>
      </c>
      <c r="M32" s="19">
        <f t="shared" si="41"/>
        <v>-4147</v>
      </c>
      <c r="N32" s="19">
        <f t="shared" si="41"/>
        <v>-2</v>
      </c>
      <c r="O32" s="19">
        <f t="shared" si="41"/>
        <v>0</v>
      </c>
      <c r="P32" s="37">
        <f t="shared" si="41"/>
        <v>-4147.2</v>
      </c>
    </row>
    <row r="33">
      <c r="A33" s="1" t="s">
        <v>141</v>
      </c>
      <c r="B33" s="36">
        <f t="shared" si="2"/>
        <v>0</v>
      </c>
      <c r="C33">
        <f t="shared" si="3"/>
        <v>8</v>
      </c>
      <c r="D33">
        <f t="shared" si="4"/>
        <v>34</v>
      </c>
      <c r="E33">
        <f t="shared" si="5"/>
        <v>0</v>
      </c>
      <c r="F33" s="37">
        <f t="shared" si="6"/>
        <v>11.4</v>
      </c>
      <c r="G33" s="36">
        <f t="shared" si="7"/>
        <v>0</v>
      </c>
      <c r="H33">
        <f t="shared" si="8"/>
        <v>-1641</v>
      </c>
      <c r="I33">
        <f t="shared" si="9"/>
        <v>0</v>
      </c>
      <c r="J33">
        <f t="shared" si="10"/>
        <v>0</v>
      </c>
      <c r="K33" s="38">
        <f t="shared" si="11"/>
        <v>-1641</v>
      </c>
      <c r="L33" s="39">
        <f t="shared" ref="L33:P33" si="42">B33+G33</f>
        <v>0</v>
      </c>
      <c r="M33" s="19">
        <f t="shared" si="42"/>
        <v>-1633</v>
      </c>
      <c r="N33" s="19">
        <f t="shared" si="42"/>
        <v>34</v>
      </c>
      <c r="O33" s="19">
        <f t="shared" si="42"/>
        <v>0</v>
      </c>
      <c r="P33" s="37">
        <f t="shared" si="42"/>
        <v>-1629.6</v>
      </c>
    </row>
    <row r="34">
      <c r="A34" s="1" t="s">
        <v>142</v>
      </c>
      <c r="B34" s="36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 s="37">
        <f t="shared" si="6"/>
        <v>0</v>
      </c>
      <c r="G34" s="36">
        <f t="shared" si="7"/>
        <v>0</v>
      </c>
      <c r="H34">
        <f t="shared" si="8"/>
        <v>-38</v>
      </c>
      <c r="I34">
        <f t="shared" si="9"/>
        <v>0</v>
      </c>
      <c r="J34">
        <f t="shared" si="10"/>
        <v>0</v>
      </c>
      <c r="K34" s="38">
        <f t="shared" si="11"/>
        <v>-38</v>
      </c>
      <c r="L34" s="39">
        <f t="shared" ref="L34:P34" si="43">B34+G34</f>
        <v>0</v>
      </c>
      <c r="M34" s="19">
        <f t="shared" si="43"/>
        <v>-38</v>
      </c>
      <c r="N34" s="19">
        <f t="shared" si="43"/>
        <v>0</v>
      </c>
      <c r="O34" s="19">
        <f t="shared" si="43"/>
        <v>0</v>
      </c>
      <c r="P34" s="37">
        <f t="shared" si="43"/>
        <v>-38</v>
      </c>
    </row>
    <row r="35">
      <c r="A35" s="1" t="s">
        <v>143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-2</v>
      </c>
      <c r="I35">
        <f t="shared" si="9"/>
        <v>-3</v>
      </c>
      <c r="J35">
        <f t="shared" si="10"/>
        <v>0</v>
      </c>
      <c r="K35" s="38">
        <f t="shared" si="11"/>
        <v>-2.3</v>
      </c>
      <c r="L35" s="39">
        <f t="shared" ref="L35:P35" si="44">B35+G35</f>
        <v>0</v>
      </c>
      <c r="M35" s="19">
        <f t="shared" si="44"/>
        <v>-2</v>
      </c>
      <c r="N35" s="19">
        <f t="shared" si="44"/>
        <v>-3</v>
      </c>
      <c r="O35" s="19">
        <f t="shared" si="44"/>
        <v>0</v>
      </c>
      <c r="P35" s="37">
        <f t="shared" si="44"/>
        <v>-2.3</v>
      </c>
    </row>
    <row r="36">
      <c r="A36" s="1" t="s">
        <v>144</v>
      </c>
      <c r="B36" s="36">
        <f t="shared" si="2"/>
        <v>22</v>
      </c>
      <c r="C36">
        <f t="shared" si="3"/>
        <v>83</v>
      </c>
      <c r="D36">
        <f t="shared" si="4"/>
        <v>48</v>
      </c>
      <c r="E36">
        <f t="shared" si="5"/>
        <v>50</v>
      </c>
      <c r="F36" s="37">
        <f t="shared" si="6"/>
        <v>308.3</v>
      </c>
      <c r="G36" s="36">
        <f t="shared" si="7"/>
        <v>-1</v>
      </c>
      <c r="H36">
        <f t="shared" si="8"/>
        <v>-20</v>
      </c>
      <c r="I36">
        <f t="shared" si="9"/>
        <v>0</v>
      </c>
      <c r="J36">
        <f t="shared" si="10"/>
        <v>-5</v>
      </c>
      <c r="K36" s="38">
        <f t="shared" si="11"/>
        <v>-30.05</v>
      </c>
      <c r="L36" s="39">
        <f t="shared" ref="L36:P36" si="45">B36+G36</f>
        <v>21</v>
      </c>
      <c r="M36" s="19">
        <f t="shared" si="45"/>
        <v>63</v>
      </c>
      <c r="N36" s="19">
        <f t="shared" si="45"/>
        <v>48</v>
      </c>
      <c r="O36" s="19">
        <f t="shared" si="45"/>
        <v>45</v>
      </c>
      <c r="P36" s="37">
        <f t="shared" si="45"/>
        <v>278.25</v>
      </c>
    </row>
    <row r="37">
      <c r="A37" s="1" t="s">
        <v>145</v>
      </c>
      <c r="B37" s="36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 s="37">
        <f t="shared" si="6"/>
        <v>0</v>
      </c>
      <c r="G37" s="36">
        <f t="shared" si="7"/>
        <v>0</v>
      </c>
      <c r="H37">
        <f t="shared" si="8"/>
        <v>-152</v>
      </c>
      <c r="I37">
        <f t="shared" si="9"/>
        <v>0</v>
      </c>
      <c r="J37">
        <f t="shared" si="10"/>
        <v>0</v>
      </c>
      <c r="K37" s="38">
        <f t="shared" si="11"/>
        <v>-152</v>
      </c>
      <c r="L37" s="39">
        <f t="shared" ref="L37:P37" si="46">B37+G37</f>
        <v>0</v>
      </c>
      <c r="M37" s="19">
        <f t="shared" si="46"/>
        <v>-152</v>
      </c>
      <c r="N37" s="19">
        <f t="shared" si="46"/>
        <v>0</v>
      </c>
      <c r="O37" s="19">
        <f t="shared" si="46"/>
        <v>0</v>
      </c>
      <c r="P37" s="37">
        <f t="shared" si="46"/>
        <v>-152</v>
      </c>
    </row>
    <row r="38">
      <c r="A38" s="1" t="s">
        <v>146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7">B38+G38</f>
        <v>0</v>
      </c>
      <c r="M38" s="19">
        <f t="shared" si="47"/>
        <v>0</v>
      </c>
      <c r="N38" s="19">
        <f t="shared" si="47"/>
        <v>0</v>
      </c>
      <c r="O38" s="19">
        <f t="shared" si="47"/>
        <v>0</v>
      </c>
      <c r="P38" s="37">
        <f t="shared" si="47"/>
        <v>0</v>
      </c>
    </row>
    <row r="39">
      <c r="A39" s="1" t="s">
        <v>147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8">B39+G39</f>
        <v>0</v>
      </c>
      <c r="M39" s="19">
        <f t="shared" si="48"/>
        <v>0</v>
      </c>
      <c r="N39" s="19">
        <f t="shared" si="48"/>
        <v>0</v>
      </c>
      <c r="O39" s="19">
        <f t="shared" si="48"/>
        <v>0</v>
      </c>
      <c r="P39" s="37">
        <f t="shared" si="48"/>
        <v>0</v>
      </c>
    </row>
    <row r="40">
      <c r="A40" s="1" t="s">
        <v>148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9">B40+G40</f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37">
        <f t="shared" si="49"/>
        <v>0</v>
      </c>
    </row>
    <row r="41">
      <c r="A41" s="1" t="s">
        <v>149</v>
      </c>
      <c r="B41" s="36">
        <f t="shared" si="2"/>
        <v>0</v>
      </c>
      <c r="C41">
        <f t="shared" si="3"/>
        <v>26</v>
      </c>
      <c r="D41">
        <f t="shared" si="4"/>
        <v>0</v>
      </c>
      <c r="E41">
        <f t="shared" si="5"/>
        <v>0</v>
      </c>
      <c r="F41" s="37">
        <f t="shared" si="6"/>
        <v>26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50">B41+G41</f>
        <v>0</v>
      </c>
      <c r="M41" s="19">
        <f t="shared" si="50"/>
        <v>26</v>
      </c>
      <c r="N41" s="19">
        <f t="shared" si="50"/>
        <v>0</v>
      </c>
      <c r="O41" s="19">
        <f t="shared" si="50"/>
        <v>0</v>
      </c>
      <c r="P41" s="37">
        <f t="shared" si="50"/>
        <v>26</v>
      </c>
    </row>
    <row r="42">
      <c r="A42" s="1" t="s">
        <v>150</v>
      </c>
      <c r="B42" s="36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 s="37">
        <f t="shared" si="6"/>
        <v>0</v>
      </c>
      <c r="G42" s="36">
        <f t="shared" si="7"/>
        <v>0</v>
      </c>
      <c r="H42">
        <f t="shared" si="8"/>
        <v>-650</v>
      </c>
      <c r="I42">
        <f t="shared" si="9"/>
        <v>0</v>
      </c>
      <c r="J42">
        <f t="shared" si="10"/>
        <v>0</v>
      </c>
      <c r="K42" s="38">
        <f t="shared" si="11"/>
        <v>-650</v>
      </c>
      <c r="L42" s="39">
        <f t="shared" ref="L42:P42" si="51">B42+G42</f>
        <v>0</v>
      </c>
      <c r="M42" s="19">
        <f t="shared" si="51"/>
        <v>-650</v>
      </c>
      <c r="N42" s="19">
        <f t="shared" si="51"/>
        <v>0</v>
      </c>
      <c r="O42" s="19">
        <f t="shared" si="51"/>
        <v>0</v>
      </c>
      <c r="P42" s="37">
        <f t="shared" si="51"/>
        <v>-650</v>
      </c>
    </row>
    <row r="43">
      <c r="A43" s="1" t="s">
        <v>151</v>
      </c>
      <c r="B43" s="36">
        <f t="shared" si="2"/>
        <v>0</v>
      </c>
      <c r="C43">
        <f t="shared" si="3"/>
        <v>100</v>
      </c>
      <c r="D43">
        <f t="shared" si="4"/>
        <v>0</v>
      </c>
      <c r="E43">
        <f t="shared" si="5"/>
        <v>0</v>
      </c>
      <c r="F43" s="37">
        <f t="shared" si="6"/>
        <v>100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2">B43+G43</f>
        <v>0</v>
      </c>
      <c r="M43" s="19">
        <f t="shared" si="52"/>
        <v>100</v>
      </c>
      <c r="N43" s="19">
        <f t="shared" si="52"/>
        <v>0</v>
      </c>
      <c r="O43" s="19">
        <f t="shared" si="52"/>
        <v>0</v>
      </c>
      <c r="P43" s="37">
        <f t="shared" si="52"/>
        <v>100</v>
      </c>
    </row>
    <row r="44">
      <c r="A44" s="1" t="s">
        <v>152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3">B44+G44</f>
        <v>0</v>
      </c>
      <c r="M44" s="19">
        <f t="shared" si="53"/>
        <v>0</v>
      </c>
      <c r="N44" s="19">
        <f t="shared" si="53"/>
        <v>0</v>
      </c>
      <c r="O44" s="19">
        <f t="shared" si="53"/>
        <v>0</v>
      </c>
      <c r="P44" s="37">
        <f t="shared" si="53"/>
        <v>0</v>
      </c>
    </row>
    <row r="45">
      <c r="A45" s="1" t="s">
        <v>153</v>
      </c>
      <c r="B45" s="36">
        <f t="shared" si="2"/>
        <v>3</v>
      </c>
      <c r="C45">
        <f t="shared" si="3"/>
        <v>6</v>
      </c>
      <c r="D45">
        <f t="shared" si="4"/>
        <v>12</v>
      </c>
      <c r="E45">
        <f t="shared" si="5"/>
        <v>65</v>
      </c>
      <c r="F45" s="37">
        <f t="shared" si="6"/>
        <v>37.85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4">B45+G45</f>
        <v>3</v>
      </c>
      <c r="M45" s="19">
        <f t="shared" si="54"/>
        <v>6</v>
      </c>
      <c r="N45" s="19">
        <f t="shared" si="54"/>
        <v>12</v>
      </c>
      <c r="O45" s="19">
        <f t="shared" si="54"/>
        <v>65</v>
      </c>
      <c r="P45" s="37">
        <f t="shared" si="54"/>
        <v>37.85</v>
      </c>
    </row>
    <row r="46">
      <c r="A46" s="1" t="s">
        <v>154</v>
      </c>
      <c r="B46" s="36">
        <f t="shared" si="2"/>
        <v>0</v>
      </c>
      <c r="C46">
        <f t="shared" si="3"/>
        <v>27</v>
      </c>
      <c r="D46">
        <f t="shared" si="4"/>
        <v>0</v>
      </c>
      <c r="E46">
        <f t="shared" si="5"/>
        <v>0</v>
      </c>
      <c r="F46" s="37">
        <f t="shared" si="6"/>
        <v>27</v>
      </c>
      <c r="G46" s="36">
        <f t="shared" si="7"/>
        <v>0</v>
      </c>
      <c r="H46">
        <f t="shared" si="8"/>
        <v>-130</v>
      </c>
      <c r="I46">
        <f t="shared" si="9"/>
        <v>0</v>
      </c>
      <c r="J46">
        <f t="shared" si="10"/>
        <v>0</v>
      </c>
      <c r="K46" s="38">
        <f t="shared" si="11"/>
        <v>-130</v>
      </c>
      <c r="L46" s="39">
        <f t="shared" ref="L46:P46" si="55">B46+G46</f>
        <v>0</v>
      </c>
      <c r="M46" s="19">
        <f t="shared" si="55"/>
        <v>-103</v>
      </c>
      <c r="N46" s="19">
        <f t="shared" si="55"/>
        <v>0</v>
      </c>
      <c r="O46" s="19">
        <f t="shared" si="55"/>
        <v>0</v>
      </c>
      <c r="P46" s="37">
        <f t="shared" si="55"/>
        <v>-103</v>
      </c>
    </row>
    <row r="47">
      <c r="A47" s="1" t="s">
        <v>155</v>
      </c>
      <c r="B47" s="36">
        <f t="shared" si="2"/>
        <v>0</v>
      </c>
      <c r="C47">
        <f t="shared" si="3"/>
        <v>30</v>
      </c>
      <c r="D47">
        <f t="shared" si="4"/>
        <v>0</v>
      </c>
      <c r="E47">
        <f t="shared" si="5"/>
        <v>0</v>
      </c>
      <c r="F47" s="37">
        <f t="shared" si="6"/>
        <v>30</v>
      </c>
      <c r="G47" s="36">
        <f t="shared" si="7"/>
        <v>0</v>
      </c>
      <c r="H47">
        <f t="shared" si="8"/>
        <v>-466</v>
      </c>
      <c r="I47">
        <f t="shared" si="9"/>
        <v>-5</v>
      </c>
      <c r="J47">
        <f t="shared" si="10"/>
        <v>0</v>
      </c>
      <c r="K47" s="38">
        <f t="shared" si="11"/>
        <v>-466.5</v>
      </c>
      <c r="L47" s="39">
        <f t="shared" ref="L47:P47" si="56">B47+G47</f>
        <v>0</v>
      </c>
      <c r="M47" s="19">
        <f t="shared" si="56"/>
        <v>-436</v>
      </c>
      <c r="N47" s="19">
        <f t="shared" si="56"/>
        <v>-5</v>
      </c>
      <c r="O47" s="19">
        <f t="shared" si="56"/>
        <v>0</v>
      </c>
      <c r="P47" s="37">
        <f t="shared" si="56"/>
        <v>-436.5</v>
      </c>
    </row>
    <row r="48">
      <c r="A48" s="1" t="s">
        <v>156</v>
      </c>
      <c r="B48" s="36">
        <f t="shared" si="2"/>
        <v>28</v>
      </c>
      <c r="C48">
        <f t="shared" si="3"/>
        <v>645</v>
      </c>
      <c r="D48">
        <f t="shared" si="4"/>
        <v>59</v>
      </c>
      <c r="E48">
        <f t="shared" si="5"/>
        <v>97</v>
      </c>
      <c r="F48" s="37">
        <f t="shared" si="6"/>
        <v>931.87</v>
      </c>
      <c r="G48" s="36">
        <f t="shared" si="7"/>
        <v>-14</v>
      </c>
      <c r="H48">
        <f t="shared" si="8"/>
        <v>-322</v>
      </c>
      <c r="I48">
        <f t="shared" si="9"/>
        <v>-28</v>
      </c>
      <c r="J48">
        <f t="shared" si="10"/>
        <v>-49</v>
      </c>
      <c r="K48" s="38">
        <f t="shared" si="11"/>
        <v>-465.29</v>
      </c>
      <c r="L48" s="39">
        <f t="shared" ref="L48:P48" si="57">B48+G48</f>
        <v>14</v>
      </c>
      <c r="M48" s="19">
        <f t="shared" si="57"/>
        <v>323</v>
      </c>
      <c r="N48" s="19">
        <f t="shared" si="57"/>
        <v>31</v>
      </c>
      <c r="O48" s="19">
        <f t="shared" si="57"/>
        <v>48</v>
      </c>
      <c r="P48" s="37">
        <f t="shared" si="57"/>
        <v>466.58</v>
      </c>
    </row>
    <row r="49">
      <c r="A49" s="1" t="s">
        <v>157</v>
      </c>
      <c r="B49" s="36">
        <f t="shared" si="2"/>
        <v>0</v>
      </c>
      <c r="C49">
        <f t="shared" si="3"/>
        <v>15</v>
      </c>
      <c r="D49">
        <f t="shared" si="4"/>
        <v>0</v>
      </c>
      <c r="E49">
        <f t="shared" si="5"/>
        <v>0</v>
      </c>
      <c r="F49" s="37">
        <f t="shared" si="6"/>
        <v>15</v>
      </c>
      <c r="G49" s="36">
        <f t="shared" si="7"/>
        <v>0</v>
      </c>
      <c r="H49">
        <f t="shared" si="8"/>
        <v>-448</v>
      </c>
      <c r="I49">
        <f t="shared" si="9"/>
        <v>-8</v>
      </c>
      <c r="J49">
        <f t="shared" si="10"/>
        <v>0</v>
      </c>
      <c r="K49" s="38">
        <f t="shared" si="11"/>
        <v>-448.8</v>
      </c>
      <c r="L49" s="39">
        <f t="shared" ref="L49:P49" si="58">B49+G49</f>
        <v>0</v>
      </c>
      <c r="M49" s="19">
        <f t="shared" si="58"/>
        <v>-433</v>
      </c>
      <c r="N49" s="19">
        <f t="shared" si="58"/>
        <v>-8</v>
      </c>
      <c r="O49" s="19">
        <f t="shared" si="58"/>
        <v>0</v>
      </c>
      <c r="P49" s="37">
        <f t="shared" si="58"/>
        <v>-433.8</v>
      </c>
    </row>
    <row r="50">
      <c r="A50" s="1" t="s">
        <v>158</v>
      </c>
      <c r="B50" s="36">
        <f t="shared" si="2"/>
        <v>0</v>
      </c>
      <c r="C50">
        <f t="shared" si="3"/>
        <v>0</v>
      </c>
      <c r="D50">
        <f t="shared" si="4"/>
        <v>0</v>
      </c>
      <c r="E50">
        <f t="shared" si="5"/>
        <v>0</v>
      </c>
      <c r="F50" s="37">
        <f t="shared" si="6"/>
        <v>0</v>
      </c>
      <c r="G50" s="36">
        <f t="shared" si="7"/>
        <v>0</v>
      </c>
      <c r="H50">
        <f t="shared" si="8"/>
        <v>-135</v>
      </c>
      <c r="I50">
        <f t="shared" si="9"/>
        <v>-9</v>
      </c>
      <c r="J50">
        <f t="shared" si="10"/>
        <v>0</v>
      </c>
      <c r="K50" s="38">
        <f t="shared" si="11"/>
        <v>-135.9</v>
      </c>
      <c r="L50" s="39">
        <f t="shared" ref="L50:P50" si="59">B50+G50</f>
        <v>0</v>
      </c>
      <c r="M50" s="19">
        <f t="shared" si="59"/>
        <v>-135</v>
      </c>
      <c r="N50" s="19">
        <f t="shared" si="59"/>
        <v>-9</v>
      </c>
      <c r="O50" s="19">
        <f t="shared" si="59"/>
        <v>0</v>
      </c>
      <c r="P50" s="37">
        <f t="shared" si="59"/>
        <v>-135.9</v>
      </c>
    </row>
    <row r="51">
      <c r="A51" s="1" t="s">
        <v>159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0</v>
      </c>
      <c r="I51">
        <f t="shared" si="9"/>
        <v>0</v>
      </c>
      <c r="J51">
        <f t="shared" si="10"/>
        <v>0</v>
      </c>
      <c r="K51" s="38">
        <f t="shared" si="11"/>
        <v>0</v>
      </c>
      <c r="L51" s="39">
        <f t="shared" ref="L51:P51" si="60">B51+G51</f>
        <v>0</v>
      </c>
      <c r="M51" s="19">
        <f t="shared" si="60"/>
        <v>0</v>
      </c>
      <c r="N51" s="19">
        <f t="shared" si="60"/>
        <v>0</v>
      </c>
      <c r="O51" s="19">
        <f t="shared" si="60"/>
        <v>0</v>
      </c>
      <c r="P51" s="37">
        <f t="shared" si="60"/>
        <v>0</v>
      </c>
    </row>
    <row r="52">
      <c r="A52" s="1" t="s">
        <v>160</v>
      </c>
      <c r="B52" s="36">
        <f t="shared" si="2"/>
        <v>0</v>
      </c>
      <c r="C52">
        <f t="shared" si="3"/>
        <v>26</v>
      </c>
      <c r="D52">
        <f t="shared" si="4"/>
        <v>16</v>
      </c>
      <c r="E52">
        <f t="shared" si="5"/>
        <v>31</v>
      </c>
      <c r="F52" s="37">
        <f t="shared" si="6"/>
        <v>27.91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1">B52+G52</f>
        <v>0</v>
      </c>
      <c r="M52" s="19">
        <f t="shared" si="61"/>
        <v>26</v>
      </c>
      <c r="N52" s="19">
        <f t="shared" si="61"/>
        <v>16</v>
      </c>
      <c r="O52" s="19">
        <f t="shared" si="61"/>
        <v>31</v>
      </c>
      <c r="P52" s="37">
        <f t="shared" si="61"/>
        <v>27.91</v>
      </c>
    </row>
    <row r="53">
      <c r="A53" s="1" t="s">
        <v>161</v>
      </c>
      <c r="B53" s="36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 s="37">
        <f t="shared" si="6"/>
        <v>0</v>
      </c>
      <c r="G53" s="36">
        <f t="shared" si="7"/>
        <v>0</v>
      </c>
      <c r="H53">
        <f t="shared" si="8"/>
        <v>-1</v>
      </c>
      <c r="I53">
        <f t="shared" si="9"/>
        <v>0</v>
      </c>
      <c r="J53">
        <f t="shared" si="10"/>
        <v>0</v>
      </c>
      <c r="K53" s="38">
        <f t="shared" si="11"/>
        <v>-1</v>
      </c>
      <c r="L53" s="39">
        <f t="shared" ref="L53:P53" si="62">B53+G53</f>
        <v>0</v>
      </c>
      <c r="M53" s="19">
        <f t="shared" si="62"/>
        <v>-1</v>
      </c>
      <c r="N53" s="19">
        <f t="shared" si="62"/>
        <v>0</v>
      </c>
      <c r="O53" s="19">
        <f t="shared" si="62"/>
        <v>0</v>
      </c>
      <c r="P53" s="37">
        <f t="shared" si="62"/>
        <v>-1</v>
      </c>
    </row>
    <row r="54">
      <c r="A54" s="1" t="s">
        <v>162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-620</v>
      </c>
      <c r="I54">
        <f t="shared" si="9"/>
        <v>0</v>
      </c>
      <c r="J54">
        <f t="shared" si="10"/>
        <v>0</v>
      </c>
      <c r="K54" s="38">
        <f t="shared" si="11"/>
        <v>-620</v>
      </c>
      <c r="L54" s="39">
        <f t="shared" ref="L54:P54" si="63">B54+G54</f>
        <v>0</v>
      </c>
      <c r="M54" s="19">
        <f t="shared" si="63"/>
        <v>-620</v>
      </c>
      <c r="N54" s="19">
        <f t="shared" si="63"/>
        <v>0</v>
      </c>
      <c r="O54" s="19">
        <f t="shared" si="63"/>
        <v>0</v>
      </c>
      <c r="P54" s="37">
        <f t="shared" si="63"/>
        <v>-620</v>
      </c>
    </row>
    <row r="55">
      <c r="A55" s="1" t="s">
        <v>163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0</v>
      </c>
      <c r="I55">
        <f t="shared" si="9"/>
        <v>-1</v>
      </c>
      <c r="J55">
        <f t="shared" si="10"/>
        <v>-11</v>
      </c>
      <c r="K55" s="38">
        <f t="shared" si="11"/>
        <v>-0.21</v>
      </c>
      <c r="L55" s="39">
        <f t="shared" ref="L55:P55" si="64">B55+G55</f>
        <v>0</v>
      </c>
      <c r="M55" s="19">
        <f t="shared" si="64"/>
        <v>0</v>
      </c>
      <c r="N55" s="19">
        <f t="shared" si="64"/>
        <v>-1</v>
      </c>
      <c r="O55" s="19">
        <f t="shared" si="64"/>
        <v>-11</v>
      </c>
      <c r="P55" s="37">
        <f t="shared" si="64"/>
        <v>-0.21</v>
      </c>
    </row>
    <row r="56">
      <c r="A56" s="1" t="s">
        <v>164</v>
      </c>
      <c r="B56" s="36">
        <f t="shared" si="2"/>
        <v>20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200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5">B56+G56</f>
        <v>20</v>
      </c>
      <c r="M56" s="19">
        <f t="shared" si="65"/>
        <v>0</v>
      </c>
      <c r="N56" s="19">
        <f t="shared" si="65"/>
        <v>0</v>
      </c>
      <c r="O56" s="19">
        <f t="shared" si="65"/>
        <v>0</v>
      </c>
      <c r="P56" s="37">
        <f t="shared" si="65"/>
        <v>200</v>
      </c>
    </row>
    <row r="57">
      <c r="A57" s="1" t="s">
        <v>165</v>
      </c>
      <c r="B57" s="36">
        <f t="shared" si="2"/>
        <v>0</v>
      </c>
      <c r="C57">
        <f t="shared" si="3"/>
        <v>2000</v>
      </c>
      <c r="D57">
        <f t="shared" si="4"/>
        <v>0</v>
      </c>
      <c r="E57">
        <f t="shared" si="5"/>
        <v>0</v>
      </c>
      <c r="F57" s="37">
        <f t="shared" si="6"/>
        <v>2000</v>
      </c>
      <c r="G57" s="36">
        <f t="shared" si="7"/>
        <v>0</v>
      </c>
      <c r="H57">
        <f t="shared" si="8"/>
        <v>-10</v>
      </c>
      <c r="I57">
        <f t="shared" si="9"/>
        <v>0</v>
      </c>
      <c r="J57">
        <f t="shared" si="10"/>
        <v>0</v>
      </c>
      <c r="K57" s="38">
        <f t="shared" si="11"/>
        <v>-10</v>
      </c>
      <c r="L57" s="39">
        <f t="shared" ref="L57:P57" si="66">B57+G57</f>
        <v>0</v>
      </c>
      <c r="M57" s="19">
        <f t="shared" si="66"/>
        <v>1990</v>
      </c>
      <c r="N57" s="19">
        <f t="shared" si="66"/>
        <v>0</v>
      </c>
      <c r="O57" s="19">
        <f t="shared" si="66"/>
        <v>0</v>
      </c>
      <c r="P57" s="37">
        <f t="shared" si="66"/>
        <v>1990</v>
      </c>
    </row>
    <row r="58">
      <c r="A58" s="1" t="s">
        <v>166</v>
      </c>
      <c r="B58" s="36">
        <f t="shared" si="2"/>
        <v>0</v>
      </c>
      <c r="C58">
        <f t="shared" si="3"/>
        <v>1995</v>
      </c>
      <c r="D58">
        <f t="shared" si="4"/>
        <v>0</v>
      </c>
      <c r="E58">
        <f t="shared" si="5"/>
        <v>0</v>
      </c>
      <c r="F58" s="37">
        <f t="shared" si="6"/>
        <v>1995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7">B58+G58</f>
        <v>0</v>
      </c>
      <c r="M58" s="19">
        <f t="shared" si="67"/>
        <v>1995</v>
      </c>
      <c r="N58" s="19">
        <f t="shared" si="67"/>
        <v>0</v>
      </c>
      <c r="O58" s="19">
        <f t="shared" si="67"/>
        <v>0</v>
      </c>
      <c r="P58" s="37">
        <f t="shared" si="67"/>
        <v>1995</v>
      </c>
    </row>
    <row r="59">
      <c r="A59" s="1" t="s">
        <v>167</v>
      </c>
      <c r="B59" s="36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 s="37">
        <f t="shared" si="6"/>
        <v>0</v>
      </c>
      <c r="G59" s="36">
        <f t="shared" si="7"/>
        <v>-30</v>
      </c>
      <c r="H59">
        <f t="shared" si="8"/>
        <v>-1746</v>
      </c>
      <c r="I59">
        <f t="shared" si="9"/>
        <v>-5</v>
      </c>
      <c r="J59">
        <f t="shared" si="10"/>
        <v>0</v>
      </c>
      <c r="K59" s="38">
        <f t="shared" si="11"/>
        <v>-2046.5</v>
      </c>
      <c r="L59" s="39">
        <f t="shared" ref="L59:P59" si="68">B59+G59</f>
        <v>-30</v>
      </c>
      <c r="M59" s="19">
        <f t="shared" si="68"/>
        <v>-1746</v>
      </c>
      <c r="N59" s="19">
        <f t="shared" si="68"/>
        <v>-5</v>
      </c>
      <c r="O59" s="19">
        <f t="shared" si="68"/>
        <v>0</v>
      </c>
      <c r="P59" s="37">
        <f t="shared" si="68"/>
        <v>-2046.5</v>
      </c>
    </row>
    <row r="60">
      <c r="A60" s="1" t="s">
        <v>168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0</v>
      </c>
      <c r="H60">
        <f t="shared" si="8"/>
        <v>0</v>
      </c>
      <c r="I60">
        <f t="shared" si="9"/>
        <v>0</v>
      </c>
      <c r="J60">
        <f t="shared" si="10"/>
        <v>0</v>
      </c>
      <c r="K60" s="38">
        <f t="shared" si="11"/>
        <v>0</v>
      </c>
      <c r="L60" s="39">
        <f t="shared" ref="L60:P60" si="69">B60+G60</f>
        <v>0</v>
      </c>
      <c r="M60" s="19">
        <f t="shared" si="69"/>
        <v>0</v>
      </c>
      <c r="N60" s="19">
        <f t="shared" si="69"/>
        <v>0</v>
      </c>
      <c r="O60" s="19">
        <f t="shared" si="69"/>
        <v>0</v>
      </c>
      <c r="P60" s="37">
        <f t="shared" si="69"/>
        <v>0</v>
      </c>
    </row>
    <row r="61">
      <c r="A61" s="1" t="s">
        <v>169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70">B61+G61</f>
        <v>0</v>
      </c>
      <c r="M61" s="19">
        <f t="shared" si="70"/>
        <v>0</v>
      </c>
      <c r="N61" s="19">
        <f t="shared" si="70"/>
        <v>0</v>
      </c>
      <c r="O61" s="19">
        <f t="shared" si="70"/>
        <v>0</v>
      </c>
      <c r="P61" s="37">
        <f t="shared" si="70"/>
        <v>0</v>
      </c>
    </row>
    <row r="62">
      <c r="A62" s="1" t="s">
        <v>170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-31</v>
      </c>
      <c r="I62">
        <f t="shared" si="9"/>
        <v>-1</v>
      </c>
      <c r="J62">
        <f t="shared" si="10"/>
        <v>0</v>
      </c>
      <c r="K62" s="38">
        <f t="shared" si="11"/>
        <v>-31.1</v>
      </c>
      <c r="L62" s="39">
        <f t="shared" ref="L62:P62" si="71">B62+G62</f>
        <v>0</v>
      </c>
      <c r="M62" s="19">
        <f t="shared" si="71"/>
        <v>-31</v>
      </c>
      <c r="N62" s="19">
        <f t="shared" si="71"/>
        <v>-1</v>
      </c>
      <c r="O62" s="19">
        <f t="shared" si="71"/>
        <v>0</v>
      </c>
      <c r="P62" s="37">
        <f t="shared" si="71"/>
        <v>-31.1</v>
      </c>
    </row>
    <row r="63">
      <c r="A63" s="1" t="s">
        <v>171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-1521</v>
      </c>
      <c r="I63">
        <f t="shared" si="9"/>
        <v>-5</v>
      </c>
      <c r="J63">
        <f t="shared" si="10"/>
        <v>0</v>
      </c>
      <c r="K63" s="38">
        <f t="shared" si="11"/>
        <v>-1521.5</v>
      </c>
      <c r="L63" s="39">
        <f t="shared" ref="L63:P63" si="72">B63+G63</f>
        <v>0</v>
      </c>
      <c r="M63" s="19">
        <f t="shared" si="72"/>
        <v>-1521</v>
      </c>
      <c r="N63" s="19">
        <f t="shared" si="72"/>
        <v>-5</v>
      </c>
      <c r="O63" s="19">
        <f t="shared" si="72"/>
        <v>0</v>
      </c>
      <c r="P63" s="37">
        <f t="shared" si="72"/>
        <v>-1521.5</v>
      </c>
    </row>
    <row r="64">
      <c r="A64" s="1" t="s">
        <v>172</v>
      </c>
      <c r="B64" s="36">
        <f t="shared" si="2"/>
        <v>50</v>
      </c>
      <c r="C64">
        <f t="shared" si="3"/>
        <v>31368</v>
      </c>
      <c r="D64">
        <f t="shared" si="4"/>
        <v>12</v>
      </c>
      <c r="E64">
        <f t="shared" si="5"/>
        <v>0</v>
      </c>
      <c r="F64" s="37">
        <f t="shared" si="6"/>
        <v>31869.2</v>
      </c>
      <c r="G64" s="36">
        <f t="shared" si="7"/>
        <v>0</v>
      </c>
      <c r="H64">
        <f t="shared" si="8"/>
        <v>-15498</v>
      </c>
      <c r="I64">
        <f t="shared" si="9"/>
        <v>0</v>
      </c>
      <c r="J64">
        <f t="shared" si="10"/>
        <v>0</v>
      </c>
      <c r="K64" s="38">
        <f t="shared" si="11"/>
        <v>-15498</v>
      </c>
      <c r="L64" s="39">
        <f t="shared" ref="L64:P64" si="73">B64+G64</f>
        <v>50</v>
      </c>
      <c r="M64" s="19">
        <f t="shared" si="73"/>
        <v>15870</v>
      </c>
      <c r="N64" s="19">
        <f t="shared" si="73"/>
        <v>12</v>
      </c>
      <c r="O64" s="19">
        <f t="shared" si="73"/>
        <v>0</v>
      </c>
      <c r="P64" s="37">
        <f t="shared" si="73"/>
        <v>16371.2</v>
      </c>
    </row>
    <row r="65">
      <c r="A65" s="1" t="s">
        <v>173</v>
      </c>
      <c r="B65" s="36">
        <f t="shared" si="2"/>
        <v>30</v>
      </c>
      <c r="C65">
        <f t="shared" si="3"/>
        <v>0</v>
      </c>
      <c r="D65">
        <f t="shared" si="4"/>
        <v>0</v>
      </c>
      <c r="E65">
        <f t="shared" si="5"/>
        <v>0</v>
      </c>
      <c r="F65" s="37">
        <f t="shared" si="6"/>
        <v>300</v>
      </c>
      <c r="G65" s="36">
        <f t="shared" si="7"/>
        <v>-15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-150</v>
      </c>
      <c r="L65" s="39">
        <f t="shared" ref="L65:P65" si="74">B65+G65</f>
        <v>15</v>
      </c>
      <c r="M65" s="19">
        <f t="shared" si="74"/>
        <v>0</v>
      </c>
      <c r="N65" s="19">
        <f t="shared" si="74"/>
        <v>0</v>
      </c>
      <c r="O65" s="19">
        <f t="shared" si="74"/>
        <v>0</v>
      </c>
      <c r="P65" s="37">
        <f t="shared" si="74"/>
        <v>150</v>
      </c>
    </row>
    <row r="66">
      <c r="A66" s="1" t="s">
        <v>174</v>
      </c>
      <c r="B66" s="3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5">B66+G66</f>
        <v>0</v>
      </c>
      <c r="M66" s="19">
        <f t="shared" si="75"/>
        <v>0</v>
      </c>
      <c r="N66" s="19">
        <f t="shared" si="75"/>
        <v>0</v>
      </c>
      <c r="O66" s="19">
        <f t="shared" si="75"/>
        <v>0</v>
      </c>
      <c r="P66" s="37">
        <f t="shared" si="75"/>
        <v>0</v>
      </c>
    </row>
    <row r="67">
      <c r="A67" s="1" t="s">
        <v>175</v>
      </c>
      <c r="B67" s="36">
        <f t="shared" si="2"/>
        <v>0</v>
      </c>
      <c r="C67">
        <f t="shared" si="3"/>
        <v>460</v>
      </c>
      <c r="D67">
        <f t="shared" si="4"/>
        <v>15</v>
      </c>
      <c r="E67">
        <f t="shared" si="5"/>
        <v>0</v>
      </c>
      <c r="F67" s="37">
        <f t="shared" si="6"/>
        <v>461.5</v>
      </c>
      <c r="G67" s="36">
        <f t="shared" si="7"/>
        <v>0</v>
      </c>
      <c r="H67">
        <f t="shared" si="8"/>
        <v>-831</v>
      </c>
      <c r="I67">
        <f t="shared" si="9"/>
        <v>-14</v>
      </c>
      <c r="J67">
        <f t="shared" si="10"/>
        <v>-5</v>
      </c>
      <c r="K67" s="38">
        <f t="shared" si="11"/>
        <v>-832.45</v>
      </c>
      <c r="L67" s="39">
        <f t="shared" ref="L67:P67" si="76">B67+G67</f>
        <v>0</v>
      </c>
      <c r="M67" s="19">
        <f t="shared" si="76"/>
        <v>-371</v>
      </c>
      <c r="N67" s="19">
        <f t="shared" si="76"/>
        <v>1</v>
      </c>
      <c r="O67" s="19">
        <f t="shared" si="76"/>
        <v>-5</v>
      </c>
      <c r="P67" s="37">
        <f t="shared" si="76"/>
        <v>-370.95</v>
      </c>
    </row>
    <row r="68">
      <c r="A68" s="1" t="s">
        <v>176</v>
      </c>
      <c r="B68" s="36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 s="37">
        <f t="shared" si="6"/>
        <v>0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7">B68+G68</f>
        <v>0</v>
      </c>
      <c r="M68" s="19">
        <f t="shared" si="77"/>
        <v>0</v>
      </c>
      <c r="N68" s="19">
        <f t="shared" si="77"/>
        <v>0</v>
      </c>
      <c r="O68" s="19">
        <f t="shared" si="77"/>
        <v>0</v>
      </c>
      <c r="P68" s="37">
        <f t="shared" si="77"/>
        <v>0</v>
      </c>
    </row>
    <row r="69">
      <c r="A69" s="1" t="s">
        <v>177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8">B69+G69</f>
        <v>0</v>
      </c>
      <c r="M69" s="19">
        <f t="shared" si="78"/>
        <v>0</v>
      </c>
      <c r="N69" s="19">
        <f t="shared" si="78"/>
        <v>0</v>
      </c>
      <c r="O69" s="19">
        <f t="shared" si="78"/>
        <v>0</v>
      </c>
      <c r="P69" s="37">
        <f t="shared" si="78"/>
        <v>0</v>
      </c>
    </row>
    <row r="70">
      <c r="A70" s="1" t="s">
        <v>178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9">B70+G70</f>
        <v>0</v>
      </c>
      <c r="M70" s="19">
        <f t="shared" si="79"/>
        <v>0</v>
      </c>
      <c r="N70" s="19">
        <f t="shared" si="79"/>
        <v>0</v>
      </c>
      <c r="O70" s="19">
        <f t="shared" si="79"/>
        <v>0</v>
      </c>
      <c r="P70" s="37">
        <f t="shared" si="79"/>
        <v>0</v>
      </c>
    </row>
    <row r="71">
      <c r="A71" s="1" t="s">
        <v>179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-8</v>
      </c>
      <c r="I71">
        <f t="shared" si="9"/>
        <v>0</v>
      </c>
      <c r="J71">
        <f t="shared" si="10"/>
        <v>0</v>
      </c>
      <c r="K71" s="38">
        <f t="shared" si="11"/>
        <v>-8</v>
      </c>
      <c r="L71" s="39">
        <f t="shared" ref="L71:P71" si="80">B71+G71</f>
        <v>0</v>
      </c>
      <c r="M71" s="19">
        <f t="shared" si="80"/>
        <v>-8</v>
      </c>
      <c r="N71" s="19">
        <f t="shared" si="80"/>
        <v>0</v>
      </c>
      <c r="O71" s="19">
        <f t="shared" si="80"/>
        <v>0</v>
      </c>
      <c r="P71" s="37">
        <f t="shared" si="80"/>
        <v>-8</v>
      </c>
    </row>
    <row r="72">
      <c r="A72" s="1" t="s">
        <v>180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-650</v>
      </c>
      <c r="I72">
        <f t="shared" si="9"/>
        <v>0</v>
      </c>
      <c r="J72">
        <f t="shared" si="10"/>
        <v>0</v>
      </c>
      <c r="K72" s="38">
        <f t="shared" si="11"/>
        <v>-650</v>
      </c>
      <c r="L72" s="39">
        <f t="shared" ref="L72:P72" si="81">B72+G72</f>
        <v>0</v>
      </c>
      <c r="M72" s="19">
        <f t="shared" si="81"/>
        <v>-650</v>
      </c>
      <c r="N72" s="19">
        <f t="shared" si="81"/>
        <v>0</v>
      </c>
      <c r="O72" s="19">
        <f t="shared" si="81"/>
        <v>0</v>
      </c>
      <c r="P72" s="37">
        <f t="shared" si="81"/>
        <v>-650</v>
      </c>
    </row>
    <row r="73">
      <c r="A73" s="1" t="s">
        <v>181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 s="38">
        <f t="shared" si="11"/>
        <v>0</v>
      </c>
      <c r="L73" s="39">
        <f t="shared" ref="L73:P73" si="82">B73+G73</f>
        <v>0</v>
      </c>
      <c r="M73" s="19">
        <f t="shared" si="82"/>
        <v>0</v>
      </c>
      <c r="N73" s="19">
        <f t="shared" si="82"/>
        <v>0</v>
      </c>
      <c r="O73" s="19">
        <f t="shared" si="82"/>
        <v>0</v>
      </c>
      <c r="P73" s="37">
        <f t="shared" si="82"/>
        <v>0</v>
      </c>
    </row>
    <row r="74">
      <c r="A74" s="1" t="s">
        <v>182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-1</v>
      </c>
      <c r="I74">
        <f t="shared" si="9"/>
        <v>-8</v>
      </c>
      <c r="J74">
        <f t="shared" si="10"/>
        <v>0</v>
      </c>
      <c r="K74" s="38">
        <f t="shared" si="11"/>
        <v>-1.8</v>
      </c>
      <c r="L74" s="39">
        <f t="shared" ref="L74:P74" si="83">B74+G74</f>
        <v>0</v>
      </c>
      <c r="M74" s="19">
        <f t="shared" si="83"/>
        <v>-1</v>
      </c>
      <c r="N74" s="19">
        <f t="shared" si="83"/>
        <v>-8</v>
      </c>
      <c r="O74" s="19">
        <f t="shared" si="83"/>
        <v>0</v>
      </c>
      <c r="P74" s="37">
        <f t="shared" si="83"/>
        <v>-1.8</v>
      </c>
    </row>
    <row r="75">
      <c r="A75" s="1" t="s">
        <v>183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-300</v>
      </c>
      <c r="H75">
        <f t="shared" si="8"/>
        <v>-1450</v>
      </c>
      <c r="I75">
        <f t="shared" si="9"/>
        <v>0</v>
      </c>
      <c r="J75">
        <f t="shared" si="10"/>
        <v>0</v>
      </c>
      <c r="K75" s="38">
        <f t="shared" si="11"/>
        <v>-4450</v>
      </c>
      <c r="L75" s="39">
        <f t="shared" ref="L75:P75" si="84">B75+G75</f>
        <v>-300</v>
      </c>
      <c r="M75" s="19">
        <f t="shared" si="84"/>
        <v>-1450</v>
      </c>
      <c r="N75" s="19">
        <f t="shared" si="84"/>
        <v>0</v>
      </c>
      <c r="O75" s="19">
        <f t="shared" si="84"/>
        <v>0</v>
      </c>
      <c r="P75" s="37">
        <f t="shared" si="84"/>
        <v>-4450</v>
      </c>
    </row>
    <row r="76">
      <c r="A76" s="1" t="s">
        <v>184</v>
      </c>
      <c r="B76" s="36">
        <f t="shared" si="2"/>
        <v>25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250</v>
      </c>
      <c r="G76" s="36">
        <f t="shared" si="7"/>
        <v>-7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-70</v>
      </c>
      <c r="L76" s="39">
        <f t="shared" ref="L76:P76" si="85">B76+G76</f>
        <v>18</v>
      </c>
      <c r="M76" s="19">
        <f t="shared" si="85"/>
        <v>0</v>
      </c>
      <c r="N76" s="19">
        <f t="shared" si="85"/>
        <v>0</v>
      </c>
      <c r="O76" s="19">
        <f t="shared" si="85"/>
        <v>0</v>
      </c>
      <c r="P76" s="37">
        <f t="shared" si="85"/>
        <v>180</v>
      </c>
    </row>
    <row r="77">
      <c r="A77" s="1" t="s">
        <v>185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-3</v>
      </c>
      <c r="I77">
        <f t="shared" si="9"/>
        <v>-12</v>
      </c>
      <c r="J77">
        <f t="shared" si="10"/>
        <v>0</v>
      </c>
      <c r="K77" s="38">
        <f t="shared" si="11"/>
        <v>-4.2</v>
      </c>
      <c r="L77" s="39">
        <f t="shared" ref="L77:P77" si="86">B77+G77</f>
        <v>0</v>
      </c>
      <c r="M77" s="19">
        <f t="shared" si="86"/>
        <v>-3</v>
      </c>
      <c r="N77" s="19">
        <f t="shared" si="86"/>
        <v>-12</v>
      </c>
      <c r="O77" s="19">
        <f t="shared" si="86"/>
        <v>0</v>
      </c>
      <c r="P77" s="37">
        <f t="shared" si="86"/>
        <v>-4.2</v>
      </c>
    </row>
    <row r="78">
      <c r="A78" s="1" t="s">
        <v>186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-1005</v>
      </c>
      <c r="I78">
        <f t="shared" si="9"/>
        <v>0</v>
      </c>
      <c r="J78">
        <f t="shared" si="10"/>
        <v>0</v>
      </c>
      <c r="K78" s="38">
        <f t="shared" si="11"/>
        <v>-1005</v>
      </c>
      <c r="L78" s="39">
        <f t="shared" ref="L78:P78" si="87">B78+G78</f>
        <v>0</v>
      </c>
      <c r="M78" s="19">
        <f t="shared" si="87"/>
        <v>-1005</v>
      </c>
      <c r="N78" s="19">
        <f t="shared" si="87"/>
        <v>0</v>
      </c>
      <c r="O78" s="19">
        <f t="shared" si="87"/>
        <v>0</v>
      </c>
      <c r="P78" s="37">
        <f t="shared" si="87"/>
        <v>-1005</v>
      </c>
    </row>
    <row r="79">
      <c r="A79" s="1" t="s">
        <v>187</v>
      </c>
      <c r="B79" s="36">
        <f t="shared" si="2"/>
        <v>0</v>
      </c>
      <c r="C79">
        <f t="shared" si="3"/>
        <v>750</v>
      </c>
      <c r="D79">
        <f t="shared" si="4"/>
        <v>1</v>
      </c>
      <c r="E79">
        <f t="shared" si="5"/>
        <v>3</v>
      </c>
      <c r="F79" s="37">
        <f t="shared" si="6"/>
        <v>750.13</v>
      </c>
      <c r="G79" s="36">
        <f t="shared" si="7"/>
        <v>0</v>
      </c>
      <c r="H79">
        <f t="shared" si="8"/>
        <v>-488</v>
      </c>
      <c r="I79">
        <f t="shared" si="9"/>
        <v>-9</v>
      </c>
      <c r="J79">
        <f t="shared" si="10"/>
        <v>0</v>
      </c>
      <c r="K79" s="38">
        <f t="shared" si="11"/>
        <v>-488.9</v>
      </c>
      <c r="L79" s="39">
        <f t="shared" ref="L79:P79" si="88">B79+G79</f>
        <v>0</v>
      </c>
      <c r="M79" s="19">
        <f t="shared" si="88"/>
        <v>262</v>
      </c>
      <c r="N79" s="19">
        <f t="shared" si="88"/>
        <v>-8</v>
      </c>
      <c r="O79" s="19">
        <f t="shared" si="88"/>
        <v>3</v>
      </c>
      <c r="P79" s="37">
        <f t="shared" si="88"/>
        <v>261.23</v>
      </c>
    </row>
    <row r="80">
      <c r="A80" s="1" t="s">
        <v>188</v>
      </c>
      <c r="B80" s="36">
        <f t="shared" si="2"/>
        <v>0</v>
      </c>
      <c r="C80">
        <f t="shared" si="3"/>
        <v>35</v>
      </c>
      <c r="D80">
        <f t="shared" si="4"/>
        <v>0</v>
      </c>
      <c r="E80">
        <f t="shared" si="5"/>
        <v>0</v>
      </c>
      <c r="F80" s="37">
        <f t="shared" si="6"/>
        <v>35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9">B80+G80</f>
        <v>0</v>
      </c>
      <c r="M80" s="19">
        <f t="shared" si="89"/>
        <v>35</v>
      </c>
      <c r="N80" s="19">
        <f t="shared" si="89"/>
        <v>0</v>
      </c>
      <c r="O80" s="19">
        <f t="shared" si="89"/>
        <v>0</v>
      </c>
      <c r="P80" s="37">
        <f t="shared" si="89"/>
        <v>35</v>
      </c>
    </row>
    <row r="81">
      <c r="A81" s="1" t="s">
        <v>189</v>
      </c>
      <c r="B81" s="36">
        <f t="shared" si="2"/>
        <v>0</v>
      </c>
      <c r="C81">
        <f t="shared" si="3"/>
        <v>75</v>
      </c>
      <c r="D81">
        <f t="shared" si="4"/>
        <v>0</v>
      </c>
      <c r="E81">
        <f t="shared" si="5"/>
        <v>0</v>
      </c>
      <c r="F81" s="37">
        <f t="shared" si="6"/>
        <v>75</v>
      </c>
      <c r="G81" s="36">
        <f t="shared" si="7"/>
        <v>0</v>
      </c>
      <c r="H81">
        <f t="shared" si="8"/>
        <v>-285</v>
      </c>
      <c r="I81">
        <f t="shared" si="9"/>
        <v>0</v>
      </c>
      <c r="J81">
        <f t="shared" si="10"/>
        <v>0</v>
      </c>
      <c r="K81" s="38">
        <f t="shared" si="11"/>
        <v>-285</v>
      </c>
      <c r="L81" s="39">
        <f t="shared" ref="L81:P81" si="90">B81+G81</f>
        <v>0</v>
      </c>
      <c r="M81" s="19">
        <f t="shared" si="90"/>
        <v>-210</v>
      </c>
      <c r="N81" s="19">
        <f t="shared" si="90"/>
        <v>0</v>
      </c>
      <c r="O81" s="19">
        <f t="shared" si="90"/>
        <v>0</v>
      </c>
      <c r="P81" s="37">
        <f t="shared" si="90"/>
        <v>-210</v>
      </c>
    </row>
    <row r="82">
      <c r="A82" s="1" t="s">
        <v>190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0</v>
      </c>
      <c r="I82">
        <f t="shared" si="9"/>
        <v>0</v>
      </c>
      <c r="J82">
        <f t="shared" si="10"/>
        <v>0</v>
      </c>
      <c r="K82" s="38">
        <f t="shared" si="11"/>
        <v>0</v>
      </c>
      <c r="L82" s="39">
        <f t="shared" ref="L82:P82" si="91">B82+G82</f>
        <v>0</v>
      </c>
      <c r="M82" s="19">
        <f t="shared" si="91"/>
        <v>0</v>
      </c>
      <c r="N82" s="19">
        <f t="shared" si="91"/>
        <v>0</v>
      </c>
      <c r="O82" s="19">
        <f t="shared" si="91"/>
        <v>0</v>
      </c>
      <c r="P82" s="37">
        <f t="shared" si="91"/>
        <v>0</v>
      </c>
    </row>
    <row r="83">
      <c r="A83" s="1" t="s">
        <v>191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2">B83+G83</f>
        <v>0</v>
      </c>
      <c r="M83" s="19">
        <f t="shared" si="92"/>
        <v>0</v>
      </c>
      <c r="N83" s="19">
        <f t="shared" si="92"/>
        <v>0</v>
      </c>
      <c r="O83" s="19">
        <f t="shared" si="92"/>
        <v>0</v>
      </c>
      <c r="P83" s="37">
        <f t="shared" si="92"/>
        <v>0</v>
      </c>
    </row>
    <row r="84">
      <c r="A84" s="1" t="s">
        <v>192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3">B84+G84</f>
        <v>0</v>
      </c>
      <c r="M84" s="19">
        <f t="shared" si="93"/>
        <v>0</v>
      </c>
      <c r="N84" s="19">
        <f t="shared" si="93"/>
        <v>0</v>
      </c>
      <c r="O84" s="19">
        <f t="shared" si="93"/>
        <v>0</v>
      </c>
      <c r="P84" s="37">
        <f t="shared" si="93"/>
        <v>0</v>
      </c>
    </row>
    <row r="85">
      <c r="A85" s="1" t="s">
        <v>193</v>
      </c>
      <c r="B85" s="36">
        <f t="shared" si="2"/>
        <v>2100</v>
      </c>
      <c r="C85">
        <f t="shared" si="3"/>
        <v>1308</v>
      </c>
      <c r="D85">
        <f t="shared" si="4"/>
        <v>0</v>
      </c>
      <c r="E85">
        <f t="shared" si="5"/>
        <v>0</v>
      </c>
      <c r="F85" s="37">
        <f t="shared" si="6"/>
        <v>22308</v>
      </c>
      <c r="G85" s="36">
        <f t="shared" si="7"/>
        <v>0</v>
      </c>
      <c r="H85">
        <f t="shared" si="8"/>
        <v>-14200</v>
      </c>
      <c r="I85">
        <f t="shared" si="9"/>
        <v>0</v>
      </c>
      <c r="J85">
        <f t="shared" si="10"/>
        <v>0</v>
      </c>
      <c r="K85" s="38">
        <f t="shared" si="11"/>
        <v>-14200</v>
      </c>
      <c r="L85" s="39">
        <f t="shared" ref="L85:P85" si="94">B85+G85</f>
        <v>2100</v>
      </c>
      <c r="M85" s="19">
        <f t="shared" si="94"/>
        <v>-12892</v>
      </c>
      <c r="N85" s="19">
        <f t="shared" si="94"/>
        <v>0</v>
      </c>
      <c r="O85" s="19">
        <f t="shared" si="94"/>
        <v>0</v>
      </c>
      <c r="P85" s="37">
        <f t="shared" si="94"/>
        <v>8108</v>
      </c>
    </row>
    <row r="86">
      <c r="A86" s="1" t="s">
        <v>194</v>
      </c>
      <c r="B86" s="36">
        <f t="shared" si="2"/>
        <v>0</v>
      </c>
      <c r="C86">
        <f t="shared" si="3"/>
        <v>0</v>
      </c>
      <c r="D86">
        <f t="shared" si="4"/>
        <v>0</v>
      </c>
      <c r="E86">
        <f t="shared" si="5"/>
        <v>0</v>
      </c>
      <c r="F86" s="37">
        <f t="shared" si="6"/>
        <v>0</v>
      </c>
      <c r="G86" s="3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 s="38">
        <f t="shared" si="11"/>
        <v>0</v>
      </c>
      <c r="L86" s="39">
        <f t="shared" ref="L86:P86" si="95">B86+G86</f>
        <v>0</v>
      </c>
      <c r="M86" s="19">
        <f t="shared" si="95"/>
        <v>0</v>
      </c>
      <c r="N86" s="19">
        <f t="shared" si="95"/>
        <v>0</v>
      </c>
      <c r="O86" s="19">
        <f t="shared" si="95"/>
        <v>0</v>
      </c>
      <c r="P86" s="37">
        <f t="shared" si="95"/>
        <v>0</v>
      </c>
    </row>
    <row r="87">
      <c r="A87" s="1" t="s">
        <v>195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6">B87+G87</f>
        <v>0</v>
      </c>
      <c r="M87" s="19">
        <f t="shared" si="96"/>
        <v>0</v>
      </c>
      <c r="N87" s="19">
        <f t="shared" si="96"/>
        <v>0</v>
      </c>
      <c r="O87" s="19">
        <f t="shared" si="96"/>
        <v>0</v>
      </c>
      <c r="P87" s="37">
        <f t="shared" si="96"/>
        <v>0</v>
      </c>
    </row>
    <row r="88">
      <c r="A88" s="1" t="s">
        <v>196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7">B88+G88</f>
        <v>0</v>
      </c>
      <c r="M88" s="19">
        <f t="shared" si="97"/>
        <v>0</v>
      </c>
      <c r="N88" s="19">
        <f t="shared" si="97"/>
        <v>0</v>
      </c>
      <c r="O88" s="19">
        <f t="shared" si="97"/>
        <v>0</v>
      </c>
      <c r="P88" s="37">
        <f t="shared" si="97"/>
        <v>0</v>
      </c>
    </row>
    <row r="89">
      <c r="A89" s="1" t="s">
        <v>197</v>
      </c>
      <c r="B89" s="36">
        <f t="shared" si="2"/>
        <v>0</v>
      </c>
      <c r="C89">
        <f t="shared" si="3"/>
        <v>1298</v>
      </c>
      <c r="D89">
        <f t="shared" si="4"/>
        <v>0</v>
      </c>
      <c r="E89">
        <f t="shared" si="5"/>
        <v>0</v>
      </c>
      <c r="F89" s="37">
        <f t="shared" si="6"/>
        <v>1298</v>
      </c>
      <c r="G89" s="36">
        <f t="shared" si="7"/>
        <v>-50</v>
      </c>
      <c r="H89">
        <f t="shared" si="8"/>
        <v>-3524</v>
      </c>
      <c r="I89">
        <f t="shared" si="9"/>
        <v>-72</v>
      </c>
      <c r="J89">
        <f t="shared" si="10"/>
        <v>0</v>
      </c>
      <c r="K89" s="38">
        <f t="shared" si="11"/>
        <v>-4031.2</v>
      </c>
      <c r="L89" s="39">
        <f t="shared" ref="L89:P89" si="98">B89+G89</f>
        <v>-50</v>
      </c>
      <c r="M89" s="19">
        <f t="shared" si="98"/>
        <v>-2226</v>
      </c>
      <c r="N89" s="19">
        <f t="shared" si="98"/>
        <v>-72</v>
      </c>
      <c r="O89" s="19">
        <f t="shared" si="98"/>
        <v>0</v>
      </c>
      <c r="P89" s="37">
        <f t="shared" si="98"/>
        <v>-2733.2</v>
      </c>
    </row>
    <row r="90">
      <c r="A90" s="1" t="s">
        <v>198</v>
      </c>
      <c r="B90" s="36">
        <f t="shared" si="2"/>
        <v>0</v>
      </c>
      <c r="C90">
        <f t="shared" si="3"/>
        <v>1150</v>
      </c>
      <c r="D90">
        <f t="shared" si="4"/>
        <v>0</v>
      </c>
      <c r="E90">
        <f t="shared" si="5"/>
        <v>0</v>
      </c>
      <c r="F90" s="37">
        <f t="shared" si="6"/>
        <v>1150</v>
      </c>
      <c r="G90" s="36">
        <f t="shared" si="7"/>
        <v>0</v>
      </c>
      <c r="H90">
        <f t="shared" si="8"/>
        <v>-1598</v>
      </c>
      <c r="I90">
        <f t="shared" si="9"/>
        <v>0</v>
      </c>
      <c r="J90">
        <f t="shared" si="10"/>
        <v>0</v>
      </c>
      <c r="K90" s="38">
        <f t="shared" si="11"/>
        <v>-1598</v>
      </c>
      <c r="L90" s="39">
        <f t="shared" ref="L90:P90" si="99">B90+G90</f>
        <v>0</v>
      </c>
      <c r="M90" s="19">
        <f t="shared" si="99"/>
        <v>-448</v>
      </c>
      <c r="N90" s="19">
        <f t="shared" si="99"/>
        <v>0</v>
      </c>
      <c r="O90" s="19">
        <f t="shared" si="99"/>
        <v>0</v>
      </c>
      <c r="P90" s="37">
        <f t="shared" si="99"/>
        <v>-448</v>
      </c>
    </row>
    <row r="91">
      <c r="A91" s="1" t="s">
        <v>199</v>
      </c>
      <c r="B91" s="36">
        <f t="shared" si="2"/>
        <v>0</v>
      </c>
      <c r="C91">
        <f t="shared" si="3"/>
        <v>40</v>
      </c>
      <c r="D91">
        <f t="shared" si="4"/>
        <v>0</v>
      </c>
      <c r="E91">
        <f t="shared" si="5"/>
        <v>0</v>
      </c>
      <c r="F91" s="37">
        <f t="shared" si="6"/>
        <v>40</v>
      </c>
      <c r="G91" s="36">
        <f t="shared" si="7"/>
        <v>0</v>
      </c>
      <c r="H91">
        <f t="shared" si="8"/>
        <v>-151</v>
      </c>
      <c r="I91">
        <f t="shared" si="9"/>
        <v>-10</v>
      </c>
      <c r="J91">
        <f t="shared" si="10"/>
        <v>0</v>
      </c>
      <c r="K91" s="38">
        <f t="shared" si="11"/>
        <v>-152</v>
      </c>
      <c r="L91" s="39">
        <f t="shared" ref="L91:P91" si="100">B91+G91</f>
        <v>0</v>
      </c>
      <c r="M91" s="19">
        <f t="shared" si="100"/>
        <v>-111</v>
      </c>
      <c r="N91" s="19">
        <f t="shared" si="100"/>
        <v>-10</v>
      </c>
      <c r="O91" s="19">
        <f t="shared" si="100"/>
        <v>0</v>
      </c>
      <c r="P91" s="37">
        <f t="shared" si="100"/>
        <v>-112</v>
      </c>
    </row>
    <row r="92">
      <c r="A92" s="1" t="s">
        <v>200</v>
      </c>
      <c r="B92" s="36">
        <f t="shared" si="2"/>
        <v>0</v>
      </c>
      <c r="C92">
        <f t="shared" si="3"/>
        <v>290</v>
      </c>
      <c r="D92">
        <f t="shared" si="4"/>
        <v>0</v>
      </c>
      <c r="E92">
        <f t="shared" si="5"/>
        <v>0</v>
      </c>
      <c r="F92" s="37">
        <f t="shared" si="6"/>
        <v>290</v>
      </c>
      <c r="G92" s="36">
        <f t="shared" si="7"/>
        <v>0</v>
      </c>
      <c r="H92">
        <f t="shared" si="8"/>
        <v>-3136</v>
      </c>
      <c r="I92">
        <f t="shared" si="9"/>
        <v>0</v>
      </c>
      <c r="J92">
        <f t="shared" si="10"/>
        <v>0</v>
      </c>
      <c r="K92" s="38">
        <f t="shared" si="11"/>
        <v>-3136</v>
      </c>
      <c r="L92" s="39">
        <f t="shared" ref="L92:P92" si="101">B92+G92</f>
        <v>0</v>
      </c>
      <c r="M92" s="19">
        <f t="shared" si="101"/>
        <v>-2846</v>
      </c>
      <c r="N92" s="19">
        <f t="shared" si="101"/>
        <v>0</v>
      </c>
      <c r="O92" s="19">
        <f t="shared" si="101"/>
        <v>0</v>
      </c>
      <c r="P92" s="37">
        <f t="shared" si="101"/>
        <v>-2846</v>
      </c>
    </row>
    <row r="93">
      <c r="A93" s="1" t="s">
        <v>201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-50</v>
      </c>
      <c r="I93">
        <f t="shared" si="9"/>
        <v>0</v>
      </c>
      <c r="J93">
        <f t="shared" si="10"/>
        <v>0</v>
      </c>
      <c r="K93" s="38">
        <f t="shared" si="11"/>
        <v>-50</v>
      </c>
      <c r="L93" s="39">
        <f t="shared" ref="L93:P93" si="102">B93+G93</f>
        <v>0</v>
      </c>
      <c r="M93" s="19">
        <f t="shared" si="102"/>
        <v>-50</v>
      </c>
      <c r="N93" s="19">
        <f t="shared" si="102"/>
        <v>0</v>
      </c>
      <c r="O93" s="19">
        <f t="shared" si="102"/>
        <v>0</v>
      </c>
      <c r="P93" s="37">
        <f t="shared" si="102"/>
        <v>-50</v>
      </c>
    </row>
    <row r="94">
      <c r="A94" s="1" t="s">
        <v>202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-1</v>
      </c>
      <c r="H94">
        <f t="shared" si="8"/>
        <v>-1</v>
      </c>
      <c r="I94">
        <f t="shared" si="9"/>
        <v>0</v>
      </c>
      <c r="J94">
        <f t="shared" si="10"/>
        <v>0</v>
      </c>
      <c r="K94" s="38">
        <f t="shared" si="11"/>
        <v>-11</v>
      </c>
      <c r="L94" s="39">
        <f t="shared" ref="L94:P94" si="103">B94+G94</f>
        <v>-1</v>
      </c>
      <c r="M94" s="19">
        <f t="shared" si="103"/>
        <v>-1</v>
      </c>
      <c r="N94" s="19">
        <f t="shared" si="103"/>
        <v>0</v>
      </c>
      <c r="O94" s="19">
        <f t="shared" si="103"/>
        <v>0</v>
      </c>
      <c r="P94" s="37">
        <f t="shared" si="103"/>
        <v>-11</v>
      </c>
    </row>
    <row r="95">
      <c r="A95" s="1" t="s">
        <v>203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-40</v>
      </c>
      <c r="I95">
        <f t="shared" si="9"/>
        <v>0</v>
      </c>
      <c r="J95">
        <f t="shared" si="10"/>
        <v>0</v>
      </c>
      <c r="K95" s="38">
        <f t="shared" si="11"/>
        <v>-40</v>
      </c>
      <c r="L95" s="39">
        <f t="shared" ref="L95:P95" si="104">B95+G95</f>
        <v>0</v>
      </c>
      <c r="M95" s="19">
        <f t="shared" si="104"/>
        <v>-40</v>
      </c>
      <c r="N95" s="19">
        <f t="shared" si="104"/>
        <v>0</v>
      </c>
      <c r="O95" s="19">
        <f t="shared" si="104"/>
        <v>0</v>
      </c>
      <c r="P95" s="37">
        <f t="shared" si="104"/>
        <v>-40</v>
      </c>
    </row>
    <row r="96">
      <c r="A96" s="1" t="s">
        <v>204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>
        <f t="shared" si="11"/>
        <v>0</v>
      </c>
      <c r="L96" s="39">
        <f t="shared" ref="L96:P96" si="105">B96+G96</f>
        <v>0</v>
      </c>
      <c r="M96" s="19">
        <f t="shared" si="105"/>
        <v>0</v>
      </c>
      <c r="N96" s="19">
        <f t="shared" si="105"/>
        <v>0</v>
      </c>
      <c r="O96" s="19">
        <f t="shared" si="105"/>
        <v>0</v>
      </c>
      <c r="P96" s="37">
        <f t="shared" si="105"/>
        <v>0</v>
      </c>
    </row>
    <row r="97">
      <c r="A97" s="1" t="s">
        <v>205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-20</v>
      </c>
      <c r="I97">
        <f t="shared" si="9"/>
        <v>-5</v>
      </c>
      <c r="J97">
        <f t="shared" si="10"/>
        <v>0</v>
      </c>
      <c r="K97" s="38">
        <f t="shared" si="11"/>
        <v>-20.5</v>
      </c>
      <c r="L97" s="39">
        <f t="shared" ref="L97:P97" si="106">B97+G97</f>
        <v>0</v>
      </c>
      <c r="M97" s="19">
        <f t="shared" si="106"/>
        <v>-20</v>
      </c>
      <c r="N97" s="19">
        <f t="shared" si="106"/>
        <v>-5</v>
      </c>
      <c r="O97" s="19">
        <f t="shared" si="106"/>
        <v>0</v>
      </c>
      <c r="P97" s="37">
        <f t="shared" si="106"/>
        <v>-20.5</v>
      </c>
    </row>
    <row r="98">
      <c r="A98" s="1" t="s">
        <v>206</v>
      </c>
      <c r="B98" s="36">
        <f t="shared" si="2"/>
        <v>5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50</v>
      </c>
      <c r="G98" s="36">
        <f t="shared" si="7"/>
        <v>-30</v>
      </c>
      <c r="H98">
        <f t="shared" si="8"/>
        <v>-171</v>
      </c>
      <c r="I98">
        <f t="shared" si="9"/>
        <v>0</v>
      </c>
      <c r="J98">
        <f t="shared" si="10"/>
        <v>0</v>
      </c>
      <c r="K98" s="38">
        <f t="shared" si="11"/>
        <v>-471</v>
      </c>
      <c r="L98" s="39">
        <f t="shared" ref="L98:P98" si="107">B98+G98</f>
        <v>-25</v>
      </c>
      <c r="M98" s="19">
        <f t="shared" si="107"/>
        <v>-171</v>
      </c>
      <c r="N98" s="19">
        <f t="shared" si="107"/>
        <v>0</v>
      </c>
      <c r="O98" s="19">
        <f t="shared" si="107"/>
        <v>0</v>
      </c>
      <c r="P98" s="37">
        <f t="shared" si="107"/>
        <v>-421</v>
      </c>
    </row>
    <row r="99">
      <c r="A99" s="1" t="s">
        <v>207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-100</v>
      </c>
      <c r="H99">
        <f t="shared" si="8"/>
        <v>-1125</v>
      </c>
      <c r="I99">
        <f t="shared" si="9"/>
        <v>0</v>
      </c>
      <c r="J99">
        <f t="shared" si="10"/>
        <v>0</v>
      </c>
      <c r="K99" s="38">
        <f t="shared" si="11"/>
        <v>-2125</v>
      </c>
      <c r="L99" s="39">
        <f t="shared" ref="L99:P99" si="108">B99+G99</f>
        <v>-100</v>
      </c>
      <c r="M99" s="19">
        <f t="shared" si="108"/>
        <v>-1125</v>
      </c>
      <c r="N99" s="19">
        <f t="shared" si="108"/>
        <v>0</v>
      </c>
      <c r="O99" s="19">
        <f t="shared" si="108"/>
        <v>0</v>
      </c>
      <c r="P99" s="37">
        <f t="shared" si="108"/>
        <v>-2125</v>
      </c>
    </row>
    <row r="100">
      <c r="A100" s="1" t="s">
        <v>208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0</v>
      </c>
      <c r="L100" s="39">
        <f t="shared" ref="L100:P100" si="109">B100+G100</f>
        <v>0</v>
      </c>
      <c r="M100" s="19">
        <f t="shared" si="109"/>
        <v>0</v>
      </c>
      <c r="N100" s="19">
        <f t="shared" si="109"/>
        <v>0</v>
      </c>
      <c r="O100" s="19">
        <f t="shared" si="109"/>
        <v>0</v>
      </c>
      <c r="P100" s="37">
        <f t="shared" si="109"/>
        <v>0</v>
      </c>
    </row>
    <row r="101">
      <c r="A101" s="1" t="s">
        <v>209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10">B101+G101</f>
        <v>0</v>
      </c>
      <c r="M101" s="19">
        <f t="shared" si="110"/>
        <v>0</v>
      </c>
      <c r="N101" s="19">
        <f t="shared" si="110"/>
        <v>0</v>
      </c>
      <c r="O101" s="19">
        <f t="shared" si="110"/>
        <v>0</v>
      </c>
      <c r="P101" s="37">
        <f t="shared" si="110"/>
        <v>0</v>
      </c>
    </row>
    <row r="102">
      <c r="A102" s="1" t="s">
        <v>210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1">B102+G102</f>
        <v>0</v>
      </c>
      <c r="M102" s="19">
        <f t="shared" si="111"/>
        <v>0</v>
      </c>
      <c r="N102" s="19">
        <f t="shared" si="111"/>
        <v>0</v>
      </c>
      <c r="O102" s="19">
        <f t="shared" si="111"/>
        <v>0</v>
      </c>
      <c r="P102" s="37">
        <f t="shared" si="111"/>
        <v>0</v>
      </c>
    </row>
    <row r="103">
      <c r="A103" s="1" t="s">
        <v>211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-15</v>
      </c>
      <c r="H103">
        <f t="shared" si="8"/>
        <v>-30</v>
      </c>
      <c r="I103">
        <f t="shared" si="9"/>
        <v>0</v>
      </c>
      <c r="J103">
        <f t="shared" si="10"/>
        <v>0</v>
      </c>
      <c r="K103" s="38">
        <f t="shared" si="11"/>
        <v>-180</v>
      </c>
      <c r="L103" s="39">
        <f t="shared" ref="L103:P103" si="112">B103+G103</f>
        <v>-15</v>
      </c>
      <c r="M103" s="19">
        <f t="shared" si="112"/>
        <v>-30</v>
      </c>
      <c r="N103" s="19">
        <f t="shared" si="112"/>
        <v>0</v>
      </c>
      <c r="O103" s="19">
        <f t="shared" si="112"/>
        <v>0</v>
      </c>
      <c r="P103" s="37">
        <f t="shared" si="112"/>
        <v>-180</v>
      </c>
    </row>
    <row r="104">
      <c r="A104" s="1" t="s">
        <v>212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3">B104+G104</f>
        <v>0</v>
      </c>
      <c r="M104" s="19">
        <f t="shared" si="113"/>
        <v>0</v>
      </c>
      <c r="N104" s="19">
        <f t="shared" si="113"/>
        <v>0</v>
      </c>
      <c r="O104" s="19">
        <f t="shared" si="113"/>
        <v>0</v>
      </c>
      <c r="P104" s="37">
        <f t="shared" si="113"/>
        <v>0</v>
      </c>
    </row>
    <row r="105">
      <c r="A105" s="1" t="s">
        <v>213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4">B105+G105</f>
        <v>0</v>
      </c>
      <c r="M105" s="19">
        <f t="shared" si="114"/>
        <v>0</v>
      </c>
      <c r="N105" s="19">
        <f t="shared" si="114"/>
        <v>0</v>
      </c>
      <c r="O105" s="19">
        <f t="shared" si="114"/>
        <v>0</v>
      </c>
      <c r="P105" s="37">
        <f t="shared" si="114"/>
        <v>0</v>
      </c>
    </row>
    <row r="106">
      <c r="A106" s="1" t="s">
        <v>214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5">B106+G106</f>
        <v>0</v>
      </c>
      <c r="M106" s="19">
        <f t="shared" si="115"/>
        <v>0</v>
      </c>
      <c r="N106" s="19">
        <f t="shared" si="115"/>
        <v>0</v>
      </c>
      <c r="O106" s="19">
        <f t="shared" si="115"/>
        <v>0</v>
      </c>
      <c r="P106" s="37">
        <f t="shared" si="115"/>
        <v>0</v>
      </c>
    </row>
    <row r="107">
      <c r="A107" s="1" t="s">
        <v>215</v>
      </c>
      <c r="B107" s="36">
        <f t="shared" si="2"/>
        <v>2446</v>
      </c>
      <c r="C107">
        <f t="shared" si="3"/>
        <v>37770</v>
      </c>
      <c r="D107">
        <f t="shared" si="4"/>
        <v>10610</v>
      </c>
      <c r="E107">
        <f t="shared" si="5"/>
        <v>1218</v>
      </c>
      <c r="F107" s="37">
        <f t="shared" si="6"/>
        <v>63303.18</v>
      </c>
      <c r="G107" s="36">
        <f t="shared" si="7"/>
        <v>-1141</v>
      </c>
      <c r="H107">
        <f t="shared" si="8"/>
        <v>-17626</v>
      </c>
      <c r="I107">
        <f t="shared" si="9"/>
        <v>-4949</v>
      </c>
      <c r="J107">
        <f t="shared" si="10"/>
        <v>-567</v>
      </c>
      <c r="K107" s="38">
        <f t="shared" si="11"/>
        <v>-29536.57</v>
      </c>
      <c r="L107" s="39">
        <f t="shared" ref="L107:P107" si="116">B107+G107</f>
        <v>1305</v>
      </c>
      <c r="M107" s="19">
        <f t="shared" si="116"/>
        <v>20144</v>
      </c>
      <c r="N107" s="19">
        <f t="shared" si="116"/>
        <v>5661</v>
      </c>
      <c r="O107" s="19">
        <f t="shared" si="116"/>
        <v>651</v>
      </c>
      <c r="P107" s="37">
        <f t="shared" si="116"/>
        <v>33766.61</v>
      </c>
    </row>
    <row r="108">
      <c r="A108" s="1" t="s">
        <v>216</v>
      </c>
      <c r="B108" s="36">
        <f t="shared" si="2"/>
        <v>0</v>
      </c>
      <c r="C108">
        <f t="shared" si="3"/>
        <v>1134</v>
      </c>
      <c r="D108">
        <f t="shared" si="4"/>
        <v>0</v>
      </c>
      <c r="E108">
        <f t="shared" si="5"/>
        <v>0</v>
      </c>
      <c r="F108" s="37">
        <f t="shared" si="6"/>
        <v>1134</v>
      </c>
      <c r="G108" s="36">
        <f t="shared" si="7"/>
        <v>0</v>
      </c>
      <c r="H108">
        <f t="shared" si="8"/>
        <v>-4334</v>
      </c>
      <c r="I108">
        <f t="shared" si="9"/>
        <v>0</v>
      </c>
      <c r="J108">
        <f t="shared" si="10"/>
        <v>0</v>
      </c>
      <c r="K108" s="38">
        <f t="shared" si="11"/>
        <v>-4334</v>
      </c>
      <c r="L108" s="39">
        <f t="shared" ref="L108:P108" si="117">B108+G108</f>
        <v>0</v>
      </c>
      <c r="M108" s="19">
        <f t="shared" si="117"/>
        <v>-3200</v>
      </c>
      <c r="N108" s="19">
        <f t="shared" si="117"/>
        <v>0</v>
      </c>
      <c r="O108" s="19">
        <f t="shared" si="117"/>
        <v>0</v>
      </c>
      <c r="P108" s="37">
        <f t="shared" si="117"/>
        <v>-3200</v>
      </c>
    </row>
    <row r="109">
      <c r="A109" s="1" t="s">
        <v>217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-50</v>
      </c>
      <c r="I109">
        <f t="shared" si="9"/>
        <v>0</v>
      </c>
      <c r="J109">
        <f t="shared" si="10"/>
        <v>0</v>
      </c>
      <c r="K109" s="38">
        <f t="shared" si="11"/>
        <v>-50</v>
      </c>
      <c r="L109" s="39">
        <f t="shared" ref="L109:P109" si="118">B109+G109</f>
        <v>0</v>
      </c>
      <c r="M109" s="19">
        <f t="shared" si="118"/>
        <v>-50</v>
      </c>
      <c r="N109" s="19">
        <f t="shared" si="118"/>
        <v>0</v>
      </c>
      <c r="O109" s="19">
        <f t="shared" si="118"/>
        <v>0</v>
      </c>
      <c r="P109" s="37">
        <f t="shared" si="118"/>
        <v>-50</v>
      </c>
    </row>
    <row r="110">
      <c r="A110" s="1" t="s">
        <v>218</v>
      </c>
      <c r="B110" s="36">
        <f t="shared" si="2"/>
        <v>0</v>
      </c>
      <c r="C110">
        <f t="shared" si="3"/>
        <v>2400</v>
      </c>
      <c r="D110">
        <f t="shared" si="4"/>
        <v>0</v>
      </c>
      <c r="E110">
        <f t="shared" si="5"/>
        <v>0</v>
      </c>
      <c r="F110" s="37">
        <f t="shared" si="6"/>
        <v>2400</v>
      </c>
      <c r="G110" s="36">
        <f t="shared" si="7"/>
        <v>0</v>
      </c>
      <c r="H110">
        <f t="shared" si="8"/>
        <v>-16162</v>
      </c>
      <c r="I110">
        <f t="shared" si="9"/>
        <v>-19</v>
      </c>
      <c r="J110">
        <f t="shared" si="10"/>
        <v>-6</v>
      </c>
      <c r="K110" s="38">
        <f t="shared" si="11"/>
        <v>-16163.96</v>
      </c>
      <c r="L110" s="39">
        <f t="shared" ref="L110:P110" si="119">B110+G110</f>
        <v>0</v>
      </c>
      <c r="M110" s="19">
        <f t="shared" si="119"/>
        <v>-13762</v>
      </c>
      <c r="N110" s="19">
        <f t="shared" si="119"/>
        <v>-19</v>
      </c>
      <c r="O110" s="19">
        <f t="shared" si="119"/>
        <v>-6</v>
      </c>
      <c r="P110" s="37">
        <f t="shared" si="119"/>
        <v>-13763.96</v>
      </c>
    </row>
    <row r="111">
      <c r="A111" s="1" t="s">
        <v>219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-420</v>
      </c>
      <c r="I111">
        <f t="shared" si="9"/>
        <v>-3</v>
      </c>
      <c r="J111">
        <f t="shared" si="10"/>
        <v>0</v>
      </c>
      <c r="K111" s="38">
        <f t="shared" si="11"/>
        <v>-420.3</v>
      </c>
      <c r="L111" s="39">
        <f t="shared" ref="L111:P111" si="120">B111+G111</f>
        <v>0</v>
      </c>
      <c r="M111" s="19">
        <f t="shared" si="120"/>
        <v>-420</v>
      </c>
      <c r="N111" s="19">
        <f t="shared" si="120"/>
        <v>-3</v>
      </c>
      <c r="O111" s="19">
        <f t="shared" si="120"/>
        <v>0</v>
      </c>
      <c r="P111" s="37">
        <f t="shared" si="120"/>
        <v>-420.3</v>
      </c>
    </row>
    <row r="112">
      <c r="A112" s="1" t="s">
        <v>220</v>
      </c>
      <c r="B112" s="36">
        <f t="shared" si="2"/>
        <v>546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5460</v>
      </c>
      <c r="G112" s="36">
        <f t="shared" si="7"/>
        <v>-548</v>
      </c>
      <c r="H112">
        <f t="shared" si="8"/>
        <v>-9961</v>
      </c>
      <c r="I112">
        <f t="shared" si="9"/>
        <v>0</v>
      </c>
      <c r="J112">
        <f t="shared" si="10"/>
        <v>0</v>
      </c>
      <c r="K112" s="38">
        <f t="shared" si="11"/>
        <v>-15441</v>
      </c>
      <c r="L112" s="39">
        <f t="shared" ref="L112:P112" si="121">B112+G112</f>
        <v>-2</v>
      </c>
      <c r="M112" s="19">
        <f t="shared" si="121"/>
        <v>-9961</v>
      </c>
      <c r="N112" s="19">
        <f t="shared" si="121"/>
        <v>0</v>
      </c>
      <c r="O112" s="19">
        <f t="shared" si="121"/>
        <v>0</v>
      </c>
      <c r="P112" s="37">
        <f t="shared" si="121"/>
        <v>-9981</v>
      </c>
    </row>
    <row r="113">
      <c r="A113" s="1" t="s">
        <v>221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-607</v>
      </c>
      <c r="I113">
        <f t="shared" si="9"/>
        <v>-37</v>
      </c>
      <c r="J113">
        <f t="shared" si="10"/>
        <v>0</v>
      </c>
      <c r="K113" s="38">
        <f t="shared" si="11"/>
        <v>-610.7</v>
      </c>
      <c r="L113" s="39">
        <f t="shared" ref="L113:P113" si="122">B113+G113</f>
        <v>0</v>
      </c>
      <c r="M113" s="19">
        <f t="shared" si="122"/>
        <v>-607</v>
      </c>
      <c r="N113" s="19">
        <f t="shared" si="122"/>
        <v>-37</v>
      </c>
      <c r="O113" s="19">
        <f t="shared" si="122"/>
        <v>0</v>
      </c>
      <c r="P113" s="37">
        <f t="shared" si="122"/>
        <v>-610.7</v>
      </c>
    </row>
    <row r="114">
      <c r="A114" s="1" t="s">
        <v>222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3">B114+G114</f>
        <v>0</v>
      </c>
      <c r="M114" s="19">
        <f t="shared" si="123"/>
        <v>0</v>
      </c>
      <c r="N114" s="19">
        <f t="shared" si="123"/>
        <v>0</v>
      </c>
      <c r="O114" s="19">
        <f t="shared" si="123"/>
        <v>0</v>
      </c>
      <c r="P114" s="37">
        <f t="shared" si="123"/>
        <v>0</v>
      </c>
    </row>
    <row r="115" hidden="1">
      <c r="A115" s="1"/>
      <c r="B115" s="40"/>
      <c r="C115" s="41"/>
      <c r="D115" s="41"/>
      <c r="E115" s="41"/>
      <c r="F115" s="41"/>
      <c r="G115" s="40"/>
      <c r="H115" s="41"/>
      <c r="I115" s="41"/>
      <c r="J115" s="41"/>
      <c r="K115" s="41"/>
      <c r="L115" s="40"/>
      <c r="M115" s="41"/>
      <c r="N115" s="41"/>
      <c r="O115" s="41"/>
      <c r="P115" s="42"/>
    </row>
    <row r="116">
      <c r="A116" s="43" t="s">
        <v>223</v>
      </c>
      <c r="B116" s="44">
        <f t="shared" ref="B116:P116" si="124">SUM(B2:B115)</f>
        <v>6257</v>
      </c>
      <c r="C116" s="44">
        <f t="shared" si="124"/>
        <v>92804</v>
      </c>
      <c r="D116" s="44">
        <f t="shared" si="124"/>
        <v>11607</v>
      </c>
      <c r="E116" s="44">
        <f t="shared" si="124"/>
        <v>1750</v>
      </c>
      <c r="F116" s="44">
        <f t="shared" si="124"/>
        <v>156552.2</v>
      </c>
      <c r="G116" s="44">
        <f t="shared" si="124"/>
        <v>-2419</v>
      </c>
      <c r="H116" s="44">
        <f t="shared" si="124"/>
        <v>-112541</v>
      </c>
      <c r="I116" s="44">
        <f t="shared" si="124"/>
        <v>-5480</v>
      </c>
      <c r="J116" s="44">
        <f t="shared" si="124"/>
        <v>-1042</v>
      </c>
      <c r="K116" s="44">
        <f t="shared" si="124"/>
        <v>-137289.42</v>
      </c>
      <c r="L116" s="44">
        <f t="shared" si="124"/>
        <v>3838</v>
      </c>
      <c r="M116" s="44">
        <f t="shared" si="124"/>
        <v>-19737</v>
      </c>
      <c r="N116" s="44">
        <f t="shared" si="124"/>
        <v>6127</v>
      </c>
      <c r="O116" s="44">
        <f t="shared" si="124"/>
        <v>708</v>
      </c>
      <c r="P116" s="45">
        <f t="shared" si="124"/>
        <v>19262.78</v>
      </c>
    </row>
  </sheetData>
  <conditionalFormatting sqref="A1:P116">
    <cfRule type="cellIs" dxfId="0" priority="1" operator="greaterThan">
      <formula>0</formula>
    </cfRule>
  </conditionalFormatting>
  <conditionalFormatting sqref="A1:P116">
    <cfRule type="cellIs" dxfId="1" priority="2" operator="lessThan">
      <formula>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21.86"/>
    <col customWidth="1" min="7" max="7" width="25.57"/>
    <col customWidth="1" min="8" max="8" width="9.29"/>
    <col customWidth="1" min="9" max="11" width="7.71"/>
    <col customWidth="1" min="12" max="12" width="22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0.57"/>
  </cols>
  <sheetData>
    <row r="1">
      <c r="A1" s="1"/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127</v>
      </c>
      <c r="B2" s="18">
        <v>0.03232638888888889</v>
      </c>
      <c r="C2" s="19" t="s">
        <v>236</v>
      </c>
      <c r="D2" s="19" t="s">
        <v>254</v>
      </c>
      <c r="E2" s="19" t="s">
        <v>236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431</v>
      </c>
      <c r="M2" s="62" t="s">
        <v>254</v>
      </c>
      <c r="N2" s="62" t="s">
        <v>254</v>
      </c>
      <c r="O2" s="62" t="s">
        <v>254</v>
      </c>
      <c r="P2" s="62" t="s">
        <v>254</v>
      </c>
      <c r="Q2" s="19"/>
    </row>
    <row r="3">
      <c r="A3" s="19" t="s">
        <v>127</v>
      </c>
      <c r="B3" s="18">
        <v>0.03255787037037037</v>
      </c>
      <c r="C3" s="19" t="s">
        <v>230</v>
      </c>
      <c r="D3" s="19" t="s">
        <v>254</v>
      </c>
      <c r="E3" s="19" t="s">
        <v>231</v>
      </c>
      <c r="F3" s="19" t="s">
        <v>304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431</v>
      </c>
      <c r="M3" s="62" t="s">
        <v>254</v>
      </c>
      <c r="N3" s="62" t="s">
        <v>254</v>
      </c>
      <c r="O3" s="62" t="s">
        <v>254</v>
      </c>
      <c r="P3" s="62" t="s">
        <v>254</v>
      </c>
      <c r="Q3" s="19"/>
    </row>
    <row r="4">
      <c r="A4" s="19" t="s">
        <v>127</v>
      </c>
      <c r="B4" s="18">
        <v>0.04393518518518519</v>
      </c>
      <c r="C4" s="19" t="s">
        <v>501</v>
      </c>
      <c r="D4" s="19" t="s">
        <v>254</v>
      </c>
      <c r="E4" s="19" t="s">
        <v>275</v>
      </c>
      <c r="F4" s="19" t="s">
        <v>253</v>
      </c>
      <c r="G4" s="59" t="s">
        <v>254</v>
      </c>
      <c r="H4" s="60" t="s">
        <v>254</v>
      </c>
      <c r="I4" s="60">
        <v>1600.0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669</v>
      </c>
    </row>
    <row r="5">
      <c r="A5" s="19" t="s">
        <v>127</v>
      </c>
      <c r="B5" s="18">
        <v>0.09400462962962963</v>
      </c>
      <c r="C5" s="19" t="s">
        <v>670</v>
      </c>
      <c r="D5" s="19" t="s">
        <v>671</v>
      </c>
      <c r="E5" s="19" t="s">
        <v>275</v>
      </c>
      <c r="F5" s="19" t="s">
        <v>258</v>
      </c>
      <c r="G5" s="59" t="s">
        <v>672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4.0</v>
      </c>
      <c r="O5" s="62" t="s">
        <v>254</v>
      </c>
      <c r="P5" s="62" t="s">
        <v>254</v>
      </c>
    </row>
    <row r="6">
      <c r="A6" s="19" t="s">
        <v>127</v>
      </c>
      <c r="B6" s="18">
        <v>0.09400462962962963</v>
      </c>
      <c r="C6" s="19" t="s">
        <v>226</v>
      </c>
      <c r="D6" s="19" t="s">
        <v>671</v>
      </c>
      <c r="E6" s="19" t="s">
        <v>275</v>
      </c>
      <c r="F6" s="19" t="s">
        <v>258</v>
      </c>
      <c r="G6" s="59" t="s">
        <v>672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4.0</v>
      </c>
      <c r="O6" s="62" t="s">
        <v>254</v>
      </c>
      <c r="P6" s="62" t="s">
        <v>254</v>
      </c>
    </row>
    <row r="7" ht="27.75" customHeight="1">
      <c r="A7" s="19" t="s">
        <v>127</v>
      </c>
      <c r="B7" s="18">
        <v>0.0953587962962963</v>
      </c>
      <c r="C7" s="19" t="s">
        <v>673</v>
      </c>
      <c r="D7" s="19" t="s">
        <v>254</v>
      </c>
      <c r="E7" s="19" t="s">
        <v>230</v>
      </c>
      <c r="F7" s="19" t="s">
        <v>262</v>
      </c>
      <c r="G7" s="86" t="s">
        <v>674</v>
      </c>
      <c r="H7" s="60" t="s">
        <v>254</v>
      </c>
      <c r="I7" s="60">
        <v>200.0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127</v>
      </c>
      <c r="B8" s="18">
        <v>0.0958912037037037</v>
      </c>
      <c r="C8" s="19" t="s">
        <v>230</v>
      </c>
      <c r="D8" s="19" t="s">
        <v>254</v>
      </c>
      <c r="E8" s="19" t="s">
        <v>675</v>
      </c>
      <c r="F8" s="19" t="s">
        <v>676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2.0</v>
      </c>
      <c r="O8" s="62" t="s">
        <v>254</v>
      </c>
      <c r="P8" s="62" t="s">
        <v>254</v>
      </c>
    </row>
    <row r="9">
      <c r="A9" s="19" t="s">
        <v>127</v>
      </c>
      <c r="B9" s="18">
        <v>0.10458333333333333</v>
      </c>
      <c r="C9" s="19" t="s">
        <v>231</v>
      </c>
      <c r="D9" s="19" t="s">
        <v>671</v>
      </c>
      <c r="E9" s="19" t="s">
        <v>231</v>
      </c>
      <c r="F9" s="19" t="s">
        <v>258</v>
      </c>
      <c r="G9" s="59" t="s">
        <v>677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20.0</v>
      </c>
      <c r="O9" s="62" t="s">
        <v>254</v>
      </c>
      <c r="P9" s="62" t="s">
        <v>254</v>
      </c>
    </row>
    <row r="10">
      <c r="A10" s="19" t="s">
        <v>127</v>
      </c>
      <c r="B10" s="18">
        <v>0.10606481481481482</v>
      </c>
      <c r="C10" s="19" t="s">
        <v>228</v>
      </c>
      <c r="D10" s="19" t="s">
        <v>671</v>
      </c>
      <c r="E10" s="19" t="s">
        <v>228</v>
      </c>
      <c r="F10" s="19" t="s">
        <v>258</v>
      </c>
      <c r="G10" s="59" t="s">
        <v>672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4.0</v>
      </c>
      <c r="O10" s="62" t="s">
        <v>254</v>
      </c>
      <c r="P10" s="62" t="s">
        <v>254</v>
      </c>
    </row>
    <row r="11">
      <c r="A11" s="19" t="s">
        <v>127</v>
      </c>
      <c r="B11" s="18">
        <v>0.10989583333333333</v>
      </c>
      <c r="C11" s="19" t="s">
        <v>670</v>
      </c>
      <c r="D11" s="19" t="s">
        <v>671</v>
      </c>
      <c r="E11" s="19" t="s">
        <v>275</v>
      </c>
      <c r="F11" s="19" t="s">
        <v>258</v>
      </c>
      <c r="G11" s="59" t="s">
        <v>678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1.0</v>
      </c>
      <c r="O11" s="62">
        <v>5.0</v>
      </c>
      <c r="P11" s="62" t="s">
        <v>254</v>
      </c>
    </row>
    <row r="12">
      <c r="A12" s="19" t="s">
        <v>127</v>
      </c>
      <c r="B12" s="18">
        <v>0.13157407407407407</v>
      </c>
      <c r="C12" s="19" t="s">
        <v>230</v>
      </c>
      <c r="D12" s="19" t="s">
        <v>671</v>
      </c>
      <c r="E12" s="19" t="s">
        <v>673</v>
      </c>
      <c r="F12" s="19" t="s">
        <v>262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679</v>
      </c>
      <c r="M12" s="62" t="s">
        <v>254</v>
      </c>
      <c r="N12" s="62" t="s">
        <v>254</v>
      </c>
      <c r="O12" s="62">
        <v>5.0</v>
      </c>
      <c r="P12" s="62" t="s">
        <v>254</v>
      </c>
    </row>
    <row r="13">
      <c r="A13" s="19" t="s">
        <v>127</v>
      </c>
      <c r="B13" s="18">
        <v>0.1597800925925926</v>
      </c>
      <c r="C13" s="19" t="s">
        <v>228</v>
      </c>
      <c r="D13" s="87" t="s">
        <v>526</v>
      </c>
      <c r="E13" s="19" t="s">
        <v>228</v>
      </c>
      <c r="F13" s="19" t="s">
        <v>258</v>
      </c>
      <c r="G13" s="59" t="s">
        <v>680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200.0</v>
      </c>
      <c r="O13" s="62" t="s">
        <v>254</v>
      </c>
      <c r="P13" s="62" t="s">
        <v>254</v>
      </c>
    </row>
    <row r="14">
      <c r="A14" s="19" t="s">
        <v>127</v>
      </c>
      <c r="B14" s="18">
        <v>0.16046296296296297</v>
      </c>
      <c r="C14" s="19" t="s">
        <v>230</v>
      </c>
      <c r="D14" s="87" t="s">
        <v>526</v>
      </c>
      <c r="E14" s="19" t="s">
        <v>230</v>
      </c>
      <c r="F14" s="19" t="s">
        <v>258</v>
      </c>
      <c r="G14" s="59" t="s">
        <v>681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>
        <v>350.0</v>
      </c>
      <c r="O14" s="62" t="s">
        <v>254</v>
      </c>
      <c r="P14" s="62" t="s">
        <v>254</v>
      </c>
    </row>
    <row r="15">
      <c r="A15" s="19" t="s">
        <v>127</v>
      </c>
      <c r="B15" s="18">
        <v>0.16215277777777778</v>
      </c>
      <c r="C15" s="19" t="s">
        <v>236</v>
      </c>
      <c r="D15" s="87" t="s">
        <v>526</v>
      </c>
      <c r="E15" s="19" t="s">
        <v>236</v>
      </c>
      <c r="F15" s="19" t="s">
        <v>258</v>
      </c>
      <c r="G15" s="59" t="s">
        <v>682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>
        <v>100.0</v>
      </c>
      <c r="O15" s="62" t="s">
        <v>254</v>
      </c>
      <c r="P15" s="62" t="s">
        <v>254</v>
      </c>
    </row>
    <row r="16">
      <c r="A16" s="19" t="s">
        <v>127</v>
      </c>
      <c r="B16" s="18">
        <v>0.16613425925925926</v>
      </c>
      <c r="C16" s="19" t="s">
        <v>226</v>
      </c>
      <c r="D16" s="87" t="s">
        <v>526</v>
      </c>
      <c r="E16" s="19" t="s">
        <v>226</v>
      </c>
      <c r="F16" s="19" t="s">
        <v>258</v>
      </c>
      <c r="G16" s="59" t="s">
        <v>683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10.0</v>
      </c>
      <c r="O16" s="62" t="s">
        <v>254</v>
      </c>
      <c r="P16" s="62" t="s">
        <v>254</v>
      </c>
      <c r="Q16" s="19" t="s">
        <v>684</v>
      </c>
    </row>
    <row r="17">
      <c r="A17" s="19" t="s">
        <v>127</v>
      </c>
      <c r="B17" s="18">
        <v>0.16626157407407408</v>
      </c>
      <c r="C17" s="19" t="s">
        <v>236</v>
      </c>
      <c r="D17" s="19" t="s">
        <v>685</v>
      </c>
      <c r="E17" s="19" t="s">
        <v>236</v>
      </c>
      <c r="F17" s="19" t="s">
        <v>258</v>
      </c>
      <c r="G17" s="59" t="s">
        <v>686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19" t="s">
        <v>687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21.86"/>
    <col customWidth="1" min="5" max="5" width="14.71"/>
    <col customWidth="1" min="6" max="6" width="13.57"/>
    <col customWidth="1" min="7" max="7" width="25.57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128</v>
      </c>
      <c r="B2" s="18">
        <v>0.012743055555555556</v>
      </c>
      <c r="C2" s="19" t="s">
        <v>688</v>
      </c>
      <c r="D2" s="19" t="s">
        <v>581</v>
      </c>
      <c r="E2" s="19" t="s">
        <v>236</v>
      </c>
      <c r="F2" s="19" t="s">
        <v>579</v>
      </c>
      <c r="G2" s="59" t="s">
        <v>254</v>
      </c>
      <c r="H2" s="60" t="s">
        <v>254</v>
      </c>
      <c r="I2" s="60">
        <v>3.0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3.0</v>
      </c>
      <c r="O2" s="62" t="s">
        <v>254</v>
      </c>
      <c r="P2" s="62" t="s">
        <v>254</v>
      </c>
    </row>
    <row r="3">
      <c r="A3" s="19" t="s">
        <v>128</v>
      </c>
      <c r="B3" s="18">
        <v>0.01357638888888889</v>
      </c>
      <c r="C3" s="19" t="s">
        <v>231</v>
      </c>
      <c r="D3" s="19" t="s">
        <v>581</v>
      </c>
      <c r="E3" s="19" t="s">
        <v>236</v>
      </c>
      <c r="F3" s="19" t="s">
        <v>579</v>
      </c>
      <c r="G3" s="59" t="s">
        <v>254</v>
      </c>
      <c r="H3" s="60" t="s">
        <v>254</v>
      </c>
      <c r="I3" s="60">
        <v>6.0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3.0</v>
      </c>
      <c r="O3" s="62" t="s">
        <v>254</v>
      </c>
      <c r="P3" s="62" t="s">
        <v>254</v>
      </c>
    </row>
    <row r="4">
      <c r="A4" s="19" t="s">
        <v>128</v>
      </c>
      <c r="B4" s="18">
        <v>0.016134259259259258</v>
      </c>
      <c r="C4" s="19" t="s">
        <v>226</v>
      </c>
      <c r="D4" s="19" t="s">
        <v>581</v>
      </c>
      <c r="E4" s="19" t="s">
        <v>254</v>
      </c>
      <c r="F4" s="19" t="s">
        <v>579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5.0</v>
      </c>
      <c r="O4" s="62" t="s">
        <v>254</v>
      </c>
      <c r="P4" s="62" t="s">
        <v>254</v>
      </c>
    </row>
    <row r="5">
      <c r="A5" s="19" t="s">
        <v>128</v>
      </c>
      <c r="B5" s="18">
        <v>0.017592592592592594</v>
      </c>
      <c r="C5" s="19" t="s">
        <v>226</v>
      </c>
      <c r="D5" s="19" t="s">
        <v>581</v>
      </c>
      <c r="E5" s="19" t="s">
        <v>254</v>
      </c>
      <c r="F5" s="19" t="s">
        <v>579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10.0</v>
      </c>
      <c r="O5" s="62" t="s">
        <v>254</v>
      </c>
      <c r="P5" s="62" t="s">
        <v>254</v>
      </c>
    </row>
    <row r="6">
      <c r="A6" s="19" t="s">
        <v>128</v>
      </c>
      <c r="B6" s="18">
        <v>0.016134259259259258</v>
      </c>
      <c r="C6" s="19" t="s">
        <v>638</v>
      </c>
      <c r="D6" s="19" t="s">
        <v>581</v>
      </c>
      <c r="E6" s="19" t="s">
        <v>226</v>
      </c>
      <c r="F6" s="19" t="s">
        <v>579</v>
      </c>
      <c r="G6" s="59" t="s">
        <v>254</v>
      </c>
      <c r="H6" s="60" t="s">
        <v>254</v>
      </c>
      <c r="I6" s="60">
        <v>5.0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128</v>
      </c>
      <c r="B7" s="18">
        <v>0.017592592592592594</v>
      </c>
      <c r="C7" s="19" t="s">
        <v>236</v>
      </c>
      <c r="D7" s="19" t="s">
        <v>581</v>
      </c>
      <c r="E7" s="19" t="s">
        <v>226</v>
      </c>
      <c r="F7" s="19" t="s">
        <v>579</v>
      </c>
      <c r="G7" s="59" t="s">
        <v>254</v>
      </c>
      <c r="H7" s="60" t="s">
        <v>254</v>
      </c>
      <c r="I7" s="60">
        <v>5.0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128</v>
      </c>
      <c r="B8" s="18">
        <v>0.025844907407407407</v>
      </c>
      <c r="C8" s="19" t="s">
        <v>578</v>
      </c>
      <c r="D8" s="19" t="s">
        <v>581</v>
      </c>
      <c r="E8" s="19" t="s">
        <v>275</v>
      </c>
      <c r="F8" s="19" t="s">
        <v>689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500.0</v>
      </c>
      <c r="O8" s="62" t="s">
        <v>254</v>
      </c>
      <c r="P8" s="62" t="s">
        <v>254</v>
      </c>
    </row>
    <row r="9">
      <c r="A9" s="19" t="s">
        <v>128</v>
      </c>
      <c r="B9" s="18">
        <v>0.02758101851851852</v>
      </c>
      <c r="C9" s="19" t="s">
        <v>578</v>
      </c>
      <c r="D9" s="19" t="s">
        <v>581</v>
      </c>
      <c r="E9" s="19" t="s">
        <v>275</v>
      </c>
      <c r="F9" s="19" t="s">
        <v>689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250.0</v>
      </c>
      <c r="O9" s="62" t="s">
        <v>254</v>
      </c>
      <c r="P9" s="62" t="s">
        <v>254</v>
      </c>
    </row>
    <row r="10">
      <c r="A10" s="19" t="s">
        <v>128</v>
      </c>
      <c r="B10" s="18">
        <v>0.03971064814814815</v>
      </c>
      <c r="C10" s="19" t="s">
        <v>578</v>
      </c>
      <c r="D10" s="19" t="s">
        <v>581</v>
      </c>
      <c r="E10" s="19" t="s">
        <v>275</v>
      </c>
      <c r="F10" s="19" t="s">
        <v>689</v>
      </c>
      <c r="G10" s="59" t="s">
        <v>254</v>
      </c>
      <c r="H10" s="60" t="s">
        <v>254</v>
      </c>
      <c r="I10" s="60">
        <v>750.0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128</v>
      </c>
      <c r="B11" s="18">
        <v>0.040601851851851854</v>
      </c>
      <c r="C11" s="19" t="s">
        <v>578</v>
      </c>
      <c r="D11" s="19" t="s">
        <v>581</v>
      </c>
      <c r="E11" s="19" t="s">
        <v>275</v>
      </c>
      <c r="F11" s="19" t="s">
        <v>262</v>
      </c>
      <c r="G11" s="59" t="s">
        <v>690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128</v>
      </c>
      <c r="B12" s="18">
        <v>0.04092592592592593</v>
      </c>
      <c r="C12" s="19" t="s">
        <v>578</v>
      </c>
      <c r="D12" s="19" t="s">
        <v>581</v>
      </c>
      <c r="E12" s="19" t="s">
        <v>275</v>
      </c>
      <c r="F12" s="19" t="s">
        <v>262</v>
      </c>
      <c r="G12" s="59" t="s">
        <v>691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128</v>
      </c>
      <c r="B13" s="18">
        <v>0.042118055555555554</v>
      </c>
      <c r="C13" s="19" t="s">
        <v>578</v>
      </c>
      <c r="D13" s="19" t="s">
        <v>581</v>
      </c>
      <c r="E13" s="19" t="s">
        <v>228</v>
      </c>
      <c r="F13" s="19" t="s">
        <v>262</v>
      </c>
      <c r="G13" s="59" t="s">
        <v>692</v>
      </c>
      <c r="H13" s="60"/>
      <c r="I13" s="60"/>
      <c r="J13" s="60"/>
      <c r="K13" s="60"/>
      <c r="L13" s="61"/>
      <c r="M13" s="62"/>
      <c r="N13" s="62"/>
      <c r="O13" s="62"/>
      <c r="P13" s="62"/>
    </row>
    <row r="14">
      <c r="A14" s="19" t="s">
        <v>128</v>
      </c>
      <c r="B14" s="18">
        <v>0.04505787037037037</v>
      </c>
      <c r="C14" s="19" t="s">
        <v>228</v>
      </c>
      <c r="D14" s="19" t="s">
        <v>526</v>
      </c>
      <c r="E14" s="19" t="s">
        <v>228</v>
      </c>
      <c r="F14" s="19" t="s">
        <v>258</v>
      </c>
      <c r="G14" s="59" t="s">
        <v>474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>
        <v>100.0</v>
      </c>
      <c r="O14" s="62" t="s">
        <v>254</v>
      </c>
      <c r="P14" s="62" t="s">
        <v>254</v>
      </c>
    </row>
    <row r="15">
      <c r="A15" s="19" t="s">
        <v>128</v>
      </c>
      <c r="B15" s="18">
        <v>0.04525462962962963</v>
      </c>
      <c r="C15" s="19" t="s">
        <v>228</v>
      </c>
      <c r="D15" s="19" t="s">
        <v>526</v>
      </c>
      <c r="E15" s="19" t="s">
        <v>228</v>
      </c>
      <c r="F15" s="19" t="s">
        <v>258</v>
      </c>
      <c r="G15" s="59" t="s">
        <v>693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>
        <v>30.0</v>
      </c>
      <c r="O15" s="62" t="s">
        <v>254</v>
      </c>
      <c r="P15" s="62" t="s">
        <v>254</v>
      </c>
    </row>
    <row r="16">
      <c r="A16" s="19" t="s">
        <v>128</v>
      </c>
      <c r="B16" s="18">
        <v>0.07452546296296296</v>
      </c>
      <c r="C16" s="19" t="s">
        <v>231</v>
      </c>
      <c r="D16" s="19" t="s">
        <v>694</v>
      </c>
      <c r="E16" s="19" t="s">
        <v>695</v>
      </c>
      <c r="F16" s="19" t="s">
        <v>258</v>
      </c>
      <c r="G16" s="59" t="s">
        <v>696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16.0</v>
      </c>
      <c r="O16" s="62" t="s">
        <v>254</v>
      </c>
      <c r="P16" s="62" t="s">
        <v>254</v>
      </c>
    </row>
    <row r="17">
      <c r="A17" s="19" t="s">
        <v>128</v>
      </c>
      <c r="B17" s="18">
        <v>0.07944444444444444</v>
      </c>
      <c r="C17" s="19" t="s">
        <v>254</v>
      </c>
      <c r="D17" s="19" t="s">
        <v>697</v>
      </c>
      <c r="E17" s="19" t="s">
        <v>233</v>
      </c>
      <c r="F17" s="19" t="s">
        <v>698</v>
      </c>
      <c r="G17" s="59" t="s">
        <v>699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128</v>
      </c>
      <c r="B18" s="18">
        <v>0.14171296296296296</v>
      </c>
      <c r="C18" s="19" t="s">
        <v>700</v>
      </c>
      <c r="D18" s="19" t="s">
        <v>701</v>
      </c>
      <c r="E18" s="19" t="s">
        <v>236</v>
      </c>
      <c r="F18" s="19" t="s">
        <v>273</v>
      </c>
      <c r="G18" s="59" t="s">
        <v>702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 t="s">
        <v>254</v>
      </c>
      <c r="O18" s="62" t="s">
        <v>254</v>
      </c>
      <c r="P18" s="62" t="s">
        <v>254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8.43"/>
    <col customWidth="1" min="4" max="4" width="17.29"/>
    <col customWidth="1" min="5" max="5" width="15.14"/>
    <col customWidth="1" min="7" max="7" width="42.43"/>
    <col customWidth="1" min="8" max="8" width="9.29"/>
    <col customWidth="1" min="9" max="11" width="7.71"/>
    <col customWidth="1" min="12" max="12" width="25.43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4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88" t="s">
        <v>250</v>
      </c>
    </row>
    <row r="2">
      <c r="A2" s="19" t="s">
        <v>129</v>
      </c>
      <c r="B2" s="85">
        <v>0.023634259259259258</v>
      </c>
      <c r="C2" s="19" t="s">
        <v>703</v>
      </c>
      <c r="D2" s="19" t="s">
        <v>697</v>
      </c>
      <c r="E2" s="19" t="s">
        <v>236</v>
      </c>
      <c r="F2" s="19" t="s">
        <v>293</v>
      </c>
      <c r="G2" s="89" t="s">
        <v>704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90" t="s">
        <v>705</v>
      </c>
    </row>
    <row r="3">
      <c r="A3" s="19" t="s">
        <v>129</v>
      </c>
      <c r="B3" s="85">
        <v>0.02515046296296296</v>
      </c>
      <c r="C3" s="91" t="s">
        <v>706</v>
      </c>
      <c r="D3" s="19" t="s">
        <v>697</v>
      </c>
      <c r="E3" s="19" t="s">
        <v>275</v>
      </c>
      <c r="F3" s="19" t="s">
        <v>262</v>
      </c>
      <c r="G3" s="59" t="s">
        <v>707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92"/>
    </row>
    <row r="4">
      <c r="A4" s="19" t="s">
        <v>129</v>
      </c>
      <c r="B4" s="85">
        <v>0.04591435185185185</v>
      </c>
      <c r="C4" s="19" t="s">
        <v>254</v>
      </c>
      <c r="D4" s="58" t="s">
        <v>708</v>
      </c>
      <c r="E4" s="19" t="s">
        <v>226</v>
      </c>
      <c r="F4" s="19" t="s">
        <v>698</v>
      </c>
      <c r="G4" s="59" t="s">
        <v>709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90"/>
    </row>
    <row r="5">
      <c r="A5" s="19" t="s">
        <v>129</v>
      </c>
      <c r="B5" s="85">
        <v>0.04928240740740741</v>
      </c>
      <c r="C5" s="19" t="s">
        <v>236</v>
      </c>
      <c r="D5" s="19" t="s">
        <v>254</v>
      </c>
      <c r="E5" s="19" t="s">
        <v>236</v>
      </c>
      <c r="F5" s="19" t="s">
        <v>451</v>
      </c>
      <c r="G5" s="59" t="s">
        <v>710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92"/>
    </row>
    <row r="6">
      <c r="A6" s="19" t="s">
        <v>129</v>
      </c>
      <c r="B6" s="85">
        <v>0.05758101851851852</v>
      </c>
      <c r="C6" s="19" t="s">
        <v>227</v>
      </c>
      <c r="D6" s="19" t="s">
        <v>711</v>
      </c>
      <c r="E6" s="19" t="s">
        <v>254</v>
      </c>
      <c r="F6" s="19" t="s">
        <v>304</v>
      </c>
      <c r="G6" s="59"/>
      <c r="H6" s="60"/>
      <c r="I6" s="60"/>
      <c r="J6" s="60"/>
      <c r="K6" s="60"/>
      <c r="L6" s="61" t="s">
        <v>422</v>
      </c>
      <c r="M6" s="62"/>
      <c r="N6" s="62"/>
      <c r="O6" s="62"/>
      <c r="P6" s="62"/>
      <c r="Q6" s="92"/>
    </row>
    <row r="7">
      <c r="A7" s="19" t="s">
        <v>129</v>
      </c>
      <c r="B7" s="93">
        <v>0.10113425925925926</v>
      </c>
      <c r="C7" s="19" t="s">
        <v>226</v>
      </c>
      <c r="D7" s="19" t="s">
        <v>711</v>
      </c>
      <c r="E7" s="19" t="s">
        <v>712</v>
      </c>
      <c r="F7" s="19" t="s">
        <v>262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713</v>
      </c>
      <c r="M7" s="62" t="s">
        <v>254</v>
      </c>
      <c r="N7" s="62" t="s">
        <v>254</v>
      </c>
      <c r="O7" s="62" t="s">
        <v>254</v>
      </c>
      <c r="P7" s="62" t="s">
        <v>254</v>
      </c>
      <c r="Q7" s="92"/>
    </row>
    <row r="8">
      <c r="A8" s="19" t="s">
        <v>129</v>
      </c>
      <c r="B8" s="85">
        <v>0.10248842592592593</v>
      </c>
      <c r="C8" s="19" t="s">
        <v>712</v>
      </c>
      <c r="D8" s="19" t="s">
        <v>711</v>
      </c>
      <c r="E8" s="19" t="s">
        <v>227</v>
      </c>
      <c r="F8" s="19" t="s">
        <v>333</v>
      </c>
      <c r="G8" s="59" t="s">
        <v>254</v>
      </c>
      <c r="H8" s="60" t="s">
        <v>254</v>
      </c>
      <c r="I8" s="60" t="s">
        <v>254</v>
      </c>
      <c r="J8" s="60"/>
      <c r="K8" s="60" t="s">
        <v>254</v>
      </c>
      <c r="L8" s="61" t="s">
        <v>713</v>
      </c>
      <c r="M8" s="62" t="s">
        <v>254</v>
      </c>
      <c r="N8" s="62" t="s">
        <v>254</v>
      </c>
      <c r="O8" s="62" t="s">
        <v>254</v>
      </c>
      <c r="P8" s="62" t="s">
        <v>254</v>
      </c>
      <c r="Q8" s="92"/>
    </row>
    <row r="9">
      <c r="A9" s="19" t="s">
        <v>129</v>
      </c>
      <c r="B9" s="85">
        <v>0.10318287037037037</v>
      </c>
      <c r="C9" s="19" t="s">
        <v>227</v>
      </c>
      <c r="D9" s="19" t="s">
        <v>711</v>
      </c>
      <c r="E9" s="19" t="s">
        <v>712</v>
      </c>
      <c r="F9" s="19" t="s">
        <v>561</v>
      </c>
      <c r="G9" s="59" t="s">
        <v>713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92"/>
    </row>
    <row r="10">
      <c r="A10" s="19" t="s">
        <v>129</v>
      </c>
      <c r="B10" s="85">
        <v>0.10377314814814816</v>
      </c>
      <c r="C10" s="19" t="s">
        <v>714</v>
      </c>
      <c r="D10" s="19" t="s">
        <v>711</v>
      </c>
      <c r="E10" s="19" t="s">
        <v>230</v>
      </c>
      <c r="F10" s="19" t="s">
        <v>273</v>
      </c>
      <c r="G10" s="59" t="s">
        <v>715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92"/>
    </row>
    <row r="11">
      <c r="A11" s="19" t="s">
        <v>129</v>
      </c>
      <c r="B11" s="85">
        <v>0.11016203703703704</v>
      </c>
      <c r="C11" s="19" t="s">
        <v>236</v>
      </c>
      <c r="D11" s="19" t="s">
        <v>711</v>
      </c>
      <c r="E11" s="19" t="s">
        <v>712</v>
      </c>
      <c r="F11" s="19" t="s">
        <v>262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502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92"/>
    </row>
    <row r="12">
      <c r="A12" s="19" t="s">
        <v>129</v>
      </c>
      <c r="B12" s="85">
        <v>0.11026620370370371</v>
      </c>
      <c r="C12" s="19" t="s">
        <v>230</v>
      </c>
      <c r="D12" s="19" t="s">
        <v>711</v>
      </c>
      <c r="E12" s="19" t="s">
        <v>236</v>
      </c>
      <c r="F12" s="19" t="s">
        <v>262</v>
      </c>
      <c r="G12" s="59" t="s">
        <v>502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502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92"/>
    </row>
    <row r="13">
      <c r="A13" s="19" t="s">
        <v>129</v>
      </c>
      <c r="B13" s="85">
        <v>0.11041666666666668</v>
      </c>
      <c r="C13" s="19" t="s">
        <v>228</v>
      </c>
      <c r="D13" s="19" t="s">
        <v>711</v>
      </c>
      <c r="E13" s="19" t="s">
        <v>230</v>
      </c>
      <c r="F13" s="19" t="s">
        <v>262</v>
      </c>
      <c r="G13" s="59" t="s">
        <v>502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502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92"/>
    </row>
    <row r="14">
      <c r="A14" s="19" t="s">
        <v>129</v>
      </c>
      <c r="B14" s="85">
        <v>0.1105787037037037</v>
      </c>
      <c r="C14" s="19" t="s">
        <v>230</v>
      </c>
      <c r="D14" s="19" t="s">
        <v>711</v>
      </c>
      <c r="E14" s="19" t="s">
        <v>228</v>
      </c>
      <c r="F14" s="19" t="s">
        <v>561</v>
      </c>
      <c r="G14" s="59" t="s">
        <v>502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502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92"/>
    </row>
    <row r="15">
      <c r="A15" s="19" t="s">
        <v>129</v>
      </c>
      <c r="B15" s="85">
        <v>0.11349537037037037</v>
      </c>
      <c r="C15" s="19" t="s">
        <v>227</v>
      </c>
      <c r="D15" s="19" t="s">
        <v>716</v>
      </c>
      <c r="E15" s="19" t="s">
        <v>717</v>
      </c>
      <c r="F15" s="19" t="s">
        <v>258</v>
      </c>
      <c r="G15" s="5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718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90" t="s">
        <v>719</v>
      </c>
    </row>
    <row r="16">
      <c r="A16" s="19" t="s">
        <v>129</v>
      </c>
      <c r="B16" s="85">
        <v>0.1232175925925926</v>
      </c>
      <c r="C16" s="19" t="s">
        <v>228</v>
      </c>
      <c r="D16" s="19" t="s">
        <v>720</v>
      </c>
      <c r="E16" s="19" t="s">
        <v>721</v>
      </c>
      <c r="F16" s="19" t="s">
        <v>258</v>
      </c>
      <c r="G16" s="59" t="s">
        <v>722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>
        <v>25.0</v>
      </c>
      <c r="Q16" s="90" t="s">
        <v>723</v>
      </c>
    </row>
    <row r="17">
      <c r="A17" s="19" t="s">
        <v>129</v>
      </c>
      <c r="B17" s="85">
        <v>0.12637731481481482</v>
      </c>
      <c r="C17" s="19" t="s">
        <v>231</v>
      </c>
      <c r="D17" s="19" t="s">
        <v>720</v>
      </c>
      <c r="E17" s="19" t="s">
        <v>721</v>
      </c>
      <c r="F17" s="19" t="s">
        <v>258</v>
      </c>
      <c r="G17" s="59" t="s">
        <v>724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>
        <v>8.0</v>
      </c>
      <c r="P17" s="62" t="s">
        <v>254</v>
      </c>
      <c r="Q17" s="92"/>
    </row>
    <row r="18">
      <c r="A18" s="19" t="s">
        <v>129</v>
      </c>
      <c r="B18" s="85">
        <v>0.1332986111111111</v>
      </c>
      <c r="C18" s="19" t="s">
        <v>228</v>
      </c>
      <c r="D18" s="19" t="s">
        <v>720</v>
      </c>
      <c r="E18" s="19" t="s">
        <v>275</v>
      </c>
      <c r="F18" s="19" t="s">
        <v>382</v>
      </c>
      <c r="G18" s="6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>
        <v>1.0</v>
      </c>
      <c r="O18" s="62" t="s">
        <v>254</v>
      </c>
      <c r="P18" s="62" t="s">
        <v>254</v>
      </c>
      <c r="Q18" s="90" t="s">
        <v>725</v>
      </c>
    </row>
    <row r="19">
      <c r="A19" s="19" t="s">
        <v>129</v>
      </c>
      <c r="B19" s="85">
        <v>0.13349537037037038</v>
      </c>
      <c r="C19" s="19" t="s">
        <v>226</v>
      </c>
      <c r="D19" s="19" t="s">
        <v>720</v>
      </c>
      <c r="E19" s="19" t="s">
        <v>275</v>
      </c>
      <c r="F19" s="19" t="s">
        <v>382</v>
      </c>
      <c r="G19" s="6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>
        <v>20.0</v>
      </c>
      <c r="O19" s="62" t="s">
        <v>254</v>
      </c>
      <c r="P19" s="62" t="s">
        <v>254</v>
      </c>
      <c r="Q19" s="90" t="s">
        <v>725</v>
      </c>
    </row>
    <row r="20">
      <c r="A20" s="19" t="s">
        <v>129</v>
      </c>
      <c r="B20" s="85">
        <v>0.13350694444444444</v>
      </c>
      <c r="C20" s="19" t="s">
        <v>231</v>
      </c>
      <c r="D20" s="19" t="s">
        <v>720</v>
      </c>
      <c r="E20" s="19" t="s">
        <v>275</v>
      </c>
      <c r="F20" s="19" t="s">
        <v>382</v>
      </c>
      <c r="G20" s="69" t="s">
        <v>254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12.0</v>
      </c>
      <c r="O20" s="62" t="s">
        <v>254</v>
      </c>
      <c r="P20" s="62" t="s">
        <v>254</v>
      </c>
      <c r="Q20" s="90" t="s">
        <v>725</v>
      </c>
    </row>
    <row r="21">
      <c r="A21" s="19" t="s">
        <v>129</v>
      </c>
      <c r="B21" s="85">
        <v>0.13351851851851854</v>
      </c>
      <c r="C21" s="19" t="s">
        <v>227</v>
      </c>
      <c r="D21" s="19" t="s">
        <v>720</v>
      </c>
      <c r="E21" s="19" t="s">
        <v>275</v>
      </c>
      <c r="F21" s="19" t="s">
        <v>382</v>
      </c>
      <c r="G21" s="69" t="s">
        <v>254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>
        <v>20.0</v>
      </c>
      <c r="O21" s="62" t="s">
        <v>254</v>
      </c>
      <c r="P21" s="62" t="s">
        <v>254</v>
      </c>
      <c r="Q21" s="90" t="s">
        <v>725</v>
      </c>
    </row>
    <row r="22">
      <c r="A22" s="19" t="s">
        <v>129</v>
      </c>
      <c r="B22" s="85">
        <v>0.13368055555555555</v>
      </c>
      <c r="C22" s="19" t="s">
        <v>230</v>
      </c>
      <c r="D22" s="19" t="s">
        <v>720</v>
      </c>
      <c r="E22" s="19" t="s">
        <v>275</v>
      </c>
      <c r="F22" s="19" t="s">
        <v>382</v>
      </c>
      <c r="G22" s="69" t="s">
        <v>254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>
        <v>20.0</v>
      </c>
      <c r="O22" s="62" t="s">
        <v>254</v>
      </c>
      <c r="P22" s="62" t="s">
        <v>254</v>
      </c>
      <c r="Q22" s="90" t="s">
        <v>725</v>
      </c>
    </row>
    <row r="23">
      <c r="A23" s="19" t="s">
        <v>129</v>
      </c>
      <c r="B23" s="85">
        <v>0.13377314814814814</v>
      </c>
      <c r="C23" s="19" t="s">
        <v>233</v>
      </c>
      <c r="D23" s="19" t="s">
        <v>720</v>
      </c>
      <c r="E23" s="19" t="s">
        <v>275</v>
      </c>
      <c r="F23" s="19" t="s">
        <v>382</v>
      </c>
      <c r="G23" s="69" t="s">
        <v>254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>
        <v>10.0</v>
      </c>
      <c r="O23" s="62" t="s">
        <v>254</v>
      </c>
      <c r="P23" s="62" t="s">
        <v>254</v>
      </c>
      <c r="Q23" s="90" t="s">
        <v>725</v>
      </c>
    </row>
    <row r="24">
      <c r="A24" s="19" t="s">
        <v>129</v>
      </c>
      <c r="B24" s="85">
        <v>0.13378472222222224</v>
      </c>
      <c r="C24" s="19" t="s">
        <v>236</v>
      </c>
      <c r="D24" s="19" t="s">
        <v>720</v>
      </c>
      <c r="E24" s="19" t="s">
        <v>275</v>
      </c>
      <c r="F24" s="19" t="s">
        <v>382</v>
      </c>
      <c r="G24" s="69" t="s">
        <v>254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>
        <v>17.0</v>
      </c>
      <c r="O24" s="62" t="s">
        <v>254</v>
      </c>
      <c r="P24" s="62" t="s">
        <v>254</v>
      </c>
      <c r="Q24" s="90" t="s">
        <v>725</v>
      </c>
    </row>
    <row r="25">
      <c r="A25" s="19" t="s">
        <v>129</v>
      </c>
      <c r="B25" s="85">
        <v>0.1338425925925926</v>
      </c>
      <c r="C25" s="19" t="s">
        <v>275</v>
      </c>
      <c r="D25" s="19" t="s">
        <v>720</v>
      </c>
      <c r="E25" s="19" t="s">
        <v>726</v>
      </c>
      <c r="F25" s="19" t="s">
        <v>258</v>
      </c>
      <c r="G25" s="59" t="s">
        <v>727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70" t="s">
        <v>254</v>
      </c>
      <c r="M25" s="62" t="s">
        <v>254</v>
      </c>
      <c r="N25" s="62">
        <v>100.0</v>
      </c>
      <c r="O25" s="62" t="s">
        <v>254</v>
      </c>
      <c r="P25" s="62" t="s">
        <v>254</v>
      </c>
      <c r="Q25" s="90" t="s">
        <v>728</v>
      </c>
    </row>
    <row r="26">
      <c r="A26" s="19" t="s">
        <v>129</v>
      </c>
      <c r="B26" s="85">
        <v>0.13770833333333335</v>
      </c>
      <c r="C26" s="19" t="s">
        <v>230</v>
      </c>
      <c r="D26" s="19" t="s">
        <v>720</v>
      </c>
      <c r="E26" s="19" t="s">
        <v>721</v>
      </c>
      <c r="F26" s="19" t="s">
        <v>258</v>
      </c>
      <c r="G26" s="59" t="s">
        <v>729</v>
      </c>
      <c r="H26" s="60" t="s">
        <v>254</v>
      </c>
      <c r="I26" s="60" t="s">
        <v>254</v>
      </c>
      <c r="J26" s="60">
        <v>2.0</v>
      </c>
      <c r="K26" s="60" t="s">
        <v>254</v>
      </c>
      <c r="L26" s="61" t="s">
        <v>254</v>
      </c>
      <c r="M26" s="62" t="s">
        <v>254</v>
      </c>
      <c r="N26" s="62" t="s">
        <v>254</v>
      </c>
      <c r="O26" s="62" t="s">
        <v>254</v>
      </c>
      <c r="P26" s="62" t="s">
        <v>254</v>
      </c>
      <c r="Q26" s="92"/>
    </row>
    <row r="27">
      <c r="A27" s="19" t="s">
        <v>129</v>
      </c>
      <c r="B27" s="85">
        <v>0.13770833333333335</v>
      </c>
      <c r="C27" s="19" t="s">
        <v>230</v>
      </c>
      <c r="D27" s="19" t="s">
        <v>720</v>
      </c>
      <c r="E27" s="19" t="s">
        <v>721</v>
      </c>
      <c r="F27" s="19" t="s">
        <v>258</v>
      </c>
      <c r="G27" s="59" t="s">
        <v>729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254</v>
      </c>
      <c r="M27" s="62" t="s">
        <v>254</v>
      </c>
      <c r="N27" s="62" t="s">
        <v>254</v>
      </c>
      <c r="O27" s="62">
        <v>2.0</v>
      </c>
      <c r="P27" s="62" t="s">
        <v>254</v>
      </c>
      <c r="Q27" s="90" t="s">
        <v>730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15.43"/>
    <col customWidth="1" min="6" max="6" width="13.57"/>
    <col customWidth="1" min="7" max="7" width="34.29"/>
    <col customWidth="1" min="8" max="8" width="9.29"/>
    <col customWidth="1" min="9" max="11" width="7.71"/>
    <col customWidth="1" min="12" max="12" width="21.43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0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130</v>
      </c>
      <c r="B2" s="85">
        <v>0.009409722222222222</v>
      </c>
      <c r="C2" s="19" t="s">
        <v>275</v>
      </c>
      <c r="D2" s="19" t="s">
        <v>720</v>
      </c>
      <c r="E2" s="19" t="s">
        <v>275</v>
      </c>
      <c r="F2" s="19" t="s">
        <v>258</v>
      </c>
      <c r="G2" s="59" t="s">
        <v>281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731</v>
      </c>
    </row>
    <row r="3">
      <c r="A3" s="19" t="s">
        <v>130</v>
      </c>
      <c r="B3" s="85">
        <v>0.05287037037037037</v>
      </c>
      <c r="C3" s="19" t="s">
        <v>227</v>
      </c>
      <c r="D3" s="19" t="s">
        <v>254</v>
      </c>
      <c r="E3" s="19" t="s">
        <v>254</v>
      </c>
      <c r="F3" s="19" t="s">
        <v>304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732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130</v>
      </c>
      <c r="B4" s="85">
        <v>0.09722222222222222</v>
      </c>
      <c r="C4" s="19" t="s">
        <v>254</v>
      </c>
      <c r="D4" s="19" t="s">
        <v>254</v>
      </c>
      <c r="E4" s="19" t="s">
        <v>230</v>
      </c>
      <c r="F4" s="19" t="s">
        <v>273</v>
      </c>
      <c r="G4" s="59" t="s">
        <v>254</v>
      </c>
      <c r="H4" s="60" t="s">
        <v>254</v>
      </c>
      <c r="I4" s="60">
        <v>4.0</v>
      </c>
      <c r="J4" s="60">
        <v>12.0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130</v>
      </c>
      <c r="B5" s="85">
        <v>0.0972800925925926</v>
      </c>
      <c r="C5" s="19" t="s">
        <v>254</v>
      </c>
      <c r="D5" s="19" t="s">
        <v>254</v>
      </c>
      <c r="E5" s="19" t="s">
        <v>230</v>
      </c>
      <c r="F5" s="19" t="s">
        <v>273</v>
      </c>
      <c r="G5" s="59" t="s">
        <v>733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130</v>
      </c>
      <c r="B6" s="85">
        <v>0.0972800925925926</v>
      </c>
      <c r="C6" s="19" t="s">
        <v>230</v>
      </c>
      <c r="D6" s="19" t="s">
        <v>254</v>
      </c>
      <c r="E6" s="19" t="s">
        <v>236</v>
      </c>
      <c r="F6" s="19" t="s">
        <v>262</v>
      </c>
      <c r="G6" s="59" t="s">
        <v>733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733</v>
      </c>
      <c r="M6" s="62" t="s">
        <v>254</v>
      </c>
      <c r="N6" s="62" t="s">
        <v>254</v>
      </c>
      <c r="O6" s="62" t="s">
        <v>254</v>
      </c>
      <c r="P6" s="62" t="s">
        <v>254</v>
      </c>
      <c r="Q6" s="19"/>
    </row>
    <row r="7">
      <c r="A7" s="19" t="s">
        <v>130</v>
      </c>
      <c r="B7" s="85">
        <v>0.09746527777777778</v>
      </c>
      <c r="C7" s="19" t="s">
        <v>254</v>
      </c>
      <c r="D7" s="19" t="s">
        <v>254</v>
      </c>
      <c r="E7" s="19" t="s">
        <v>230</v>
      </c>
      <c r="F7" s="19" t="s">
        <v>273</v>
      </c>
      <c r="G7" s="59" t="s">
        <v>734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735</v>
      </c>
    </row>
    <row r="8">
      <c r="A8" s="19" t="s">
        <v>130</v>
      </c>
      <c r="B8" s="85">
        <v>0.1095949074074074</v>
      </c>
      <c r="C8" s="19" t="s">
        <v>254</v>
      </c>
      <c r="D8" s="19" t="s">
        <v>711</v>
      </c>
      <c r="E8" s="19" t="s">
        <v>236</v>
      </c>
      <c r="F8" s="19" t="s">
        <v>273</v>
      </c>
      <c r="G8" s="59" t="s">
        <v>736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  <c r="Q8" s="19"/>
    </row>
    <row r="9">
      <c r="A9" s="19" t="s">
        <v>130</v>
      </c>
      <c r="B9" s="85">
        <v>0.11471064814814816</v>
      </c>
      <c r="C9" s="19" t="s">
        <v>254</v>
      </c>
      <c r="D9" s="19" t="s">
        <v>711</v>
      </c>
      <c r="E9" s="19" t="s">
        <v>230</v>
      </c>
      <c r="F9" s="19" t="s">
        <v>273</v>
      </c>
      <c r="G9" s="59" t="s">
        <v>737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130</v>
      </c>
      <c r="B10" s="85">
        <v>0.1156712962962963</v>
      </c>
      <c r="C10" s="19" t="s">
        <v>254</v>
      </c>
      <c r="D10" s="19" t="s">
        <v>711</v>
      </c>
      <c r="E10" s="19" t="s">
        <v>227</v>
      </c>
      <c r="F10" s="19" t="s">
        <v>273</v>
      </c>
      <c r="G10" s="59" t="s">
        <v>254</v>
      </c>
      <c r="H10" s="60" t="s">
        <v>254</v>
      </c>
      <c r="I10" s="60">
        <v>17.0</v>
      </c>
      <c r="J10" s="60">
        <v>5.0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130</v>
      </c>
      <c r="B11" s="85">
        <v>0.12586805555555555</v>
      </c>
      <c r="C11" s="19" t="s">
        <v>236</v>
      </c>
      <c r="D11" s="19" t="s">
        <v>254</v>
      </c>
      <c r="E11" s="19" t="s">
        <v>254</v>
      </c>
      <c r="F11" s="19" t="s">
        <v>304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422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130</v>
      </c>
      <c r="B12" s="85">
        <v>0.15643518518518518</v>
      </c>
      <c r="C12" s="19" t="s">
        <v>254</v>
      </c>
      <c r="D12" s="19" t="s">
        <v>711</v>
      </c>
      <c r="E12" s="19" t="s">
        <v>228</v>
      </c>
      <c r="F12" s="19" t="s">
        <v>273</v>
      </c>
      <c r="G12" s="59" t="s">
        <v>254</v>
      </c>
      <c r="H12" s="60" t="s">
        <v>254</v>
      </c>
      <c r="I12" s="60">
        <v>185.0</v>
      </c>
      <c r="J12" s="60">
        <v>210.0</v>
      </c>
      <c r="K12" s="60">
        <v>65.0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130</v>
      </c>
      <c r="B13" s="85">
        <v>0.15643518518518518</v>
      </c>
      <c r="C13" s="19" t="s">
        <v>228</v>
      </c>
      <c r="D13" s="19" t="s">
        <v>254</v>
      </c>
      <c r="E13" s="19" t="s">
        <v>227</v>
      </c>
      <c r="F13" s="19" t="s">
        <v>381</v>
      </c>
      <c r="G13" s="59" t="s">
        <v>254</v>
      </c>
      <c r="H13" s="60" t="s">
        <v>254</v>
      </c>
      <c r="I13" s="60">
        <v>26.0</v>
      </c>
      <c r="J13" s="60">
        <v>34.0</v>
      </c>
      <c r="K13" s="60">
        <v>9.0</v>
      </c>
      <c r="L13" s="61" t="s">
        <v>254</v>
      </c>
      <c r="M13" s="62">
        <v>26.0</v>
      </c>
      <c r="N13" s="62">
        <v>34.0</v>
      </c>
      <c r="O13" s="62">
        <v>9.0</v>
      </c>
      <c r="P13" s="62" t="s">
        <v>254</v>
      </c>
    </row>
    <row r="14">
      <c r="A14" s="19" t="s">
        <v>130</v>
      </c>
      <c r="B14" s="85">
        <v>0.15643518518518518</v>
      </c>
      <c r="C14" s="19" t="s">
        <v>228</v>
      </c>
      <c r="D14" s="19" t="s">
        <v>254</v>
      </c>
      <c r="E14" s="19" t="s">
        <v>226</v>
      </c>
      <c r="F14" s="19" t="s">
        <v>381</v>
      </c>
      <c r="G14" s="59" t="s">
        <v>254</v>
      </c>
      <c r="H14" s="60" t="s">
        <v>254</v>
      </c>
      <c r="I14" s="60">
        <v>26.0</v>
      </c>
      <c r="J14" s="60">
        <v>34.0</v>
      </c>
      <c r="K14" s="60">
        <v>9.0</v>
      </c>
      <c r="L14" s="61" t="s">
        <v>254</v>
      </c>
      <c r="M14" s="62">
        <v>26.0</v>
      </c>
      <c r="N14" s="62">
        <v>34.0</v>
      </c>
      <c r="O14" s="62">
        <v>9.0</v>
      </c>
      <c r="P14" s="62" t="s">
        <v>254</v>
      </c>
    </row>
    <row r="15">
      <c r="A15" s="19" t="s">
        <v>130</v>
      </c>
      <c r="B15" s="85">
        <v>0.15643518518518518</v>
      </c>
      <c r="C15" s="19" t="s">
        <v>228</v>
      </c>
      <c r="D15" s="19" t="s">
        <v>254</v>
      </c>
      <c r="E15" s="19" t="s">
        <v>230</v>
      </c>
      <c r="F15" s="19" t="s">
        <v>381</v>
      </c>
      <c r="G15" s="59" t="s">
        <v>254</v>
      </c>
      <c r="H15" s="60" t="s">
        <v>254</v>
      </c>
      <c r="I15" s="60">
        <v>26.0</v>
      </c>
      <c r="J15" s="60">
        <v>34.0</v>
      </c>
      <c r="K15" s="60">
        <v>9.0</v>
      </c>
      <c r="L15" s="61" t="s">
        <v>254</v>
      </c>
      <c r="M15" s="62">
        <v>26.0</v>
      </c>
      <c r="N15" s="62">
        <v>34.0</v>
      </c>
      <c r="O15" s="62">
        <v>9.0</v>
      </c>
      <c r="P15" s="62" t="s">
        <v>254</v>
      </c>
    </row>
    <row r="16">
      <c r="A16" s="19" t="s">
        <v>130</v>
      </c>
      <c r="B16" s="85">
        <v>0.15643518518518518</v>
      </c>
      <c r="C16" s="19" t="s">
        <v>228</v>
      </c>
      <c r="D16" s="19" t="s">
        <v>254</v>
      </c>
      <c r="E16" s="19" t="s">
        <v>231</v>
      </c>
      <c r="F16" s="19" t="s">
        <v>381</v>
      </c>
      <c r="G16" s="59" t="s">
        <v>254</v>
      </c>
      <c r="H16" s="60" t="s">
        <v>254</v>
      </c>
      <c r="I16" s="60">
        <v>26.0</v>
      </c>
      <c r="J16" s="60">
        <v>34.0</v>
      </c>
      <c r="K16" s="60">
        <v>9.0</v>
      </c>
      <c r="L16" s="61" t="s">
        <v>254</v>
      </c>
      <c r="M16" s="62">
        <v>26.0</v>
      </c>
      <c r="N16" s="62">
        <v>34.0</v>
      </c>
      <c r="O16" s="62">
        <v>9.0</v>
      </c>
      <c r="P16" s="62" t="s">
        <v>254</v>
      </c>
    </row>
    <row r="17">
      <c r="A17" s="19" t="s">
        <v>130</v>
      </c>
      <c r="B17" s="85">
        <v>0.15643518518518518</v>
      </c>
      <c r="C17" s="19" t="s">
        <v>228</v>
      </c>
      <c r="D17" s="19" t="s">
        <v>254</v>
      </c>
      <c r="E17" s="19" t="s">
        <v>236</v>
      </c>
      <c r="F17" s="19" t="s">
        <v>381</v>
      </c>
      <c r="G17" s="59" t="s">
        <v>254</v>
      </c>
      <c r="H17" s="60" t="s">
        <v>254</v>
      </c>
      <c r="I17" s="60">
        <v>26.0</v>
      </c>
      <c r="J17" s="60">
        <v>34.0</v>
      </c>
      <c r="K17" s="60">
        <v>9.0</v>
      </c>
      <c r="L17" s="61" t="s">
        <v>254</v>
      </c>
      <c r="M17" s="62">
        <v>26.0</v>
      </c>
      <c r="N17" s="62">
        <v>34.0</v>
      </c>
      <c r="O17" s="62">
        <v>9.0</v>
      </c>
      <c r="P17" s="62" t="s">
        <v>254</v>
      </c>
    </row>
    <row r="18">
      <c r="A18" s="19" t="s">
        <v>130</v>
      </c>
      <c r="B18" s="85">
        <v>0.15643518518518518</v>
      </c>
      <c r="C18" s="19" t="s">
        <v>228</v>
      </c>
      <c r="D18" s="19" t="s">
        <v>254</v>
      </c>
      <c r="E18" s="19" t="s">
        <v>233</v>
      </c>
      <c r="F18" s="19" t="s">
        <v>381</v>
      </c>
      <c r="G18" s="59" t="s">
        <v>254</v>
      </c>
      <c r="H18" s="60" t="s">
        <v>254</v>
      </c>
      <c r="I18" s="60">
        <v>26.0</v>
      </c>
      <c r="J18" s="60">
        <v>34.0</v>
      </c>
      <c r="K18" s="60">
        <v>9.0</v>
      </c>
      <c r="L18" s="61" t="s">
        <v>254</v>
      </c>
      <c r="M18" s="62">
        <v>26.0</v>
      </c>
      <c r="N18" s="62">
        <v>34.0</v>
      </c>
      <c r="O18" s="62">
        <v>9.0</v>
      </c>
      <c r="P18" s="62" t="s">
        <v>254</v>
      </c>
    </row>
    <row r="19">
      <c r="A19" s="19" t="s">
        <v>130</v>
      </c>
      <c r="B19" s="85">
        <v>0.15684027777777776</v>
      </c>
      <c r="C19" s="19" t="s">
        <v>254</v>
      </c>
      <c r="D19" s="19" t="s">
        <v>254</v>
      </c>
      <c r="E19" s="19" t="s">
        <v>228</v>
      </c>
      <c r="F19" s="19" t="s">
        <v>273</v>
      </c>
      <c r="G19" s="59" t="s">
        <v>738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130</v>
      </c>
      <c r="B20" s="85">
        <v>0.15689814814814815</v>
      </c>
      <c r="C20" s="19" t="s">
        <v>228</v>
      </c>
      <c r="D20" s="19" t="s">
        <v>254</v>
      </c>
      <c r="E20" s="19" t="s">
        <v>230</v>
      </c>
      <c r="F20" s="19" t="s">
        <v>262</v>
      </c>
      <c r="G20" s="59" t="s">
        <v>738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738</v>
      </c>
      <c r="M20" s="62" t="s">
        <v>254</v>
      </c>
      <c r="N20" s="62" t="s">
        <v>254</v>
      </c>
      <c r="O20" s="62" t="s">
        <v>254</v>
      </c>
      <c r="P20" s="62" t="s">
        <v>254</v>
      </c>
      <c r="Q20" s="19"/>
    </row>
    <row r="21">
      <c r="A21" s="19" t="s">
        <v>130</v>
      </c>
      <c r="B21" s="85">
        <v>0.15707175925925926</v>
      </c>
      <c r="C21" s="19" t="s">
        <v>254</v>
      </c>
      <c r="D21" s="19" t="s">
        <v>254</v>
      </c>
      <c r="E21" s="19" t="s">
        <v>228</v>
      </c>
      <c r="F21" s="19" t="s">
        <v>273</v>
      </c>
      <c r="G21" s="59" t="s">
        <v>739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  <c r="Q21" s="19" t="s">
        <v>740</v>
      </c>
    </row>
    <row r="22">
      <c r="A22" s="19" t="s">
        <v>130</v>
      </c>
      <c r="B22" s="85">
        <v>0.15746527777777777</v>
      </c>
      <c r="C22" s="19" t="s">
        <v>254</v>
      </c>
      <c r="D22" s="19" t="s">
        <v>254</v>
      </c>
      <c r="E22" s="19" t="s">
        <v>228</v>
      </c>
      <c r="F22" s="19" t="s">
        <v>273</v>
      </c>
      <c r="G22" s="59" t="s">
        <v>741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  <c r="Q22" s="19" t="s">
        <v>742</v>
      </c>
    </row>
    <row r="23">
      <c r="A23" s="19" t="s">
        <v>130</v>
      </c>
      <c r="B23" s="85">
        <v>0.15774305555555554</v>
      </c>
      <c r="C23" s="19" t="s">
        <v>254</v>
      </c>
      <c r="D23" s="19" t="s">
        <v>254</v>
      </c>
      <c r="E23" s="19" t="s">
        <v>236</v>
      </c>
      <c r="F23" s="19" t="s">
        <v>273</v>
      </c>
      <c r="G23" s="59" t="s">
        <v>743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  <c r="Q23" s="19" t="s">
        <v>744</v>
      </c>
    </row>
    <row r="24">
      <c r="A24" s="19" t="s">
        <v>130</v>
      </c>
      <c r="B24" s="85">
        <v>0.17864583333333334</v>
      </c>
      <c r="C24" s="19" t="s">
        <v>745</v>
      </c>
      <c r="D24" s="19" t="s">
        <v>254</v>
      </c>
      <c r="E24" s="19" t="s">
        <v>236</v>
      </c>
      <c r="F24" s="19" t="s">
        <v>262</v>
      </c>
      <c r="G24" s="59" t="s">
        <v>746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 t="s">
        <v>254</v>
      </c>
      <c r="O24" s="62" t="s">
        <v>254</v>
      </c>
      <c r="P24" s="62" t="s">
        <v>254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23.71"/>
    <col customWidth="1" min="5" max="5" width="13.86"/>
    <col customWidth="1" min="6" max="6" width="15.29"/>
    <col customWidth="1" min="7" max="7" width="51.71"/>
    <col customWidth="1" min="8" max="8" width="9.29"/>
    <col customWidth="1" min="9" max="11" width="7.71"/>
    <col customWidth="1" min="12" max="12" width="16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131</v>
      </c>
      <c r="B2" s="85">
        <v>0.1020486111111111</v>
      </c>
      <c r="C2" s="19" t="s">
        <v>254</v>
      </c>
      <c r="D2" s="19" t="s">
        <v>747</v>
      </c>
      <c r="E2" s="19" t="s">
        <v>236</v>
      </c>
      <c r="F2" s="19" t="s">
        <v>273</v>
      </c>
      <c r="G2" s="59" t="s">
        <v>748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131</v>
      </c>
      <c r="B3" s="85">
        <v>0.10251157407407407</v>
      </c>
      <c r="C3" s="19" t="s">
        <v>254</v>
      </c>
      <c r="D3" s="19" t="s">
        <v>747</v>
      </c>
      <c r="E3" s="19" t="s">
        <v>226</v>
      </c>
      <c r="F3" s="19" t="s">
        <v>273</v>
      </c>
      <c r="G3" s="59" t="s">
        <v>749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131</v>
      </c>
      <c r="B4" s="85">
        <v>0.10251157407407407</v>
      </c>
      <c r="C4" s="19" t="s">
        <v>254</v>
      </c>
      <c r="D4" s="19" t="s">
        <v>747</v>
      </c>
      <c r="E4" s="19" t="s">
        <v>226</v>
      </c>
      <c r="F4" s="19" t="s">
        <v>273</v>
      </c>
      <c r="G4" s="59" t="s">
        <v>750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131</v>
      </c>
      <c r="B5" s="85">
        <v>0.11453703703703705</v>
      </c>
      <c r="C5" s="19" t="s">
        <v>254</v>
      </c>
      <c r="D5" s="19" t="s">
        <v>747</v>
      </c>
      <c r="E5" s="19" t="s">
        <v>228</v>
      </c>
      <c r="F5" s="19" t="s">
        <v>273</v>
      </c>
      <c r="G5" s="59" t="s">
        <v>751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131</v>
      </c>
      <c r="B6" s="85">
        <v>0.11482638888888888</v>
      </c>
      <c r="C6" s="19" t="s">
        <v>254</v>
      </c>
      <c r="D6" s="19" t="s">
        <v>747</v>
      </c>
      <c r="E6" s="19" t="s">
        <v>233</v>
      </c>
      <c r="F6" s="19" t="s">
        <v>273</v>
      </c>
      <c r="G6" s="59" t="s">
        <v>752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131</v>
      </c>
      <c r="B7" s="85">
        <v>0.12247685185185186</v>
      </c>
      <c r="C7" s="19" t="s">
        <v>254</v>
      </c>
      <c r="D7" s="19" t="s">
        <v>747</v>
      </c>
      <c r="E7" s="19" t="s">
        <v>288</v>
      </c>
      <c r="F7" s="19" t="s">
        <v>273</v>
      </c>
      <c r="G7" s="59" t="s">
        <v>753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131</v>
      </c>
      <c r="B8" s="85">
        <v>0.12288194444444445</v>
      </c>
      <c r="C8" s="19" t="s">
        <v>254</v>
      </c>
      <c r="D8" s="19" t="s">
        <v>747</v>
      </c>
      <c r="E8" s="19" t="s">
        <v>226</v>
      </c>
      <c r="F8" s="19" t="s">
        <v>754</v>
      </c>
      <c r="G8" s="59" t="s">
        <v>755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131</v>
      </c>
      <c r="B9" s="85">
        <v>0.1346064814814815</v>
      </c>
      <c r="C9" s="19" t="s">
        <v>254</v>
      </c>
      <c r="D9" s="19" t="s">
        <v>747</v>
      </c>
      <c r="E9" s="19" t="s">
        <v>226</v>
      </c>
      <c r="F9" s="19" t="s">
        <v>273</v>
      </c>
      <c r="G9" s="59" t="s">
        <v>756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131</v>
      </c>
      <c r="B10" s="85">
        <v>0.13658564814814816</v>
      </c>
      <c r="C10" s="19" t="s">
        <v>275</v>
      </c>
      <c r="D10" s="19" t="s">
        <v>254</v>
      </c>
      <c r="E10" s="19" t="s">
        <v>254</v>
      </c>
      <c r="F10" s="19" t="s">
        <v>304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757</v>
      </c>
      <c r="M10" s="62" t="s">
        <v>254</v>
      </c>
      <c r="N10" s="62" t="s">
        <v>254</v>
      </c>
      <c r="O10" s="62" t="s">
        <v>254</v>
      </c>
      <c r="P10" s="62" t="s">
        <v>254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3.43"/>
    <col customWidth="1" min="4" max="4" width="20.86"/>
    <col customWidth="1" min="5" max="5" width="16.29"/>
    <col customWidth="1" min="6" max="6" width="14.57"/>
    <col customWidth="1" min="7" max="7" width="57.57"/>
    <col customWidth="1" min="8" max="8" width="9.29"/>
    <col customWidth="1" min="9" max="11" width="7.71"/>
    <col customWidth="1" min="12" max="12" width="31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1.86"/>
  </cols>
  <sheetData>
    <row r="1">
      <c r="A1" s="94" t="s">
        <v>39</v>
      </c>
      <c r="B1" s="94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95" t="s">
        <v>132</v>
      </c>
      <c r="B2" s="96">
        <v>0.012152777777777778</v>
      </c>
      <c r="C2" t="s">
        <v>231</v>
      </c>
      <c r="D2" s="19" t="s">
        <v>254</v>
      </c>
      <c r="E2" t="s">
        <v>758</v>
      </c>
      <c r="F2" s="19" t="s">
        <v>759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760</v>
      </c>
      <c r="M2" s="61" t="s">
        <v>254</v>
      </c>
      <c r="N2" s="61" t="s">
        <v>254</v>
      </c>
      <c r="O2" s="61" t="s">
        <v>254</v>
      </c>
      <c r="P2" s="61" t="s">
        <v>254</v>
      </c>
      <c r="Q2" s="19" t="s">
        <v>761</v>
      </c>
    </row>
    <row r="3">
      <c r="A3" s="97" t="s">
        <v>132</v>
      </c>
      <c r="B3" s="98">
        <v>0.012962962962962963</v>
      </c>
      <c r="C3" t="s">
        <v>230</v>
      </c>
      <c r="D3" s="19" t="s">
        <v>254</v>
      </c>
      <c r="E3" t="s">
        <v>758</v>
      </c>
      <c r="F3" s="19" t="s">
        <v>759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762</v>
      </c>
      <c r="M3" s="61" t="s">
        <v>254</v>
      </c>
      <c r="N3" s="61" t="s">
        <v>254</v>
      </c>
      <c r="O3" s="61" t="s">
        <v>254</v>
      </c>
      <c r="P3" s="61" t="s">
        <v>254</v>
      </c>
    </row>
    <row r="4">
      <c r="A4" s="97" t="s">
        <v>132</v>
      </c>
      <c r="B4" s="98">
        <v>0.020023148148148148</v>
      </c>
      <c r="C4" t="s">
        <v>236</v>
      </c>
      <c r="D4" s="19" t="s">
        <v>254</v>
      </c>
      <c r="E4" s="19" t="s">
        <v>254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757</v>
      </c>
      <c r="M4" s="61" t="s">
        <v>254</v>
      </c>
      <c r="N4" s="61" t="s">
        <v>254</v>
      </c>
      <c r="O4" s="61" t="s">
        <v>254</v>
      </c>
      <c r="P4" s="61" t="s">
        <v>254</v>
      </c>
    </row>
    <row r="5">
      <c r="A5" s="97" t="s">
        <v>132</v>
      </c>
      <c r="B5" s="98">
        <v>0.03173611111111111</v>
      </c>
      <c r="C5" t="s">
        <v>227</v>
      </c>
      <c r="D5" s="19" t="s">
        <v>254</v>
      </c>
      <c r="E5" s="19" t="s">
        <v>254</v>
      </c>
      <c r="F5" s="19" t="s">
        <v>304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763</v>
      </c>
      <c r="M5" s="61" t="s">
        <v>254</v>
      </c>
      <c r="N5" s="61" t="s">
        <v>254</v>
      </c>
      <c r="O5" s="61" t="s">
        <v>254</v>
      </c>
      <c r="P5" s="61" t="s">
        <v>254</v>
      </c>
    </row>
    <row r="6">
      <c r="A6" s="97" t="s">
        <v>132</v>
      </c>
      <c r="B6" s="98">
        <v>0.032858796296296296</v>
      </c>
      <c r="C6" t="s">
        <v>233</v>
      </c>
      <c r="D6" s="19" t="s">
        <v>254</v>
      </c>
      <c r="E6" s="19" t="s">
        <v>254</v>
      </c>
      <c r="F6" s="19" t="s">
        <v>304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764</v>
      </c>
      <c r="M6" s="61" t="s">
        <v>254</v>
      </c>
      <c r="N6" s="61" t="s">
        <v>254</v>
      </c>
      <c r="O6" s="61" t="s">
        <v>254</v>
      </c>
      <c r="P6" s="61" t="s">
        <v>254</v>
      </c>
    </row>
    <row r="7">
      <c r="A7" s="97" t="s">
        <v>132</v>
      </c>
      <c r="B7" s="98">
        <v>0.0490162037037037</v>
      </c>
      <c r="C7" s="19" t="s">
        <v>254</v>
      </c>
      <c r="D7" s="19" t="s">
        <v>765</v>
      </c>
      <c r="E7" t="s">
        <v>230</v>
      </c>
      <c r="F7" t="s">
        <v>273</v>
      </c>
      <c r="G7" s="59" t="s">
        <v>766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1" t="s">
        <v>254</v>
      </c>
      <c r="N7" s="61" t="s">
        <v>254</v>
      </c>
      <c r="O7" s="61" t="s">
        <v>254</v>
      </c>
      <c r="P7" s="61" t="s">
        <v>254</v>
      </c>
    </row>
    <row r="8">
      <c r="A8" s="97" t="s">
        <v>132</v>
      </c>
      <c r="B8" s="98">
        <v>0.05040509259259259</v>
      </c>
      <c r="C8" s="19" t="s">
        <v>254</v>
      </c>
      <c r="D8" s="19" t="s">
        <v>765</v>
      </c>
      <c r="E8" s="19" t="s">
        <v>236</v>
      </c>
      <c r="F8" t="s">
        <v>273</v>
      </c>
      <c r="G8" s="59" t="s">
        <v>254</v>
      </c>
      <c r="H8" s="60" t="s">
        <v>254</v>
      </c>
      <c r="I8" s="60">
        <v>26.0</v>
      </c>
      <c r="J8" s="60">
        <v>10.0</v>
      </c>
      <c r="K8" s="60">
        <v>50.0</v>
      </c>
      <c r="L8" s="61" t="s">
        <v>254</v>
      </c>
      <c r="M8" s="61" t="s">
        <v>254</v>
      </c>
      <c r="N8" s="61" t="s">
        <v>254</v>
      </c>
      <c r="O8" s="61" t="s">
        <v>254</v>
      </c>
      <c r="P8" s="61" t="s">
        <v>254</v>
      </c>
    </row>
    <row r="9">
      <c r="A9" s="97" t="s">
        <v>132</v>
      </c>
      <c r="B9" s="98">
        <v>0.05115740740740741</v>
      </c>
      <c r="C9" s="19" t="s">
        <v>254</v>
      </c>
      <c r="D9" s="19" t="s">
        <v>765</v>
      </c>
      <c r="E9" t="s">
        <v>230</v>
      </c>
      <c r="F9" t="s">
        <v>273</v>
      </c>
      <c r="G9" s="59" t="s">
        <v>767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1" t="s">
        <v>254</v>
      </c>
      <c r="N9" s="61" t="s">
        <v>254</v>
      </c>
      <c r="O9" s="61" t="s">
        <v>254</v>
      </c>
      <c r="P9" s="61" t="s">
        <v>254</v>
      </c>
    </row>
    <row r="10">
      <c r="A10" s="97" t="s">
        <v>132</v>
      </c>
      <c r="B10" s="98">
        <v>0.05173611111111111</v>
      </c>
      <c r="C10" t="s">
        <v>230</v>
      </c>
      <c r="D10" s="19" t="s">
        <v>254</v>
      </c>
      <c r="E10" t="s">
        <v>236</v>
      </c>
      <c r="F10" t="s">
        <v>262</v>
      </c>
      <c r="G10" s="59" t="s">
        <v>767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1" t="s">
        <v>254</v>
      </c>
      <c r="N10" s="61" t="s">
        <v>254</v>
      </c>
      <c r="O10" s="61" t="s">
        <v>254</v>
      </c>
      <c r="P10" s="61" t="s">
        <v>254</v>
      </c>
    </row>
    <row r="11">
      <c r="A11" s="97" t="s">
        <v>132</v>
      </c>
      <c r="B11" s="98">
        <v>0.05237268518518518</v>
      </c>
      <c r="C11" t="s">
        <v>227</v>
      </c>
      <c r="D11" s="19" t="s">
        <v>254</v>
      </c>
      <c r="E11" t="s">
        <v>228</v>
      </c>
      <c r="F11" t="s">
        <v>262</v>
      </c>
      <c r="G11" s="59" t="s">
        <v>768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1" t="s">
        <v>254</v>
      </c>
      <c r="N11" s="61" t="s">
        <v>254</v>
      </c>
      <c r="O11" s="61" t="s">
        <v>254</v>
      </c>
      <c r="P11" s="61" t="s">
        <v>254</v>
      </c>
    </row>
    <row r="12">
      <c r="A12" s="97" t="s">
        <v>132</v>
      </c>
      <c r="B12" s="98">
        <v>0.05306712962962963</v>
      </c>
      <c r="C12" t="s">
        <v>236</v>
      </c>
      <c r="D12" s="19" t="s">
        <v>254</v>
      </c>
      <c r="E12" s="19" t="s">
        <v>227</v>
      </c>
      <c r="F12" s="19" t="s">
        <v>381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1" t="s">
        <v>254</v>
      </c>
      <c r="N12" s="61">
        <v>18.0</v>
      </c>
      <c r="O12" s="61" t="s">
        <v>254</v>
      </c>
      <c r="P12" s="61" t="s">
        <v>254</v>
      </c>
      <c r="Q12" s="19" t="s">
        <v>769</v>
      </c>
    </row>
    <row r="13">
      <c r="A13" s="97" t="s">
        <v>132</v>
      </c>
      <c r="B13" s="98">
        <v>0.05306712962962963</v>
      </c>
      <c r="C13" t="s">
        <v>236</v>
      </c>
      <c r="D13" s="19" t="s">
        <v>254</v>
      </c>
      <c r="E13" s="19" t="s">
        <v>228</v>
      </c>
      <c r="F13" s="19" t="s">
        <v>381</v>
      </c>
      <c r="G13" s="5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1" t="s">
        <v>254</v>
      </c>
      <c r="N13" s="61">
        <v>18.0</v>
      </c>
      <c r="O13" s="61" t="s">
        <v>254</v>
      </c>
      <c r="P13" s="61" t="s">
        <v>254</v>
      </c>
      <c r="Q13" s="19"/>
    </row>
    <row r="14">
      <c r="A14" s="97" t="s">
        <v>132</v>
      </c>
      <c r="B14" s="98">
        <v>0.05306712962962963</v>
      </c>
      <c r="C14" t="s">
        <v>236</v>
      </c>
      <c r="D14" s="19" t="s">
        <v>254</v>
      </c>
      <c r="E14" s="19" t="s">
        <v>226</v>
      </c>
      <c r="F14" s="19" t="s">
        <v>381</v>
      </c>
      <c r="G14" s="5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1" t="s">
        <v>254</v>
      </c>
      <c r="N14" s="61">
        <v>18.0</v>
      </c>
      <c r="O14" s="61" t="s">
        <v>254</v>
      </c>
      <c r="P14" s="61" t="s">
        <v>254</v>
      </c>
      <c r="Q14" s="19"/>
    </row>
    <row r="15">
      <c r="A15" s="97" t="s">
        <v>132</v>
      </c>
      <c r="B15" s="98">
        <v>0.05306712962962963</v>
      </c>
      <c r="C15" t="s">
        <v>236</v>
      </c>
      <c r="D15" s="19" t="s">
        <v>254</v>
      </c>
      <c r="E15" s="19" t="s">
        <v>230</v>
      </c>
      <c r="F15" s="19" t="s">
        <v>381</v>
      </c>
      <c r="G15" s="5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1" t="s">
        <v>254</v>
      </c>
      <c r="N15" s="61">
        <v>18.0</v>
      </c>
      <c r="O15" s="61" t="s">
        <v>254</v>
      </c>
      <c r="P15" s="61" t="s">
        <v>254</v>
      </c>
      <c r="Q15" s="19"/>
    </row>
    <row r="16">
      <c r="A16" s="97" t="s">
        <v>132</v>
      </c>
      <c r="B16" s="98">
        <v>0.05306712962962963</v>
      </c>
      <c r="C16" t="s">
        <v>236</v>
      </c>
      <c r="D16" s="19" t="s">
        <v>254</v>
      </c>
      <c r="E16" s="19" t="s">
        <v>231</v>
      </c>
      <c r="F16" s="19" t="s">
        <v>381</v>
      </c>
      <c r="G16" s="5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1" t="s">
        <v>254</v>
      </c>
      <c r="N16" s="61">
        <v>18.0</v>
      </c>
      <c r="O16" s="61" t="s">
        <v>254</v>
      </c>
      <c r="P16" s="61" t="s">
        <v>254</v>
      </c>
      <c r="Q16" s="19"/>
    </row>
    <row r="17">
      <c r="A17" s="97" t="s">
        <v>132</v>
      </c>
      <c r="B17" s="98">
        <v>0.05306712962962963</v>
      </c>
      <c r="C17" t="s">
        <v>236</v>
      </c>
      <c r="D17" s="19" t="s">
        <v>254</v>
      </c>
      <c r="E17" s="19" t="s">
        <v>233</v>
      </c>
      <c r="F17" s="19" t="s">
        <v>381</v>
      </c>
      <c r="G17" s="59" t="s">
        <v>254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1" t="s">
        <v>254</v>
      </c>
      <c r="N17" s="61">
        <v>18.0</v>
      </c>
      <c r="O17" s="61" t="s">
        <v>254</v>
      </c>
      <c r="P17" s="61" t="s">
        <v>254</v>
      </c>
      <c r="Q17" s="19"/>
    </row>
    <row r="18">
      <c r="A18" s="97" t="s">
        <v>132</v>
      </c>
      <c r="B18" s="98">
        <v>0.06013888888888889</v>
      </c>
      <c r="C18" t="s">
        <v>231</v>
      </c>
      <c r="D18" s="19" t="s">
        <v>254</v>
      </c>
      <c r="E18" s="19" t="s">
        <v>770</v>
      </c>
      <c r="F18" t="s">
        <v>262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>
        <v>3.0</v>
      </c>
      <c r="O18" s="62" t="s">
        <v>254</v>
      </c>
      <c r="P18" s="62" t="s">
        <v>254</v>
      </c>
    </row>
    <row r="19">
      <c r="A19" s="97" t="s">
        <v>132</v>
      </c>
      <c r="B19" s="98">
        <v>0.06655092592592593</v>
      </c>
      <c r="C19" t="s">
        <v>226</v>
      </c>
      <c r="D19" t="s">
        <v>771</v>
      </c>
      <c r="E19" s="19" t="s">
        <v>275</v>
      </c>
      <c r="F19" t="s">
        <v>258</v>
      </c>
      <c r="G19" s="59" t="s">
        <v>772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>
        <v>2.0</v>
      </c>
      <c r="O19" s="62" t="s">
        <v>254</v>
      </c>
      <c r="P19" s="62" t="s">
        <v>254</v>
      </c>
    </row>
    <row r="20">
      <c r="A20" s="97" t="s">
        <v>132</v>
      </c>
      <c r="B20" s="98">
        <v>0.0671875</v>
      </c>
      <c r="C20" t="s">
        <v>226</v>
      </c>
      <c r="D20" t="s">
        <v>771</v>
      </c>
      <c r="E20" s="19" t="s">
        <v>275</v>
      </c>
      <c r="F20" t="s">
        <v>258</v>
      </c>
      <c r="G20" s="59" t="s">
        <v>276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 t="s">
        <v>254</v>
      </c>
      <c r="O20" s="62">
        <v>3.0</v>
      </c>
      <c r="P20" s="62" t="s">
        <v>254</v>
      </c>
    </row>
    <row r="21">
      <c r="A21" s="97" t="s">
        <v>132</v>
      </c>
      <c r="B21" s="98">
        <v>0.07025462962962963</v>
      </c>
      <c r="C21" t="s">
        <v>231</v>
      </c>
      <c r="D21" t="s">
        <v>771</v>
      </c>
      <c r="E21" s="19" t="s">
        <v>275</v>
      </c>
      <c r="F21" t="s">
        <v>258</v>
      </c>
      <c r="G21" s="59" t="s">
        <v>276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>
        <v>1.0</v>
      </c>
      <c r="O21" s="62" t="s">
        <v>254</v>
      </c>
      <c r="P21" s="62" t="s">
        <v>254</v>
      </c>
    </row>
    <row r="22">
      <c r="A22" s="97" t="s">
        <v>132</v>
      </c>
      <c r="B22" s="98">
        <v>0.07456018518518519</v>
      </c>
      <c r="C22" t="s">
        <v>231</v>
      </c>
      <c r="D22" t="s">
        <v>771</v>
      </c>
      <c r="E22" t="s">
        <v>773</v>
      </c>
      <c r="F22" t="s">
        <v>258</v>
      </c>
      <c r="G22" s="59" t="s">
        <v>774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>
        <v>2.0</v>
      </c>
      <c r="O22" s="62" t="s">
        <v>254</v>
      </c>
      <c r="P22" s="62" t="s">
        <v>254</v>
      </c>
    </row>
    <row r="23">
      <c r="A23" s="97" t="s">
        <v>132</v>
      </c>
      <c r="B23" s="96">
        <v>0.0858449074074074</v>
      </c>
      <c r="C23" s="99" t="s">
        <v>775</v>
      </c>
      <c r="D23" s="19" t="s">
        <v>776</v>
      </c>
      <c r="E23" s="19" t="s">
        <v>275</v>
      </c>
      <c r="F23" s="19" t="s">
        <v>455</v>
      </c>
      <c r="G23" s="59" t="s">
        <v>777</v>
      </c>
      <c r="H23" s="60" t="s">
        <v>254</v>
      </c>
      <c r="I23" s="60">
        <v>50.0</v>
      </c>
      <c r="J23" s="60" t="s">
        <v>254</v>
      </c>
      <c r="K23" s="60" t="s">
        <v>254</v>
      </c>
      <c r="L23" s="61" t="s">
        <v>766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97" t="s">
        <v>132</v>
      </c>
      <c r="B24" s="96">
        <v>0.08688657407407407</v>
      </c>
      <c r="C24" s="19" t="s">
        <v>231</v>
      </c>
      <c r="D24" s="19" t="s">
        <v>776</v>
      </c>
      <c r="E24" s="19" t="s">
        <v>775</v>
      </c>
      <c r="F24" s="19" t="s">
        <v>258</v>
      </c>
      <c r="G24" s="59" t="s">
        <v>778</v>
      </c>
      <c r="H24" s="60" t="s">
        <v>254</v>
      </c>
      <c r="I24" s="60" t="s">
        <v>254</v>
      </c>
      <c r="J24" s="60">
        <v>3.0</v>
      </c>
      <c r="K24" s="60" t="s">
        <v>254</v>
      </c>
      <c r="L24" s="61" t="s">
        <v>254</v>
      </c>
      <c r="M24" s="62" t="s">
        <v>254</v>
      </c>
      <c r="N24" s="62">
        <v>1.0</v>
      </c>
      <c r="O24" s="62" t="s">
        <v>254</v>
      </c>
      <c r="P24" s="62" t="s">
        <v>254</v>
      </c>
    </row>
    <row r="25">
      <c r="A25" s="97" t="s">
        <v>132</v>
      </c>
      <c r="B25" s="96">
        <v>0.08844907407407407</v>
      </c>
      <c r="C25" s="19" t="s">
        <v>254</v>
      </c>
      <c r="D25" s="19" t="s">
        <v>254</v>
      </c>
      <c r="E25" s="19" t="s">
        <v>228</v>
      </c>
      <c r="F25" s="19" t="s">
        <v>779</v>
      </c>
      <c r="G25" s="59" t="s">
        <v>780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254</v>
      </c>
      <c r="M25" s="62" t="s">
        <v>254</v>
      </c>
      <c r="N25" s="62" t="s">
        <v>254</v>
      </c>
      <c r="O25" s="62" t="s">
        <v>254</v>
      </c>
      <c r="P25" s="62" t="s">
        <v>254</v>
      </c>
      <c r="Q25" s="19" t="s">
        <v>781</v>
      </c>
    </row>
    <row r="26">
      <c r="A26" s="97" t="s">
        <v>132</v>
      </c>
      <c r="B26" s="96">
        <v>0.08902777777777778</v>
      </c>
      <c r="C26" s="19" t="s">
        <v>236</v>
      </c>
      <c r="D26" s="19" t="s">
        <v>254</v>
      </c>
      <c r="E26" s="19" t="s">
        <v>228</v>
      </c>
      <c r="F26" s="19" t="s">
        <v>262</v>
      </c>
      <c r="G26" s="59" t="s">
        <v>782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254</v>
      </c>
      <c r="M26" s="62" t="s">
        <v>254</v>
      </c>
      <c r="N26" s="62" t="s">
        <v>254</v>
      </c>
      <c r="O26" s="62" t="s">
        <v>254</v>
      </c>
      <c r="P26" s="62" t="s">
        <v>254</v>
      </c>
      <c r="Q26" s="19" t="s">
        <v>783</v>
      </c>
    </row>
    <row r="27">
      <c r="A27" s="97" t="s">
        <v>132</v>
      </c>
      <c r="B27" s="96">
        <v>0.10609953703703703</v>
      </c>
      <c r="C27" s="19" t="s">
        <v>227</v>
      </c>
      <c r="D27" s="19" t="s">
        <v>784</v>
      </c>
      <c r="E27" s="19" t="s">
        <v>254</v>
      </c>
      <c r="F27" s="19" t="s">
        <v>258</v>
      </c>
      <c r="G27" s="59" t="s">
        <v>785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254</v>
      </c>
      <c r="M27" s="62" t="s">
        <v>254</v>
      </c>
      <c r="N27" s="62">
        <v>2.0</v>
      </c>
      <c r="O27" s="62" t="s">
        <v>254</v>
      </c>
      <c r="P27" s="62" t="s">
        <v>254</v>
      </c>
    </row>
    <row r="28">
      <c r="A28" s="97" t="s">
        <v>132</v>
      </c>
      <c r="B28" s="96">
        <v>0.10615740740740741</v>
      </c>
      <c r="C28" s="19" t="s">
        <v>236</v>
      </c>
      <c r="D28" s="19" t="s">
        <v>786</v>
      </c>
      <c r="E28" s="19" t="s">
        <v>254</v>
      </c>
      <c r="F28" s="19" t="s">
        <v>258</v>
      </c>
      <c r="G28" s="59" t="s">
        <v>787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61" t="s">
        <v>254</v>
      </c>
      <c r="M28" s="62" t="s">
        <v>254</v>
      </c>
      <c r="N28" s="62">
        <v>3.0</v>
      </c>
      <c r="O28" s="62" t="s">
        <v>254</v>
      </c>
      <c r="P28" s="62" t="s">
        <v>254</v>
      </c>
    </row>
    <row r="29">
      <c r="A29" s="97" t="s">
        <v>132</v>
      </c>
      <c r="B29" s="96">
        <v>0.10737268518518518</v>
      </c>
      <c r="C29" s="19" t="s">
        <v>231</v>
      </c>
      <c r="D29" s="19" t="s">
        <v>788</v>
      </c>
      <c r="E29" s="19" t="s">
        <v>254</v>
      </c>
      <c r="F29" s="19" t="s">
        <v>258</v>
      </c>
      <c r="G29" s="59" t="s">
        <v>789</v>
      </c>
      <c r="H29" s="60" t="s">
        <v>254</v>
      </c>
      <c r="I29" s="60" t="s">
        <v>254</v>
      </c>
      <c r="J29" s="60" t="s">
        <v>254</v>
      </c>
      <c r="K29" s="60" t="s">
        <v>254</v>
      </c>
      <c r="L29" s="61" t="s">
        <v>254</v>
      </c>
      <c r="M29" s="62" t="s">
        <v>254</v>
      </c>
      <c r="N29" s="62">
        <v>10.0</v>
      </c>
      <c r="O29" s="62" t="s">
        <v>254</v>
      </c>
      <c r="P29" s="62" t="s">
        <v>254</v>
      </c>
    </row>
    <row r="30">
      <c r="A30" s="97" t="s">
        <v>132</v>
      </c>
      <c r="B30" s="96">
        <v>0.10789351851851851</v>
      </c>
      <c r="C30" s="19" t="s">
        <v>231</v>
      </c>
      <c r="D30" s="19" t="s">
        <v>788</v>
      </c>
      <c r="E30" s="19" t="s">
        <v>254</v>
      </c>
      <c r="F30" s="19" t="s">
        <v>258</v>
      </c>
      <c r="G30" s="59" t="s">
        <v>790</v>
      </c>
      <c r="H30" s="60" t="s">
        <v>254</v>
      </c>
      <c r="I30" s="60" t="s">
        <v>254</v>
      </c>
      <c r="J30" s="60" t="s">
        <v>254</v>
      </c>
      <c r="K30" s="60" t="s">
        <v>254</v>
      </c>
      <c r="L30" s="61" t="s">
        <v>254</v>
      </c>
      <c r="M30" s="62" t="s">
        <v>254</v>
      </c>
      <c r="N30" s="62">
        <v>25.0</v>
      </c>
      <c r="O30" s="62" t="s">
        <v>254</v>
      </c>
      <c r="P30" s="62" t="s">
        <v>254</v>
      </c>
    </row>
    <row r="31">
      <c r="A31" s="97" t="s">
        <v>132</v>
      </c>
      <c r="B31" s="96">
        <v>0.10806712962962962</v>
      </c>
      <c r="C31" s="19" t="s">
        <v>231</v>
      </c>
      <c r="D31" s="19" t="s">
        <v>788</v>
      </c>
      <c r="E31" s="19" t="s">
        <v>254</v>
      </c>
      <c r="F31" s="19" t="s">
        <v>258</v>
      </c>
      <c r="G31" s="59" t="s">
        <v>791</v>
      </c>
      <c r="H31" s="60" t="s">
        <v>254</v>
      </c>
      <c r="I31" s="60" t="s">
        <v>254</v>
      </c>
      <c r="J31" s="60" t="s">
        <v>254</v>
      </c>
      <c r="K31" s="60" t="s">
        <v>254</v>
      </c>
      <c r="L31" s="61" t="s">
        <v>254</v>
      </c>
      <c r="M31" s="62" t="s">
        <v>254</v>
      </c>
      <c r="N31" s="62">
        <v>5.0</v>
      </c>
      <c r="O31" s="62" t="s">
        <v>254</v>
      </c>
      <c r="P31" s="62" t="s">
        <v>254</v>
      </c>
    </row>
    <row r="32">
      <c r="A32" s="97" t="s">
        <v>132</v>
      </c>
      <c r="B32" s="96">
        <v>0.11233796296296296</v>
      </c>
      <c r="C32" s="19" t="s">
        <v>230</v>
      </c>
      <c r="D32" s="19" t="s">
        <v>786</v>
      </c>
      <c r="E32" s="19" t="s">
        <v>254</v>
      </c>
      <c r="F32" s="19" t="s">
        <v>258</v>
      </c>
      <c r="G32" s="59" t="s">
        <v>787</v>
      </c>
      <c r="H32" s="60" t="s">
        <v>254</v>
      </c>
      <c r="I32" s="60" t="s">
        <v>254</v>
      </c>
      <c r="J32" s="60" t="s">
        <v>254</v>
      </c>
      <c r="K32" s="60" t="s">
        <v>254</v>
      </c>
      <c r="L32" s="61" t="s">
        <v>254</v>
      </c>
      <c r="M32" s="62" t="s">
        <v>254</v>
      </c>
      <c r="N32" s="62" t="s">
        <v>254</v>
      </c>
      <c r="O32" s="62">
        <v>3.0</v>
      </c>
      <c r="P32" s="62" t="s">
        <v>254</v>
      </c>
      <c r="Q32" s="19" t="s">
        <v>792</v>
      </c>
    </row>
    <row r="33">
      <c r="A33" s="97" t="s">
        <v>132</v>
      </c>
      <c r="B33" s="96">
        <v>0.12953703703703703</v>
      </c>
      <c r="C33" s="19" t="s">
        <v>231</v>
      </c>
      <c r="D33" s="19" t="s">
        <v>254</v>
      </c>
      <c r="E33" s="19" t="s">
        <v>793</v>
      </c>
      <c r="F33" s="19" t="s">
        <v>262</v>
      </c>
      <c r="G33" s="59" t="s">
        <v>254</v>
      </c>
      <c r="H33" s="60" t="s">
        <v>254</v>
      </c>
      <c r="I33" s="60" t="s">
        <v>254</v>
      </c>
      <c r="J33" s="60" t="s">
        <v>254</v>
      </c>
      <c r="K33" s="60" t="s">
        <v>254</v>
      </c>
      <c r="L33" s="61" t="s">
        <v>794</v>
      </c>
      <c r="M33" s="62" t="s">
        <v>254</v>
      </c>
      <c r="N33" s="62" t="s">
        <v>254</v>
      </c>
      <c r="O33" s="62" t="s">
        <v>254</v>
      </c>
      <c r="P33" s="62" t="s">
        <v>254</v>
      </c>
      <c r="Q33" s="19" t="s">
        <v>795</v>
      </c>
    </row>
    <row r="34">
      <c r="A34" s="97" t="s">
        <v>132</v>
      </c>
      <c r="B34" s="85">
        <v>0.13153935185185184</v>
      </c>
      <c r="C34" s="19" t="s">
        <v>796</v>
      </c>
      <c r="D34" s="19" t="s">
        <v>254</v>
      </c>
      <c r="E34" s="19" t="s">
        <v>227</v>
      </c>
      <c r="F34" s="19" t="s">
        <v>273</v>
      </c>
      <c r="G34" s="59" t="s">
        <v>254</v>
      </c>
      <c r="H34" s="60" t="s">
        <v>254</v>
      </c>
      <c r="I34" s="60" t="s">
        <v>254</v>
      </c>
      <c r="J34" s="60">
        <v>7.0</v>
      </c>
      <c r="K34" s="60" t="s">
        <v>254</v>
      </c>
      <c r="L34" s="61" t="s">
        <v>254</v>
      </c>
      <c r="M34" s="62" t="s">
        <v>254</v>
      </c>
      <c r="N34" s="62" t="s">
        <v>254</v>
      </c>
      <c r="O34" s="62" t="s">
        <v>254</v>
      </c>
      <c r="P34" s="62" t="s">
        <v>254</v>
      </c>
    </row>
    <row r="35">
      <c r="A35" s="97" t="s">
        <v>132</v>
      </c>
      <c r="B35" s="96">
        <v>0.13260416666666666</v>
      </c>
      <c r="C35" s="19" t="s">
        <v>796</v>
      </c>
      <c r="D35" s="19" t="s">
        <v>254</v>
      </c>
      <c r="E35" s="19" t="s">
        <v>227</v>
      </c>
      <c r="F35" s="19" t="s">
        <v>273</v>
      </c>
      <c r="G35" s="59" t="s">
        <v>797</v>
      </c>
      <c r="H35" s="60" t="s">
        <v>254</v>
      </c>
      <c r="I35" s="60" t="s">
        <v>254</v>
      </c>
      <c r="J35" s="60" t="s">
        <v>254</v>
      </c>
      <c r="K35" s="60" t="s">
        <v>254</v>
      </c>
      <c r="L35" s="61" t="s">
        <v>254</v>
      </c>
      <c r="M35" s="62" t="s">
        <v>254</v>
      </c>
      <c r="N35" s="62" t="s">
        <v>254</v>
      </c>
      <c r="O35" s="62" t="s">
        <v>254</v>
      </c>
      <c r="P35" s="62" t="s">
        <v>254</v>
      </c>
    </row>
    <row r="36">
      <c r="A36" s="97" t="s">
        <v>132</v>
      </c>
      <c r="B36" s="96">
        <v>0.13266203703703702</v>
      </c>
      <c r="C36" s="19" t="s">
        <v>227</v>
      </c>
      <c r="D36" s="19" t="s">
        <v>254</v>
      </c>
      <c r="E36" s="19" t="s">
        <v>230</v>
      </c>
      <c r="F36" s="19" t="s">
        <v>262</v>
      </c>
      <c r="G36" s="59" t="s">
        <v>798</v>
      </c>
      <c r="H36" s="60" t="s">
        <v>254</v>
      </c>
      <c r="I36" s="60" t="s">
        <v>254</v>
      </c>
      <c r="J36" s="60" t="s">
        <v>254</v>
      </c>
      <c r="K36" s="60" t="s">
        <v>254</v>
      </c>
      <c r="L36" s="61" t="s">
        <v>254</v>
      </c>
      <c r="M36" s="62" t="s">
        <v>254</v>
      </c>
      <c r="N36" s="62" t="s">
        <v>254</v>
      </c>
      <c r="O36" s="62" t="s">
        <v>254</v>
      </c>
      <c r="P36" s="62" t="s">
        <v>254</v>
      </c>
    </row>
    <row r="37">
      <c r="A37" s="97" t="s">
        <v>132</v>
      </c>
      <c r="B37" s="96">
        <v>0.13324074074074074</v>
      </c>
      <c r="C37" s="19" t="s">
        <v>226</v>
      </c>
      <c r="D37" s="19" t="s">
        <v>254</v>
      </c>
      <c r="E37" s="19" t="s">
        <v>796</v>
      </c>
      <c r="F37" s="19" t="s">
        <v>262</v>
      </c>
      <c r="G37" s="59" t="s">
        <v>254</v>
      </c>
      <c r="H37" s="60" t="s">
        <v>254</v>
      </c>
      <c r="I37" s="60" t="s">
        <v>254</v>
      </c>
      <c r="J37" s="60" t="s">
        <v>254</v>
      </c>
      <c r="K37" s="60" t="s">
        <v>254</v>
      </c>
      <c r="L37" s="61" t="s">
        <v>254</v>
      </c>
      <c r="M37" s="62" t="s">
        <v>254</v>
      </c>
      <c r="N37" s="62">
        <v>2.0</v>
      </c>
      <c r="O37" s="100"/>
      <c r="P37" s="62" t="s">
        <v>254</v>
      </c>
    </row>
    <row r="38">
      <c r="A38" s="97" t="s">
        <v>132</v>
      </c>
      <c r="B38" s="96">
        <v>0.13520833333333332</v>
      </c>
      <c r="C38" s="19" t="s">
        <v>254</v>
      </c>
      <c r="D38" s="19" t="s">
        <v>254</v>
      </c>
      <c r="E38" s="19" t="s">
        <v>275</v>
      </c>
      <c r="F38" s="19" t="s">
        <v>273</v>
      </c>
      <c r="G38" s="59" t="s">
        <v>799</v>
      </c>
      <c r="H38" s="60" t="s">
        <v>254</v>
      </c>
      <c r="I38" s="60" t="s">
        <v>254</v>
      </c>
      <c r="J38" s="60" t="s">
        <v>254</v>
      </c>
      <c r="K38" s="60" t="s">
        <v>254</v>
      </c>
      <c r="L38" s="61" t="s">
        <v>254</v>
      </c>
      <c r="M38" s="62" t="s">
        <v>254</v>
      </c>
      <c r="N38" s="62" t="s">
        <v>254</v>
      </c>
      <c r="O38" s="62" t="s">
        <v>254</v>
      </c>
      <c r="P38" s="62" t="s">
        <v>254</v>
      </c>
      <c r="Q38" s="19" t="s">
        <v>800</v>
      </c>
    </row>
    <row r="39">
      <c r="A39" s="95" t="s">
        <v>132</v>
      </c>
      <c r="B39" s="96">
        <v>0.14413194444444444</v>
      </c>
      <c r="C39" s="19" t="s">
        <v>254</v>
      </c>
      <c r="D39" s="19" t="s">
        <v>254</v>
      </c>
      <c r="E39" s="19" t="s">
        <v>233</v>
      </c>
      <c r="F39" s="19" t="s">
        <v>698</v>
      </c>
      <c r="G39" s="59" t="s">
        <v>801</v>
      </c>
      <c r="H39" s="60" t="s">
        <v>254</v>
      </c>
      <c r="I39" s="60" t="s">
        <v>254</v>
      </c>
      <c r="J39" s="60" t="s">
        <v>254</v>
      </c>
      <c r="K39" s="60" t="s">
        <v>254</v>
      </c>
      <c r="L39" s="61" t="s">
        <v>254</v>
      </c>
      <c r="M39" s="62" t="s">
        <v>254</v>
      </c>
      <c r="N39" s="62" t="s">
        <v>254</v>
      </c>
      <c r="O39" s="62" t="s">
        <v>254</v>
      </c>
      <c r="P39" s="62" t="s">
        <v>254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21.43"/>
    <col customWidth="1" min="4" max="4" width="23.14"/>
    <col customWidth="1" min="5" max="5" width="21.43"/>
    <col customWidth="1" min="7" max="7" width="38.14"/>
    <col customWidth="1" min="8" max="8" width="9.29"/>
    <col customWidth="1" min="9" max="11" width="7.71"/>
    <col customWidth="1" min="12" max="12" width="32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8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133</v>
      </c>
      <c r="B2" s="85">
        <v>0.013414351851851853</v>
      </c>
      <c r="C2" s="19" t="s">
        <v>227</v>
      </c>
      <c r="D2" s="19" t="s">
        <v>802</v>
      </c>
      <c r="E2" s="19" t="s">
        <v>227</v>
      </c>
      <c r="F2" s="19" t="s">
        <v>258</v>
      </c>
      <c r="G2" s="59" t="s">
        <v>803</v>
      </c>
      <c r="H2" s="60" t="s">
        <v>254</v>
      </c>
      <c r="I2" s="60" t="s">
        <v>254</v>
      </c>
      <c r="J2" s="60" t="s">
        <v>254</v>
      </c>
      <c r="K2" s="60" t="s">
        <v>254</v>
      </c>
      <c r="L2" s="101" t="s">
        <v>254</v>
      </c>
      <c r="M2" s="62" t="s">
        <v>254</v>
      </c>
      <c r="N2" s="62" t="s">
        <v>254</v>
      </c>
      <c r="O2" s="62">
        <v>5.0</v>
      </c>
      <c r="P2" s="62" t="s">
        <v>254</v>
      </c>
    </row>
    <row r="3">
      <c r="A3" s="19" t="s">
        <v>133</v>
      </c>
      <c r="B3" s="85">
        <v>0.014004629629629629</v>
      </c>
      <c r="C3" s="19" t="s">
        <v>227</v>
      </c>
      <c r="D3" s="19" t="s">
        <v>802</v>
      </c>
      <c r="E3" s="19" t="s">
        <v>227</v>
      </c>
      <c r="F3" s="19" t="s">
        <v>258</v>
      </c>
      <c r="G3" s="59" t="s">
        <v>804</v>
      </c>
      <c r="H3" s="60" t="s">
        <v>254</v>
      </c>
      <c r="I3" s="60" t="s">
        <v>254</v>
      </c>
      <c r="J3" s="60" t="s">
        <v>254</v>
      </c>
      <c r="K3" s="60" t="s">
        <v>254</v>
      </c>
      <c r="L3" s="101" t="s">
        <v>254</v>
      </c>
      <c r="M3" s="62" t="s">
        <v>254</v>
      </c>
      <c r="N3" s="62" t="s">
        <v>254</v>
      </c>
      <c r="O3" s="62" t="s">
        <v>254</v>
      </c>
      <c r="P3" s="62">
        <v>5.0</v>
      </c>
    </row>
    <row r="4">
      <c r="A4" s="19" t="s">
        <v>133</v>
      </c>
      <c r="B4" s="85">
        <v>0.01425925925925926</v>
      </c>
      <c r="C4" s="19" t="s">
        <v>227</v>
      </c>
      <c r="D4" s="19" t="s">
        <v>254</v>
      </c>
      <c r="E4" s="19" t="s">
        <v>230</v>
      </c>
      <c r="F4" s="19" t="s">
        <v>262</v>
      </c>
      <c r="G4" s="59" t="s">
        <v>804</v>
      </c>
      <c r="H4" s="60" t="s">
        <v>254</v>
      </c>
      <c r="I4" s="60" t="s">
        <v>254</v>
      </c>
      <c r="J4" s="60" t="s">
        <v>254</v>
      </c>
      <c r="K4" s="60" t="s">
        <v>254</v>
      </c>
      <c r="L4" s="101" t="s">
        <v>804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133</v>
      </c>
      <c r="B5" s="85">
        <v>0.01565972222222222</v>
      </c>
      <c r="C5" s="19" t="s">
        <v>227</v>
      </c>
      <c r="D5" s="19" t="s">
        <v>254</v>
      </c>
      <c r="E5" s="19" t="s">
        <v>236</v>
      </c>
      <c r="F5" s="19" t="s">
        <v>262</v>
      </c>
      <c r="G5" s="59" t="s">
        <v>805</v>
      </c>
      <c r="H5" s="60" t="s">
        <v>254</v>
      </c>
      <c r="I5" s="60" t="s">
        <v>254</v>
      </c>
      <c r="J5" s="60" t="s">
        <v>254</v>
      </c>
      <c r="K5" s="60" t="s">
        <v>254</v>
      </c>
      <c r="L5" s="10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133</v>
      </c>
      <c r="B6" s="85">
        <v>0.0215625</v>
      </c>
      <c r="C6" s="19" t="s">
        <v>231</v>
      </c>
      <c r="D6" s="19" t="s">
        <v>806</v>
      </c>
      <c r="E6" s="19" t="s">
        <v>275</v>
      </c>
      <c r="F6" s="19" t="s">
        <v>258</v>
      </c>
      <c r="G6" s="59" t="s">
        <v>724</v>
      </c>
      <c r="H6" s="60" t="s">
        <v>254</v>
      </c>
      <c r="I6" s="60" t="s">
        <v>254</v>
      </c>
      <c r="J6" s="60" t="s">
        <v>254</v>
      </c>
      <c r="K6" s="60" t="s">
        <v>254</v>
      </c>
      <c r="L6" s="101" t="s">
        <v>254</v>
      </c>
      <c r="M6" s="62" t="s">
        <v>254</v>
      </c>
      <c r="N6" s="62">
        <v>4.0</v>
      </c>
      <c r="O6" s="62" t="s">
        <v>254</v>
      </c>
      <c r="P6" s="62" t="s">
        <v>254</v>
      </c>
    </row>
    <row r="7">
      <c r="A7" s="19" t="s">
        <v>133</v>
      </c>
      <c r="B7" s="85">
        <v>0.02435185185185185</v>
      </c>
      <c r="C7" s="19" t="s">
        <v>231</v>
      </c>
      <c r="D7" s="19" t="s">
        <v>806</v>
      </c>
      <c r="E7" s="19" t="s">
        <v>227</v>
      </c>
      <c r="F7" s="19" t="s">
        <v>258</v>
      </c>
      <c r="G7" s="59" t="s">
        <v>622</v>
      </c>
      <c r="H7" s="60" t="s">
        <v>254</v>
      </c>
      <c r="I7" s="60" t="s">
        <v>254</v>
      </c>
      <c r="J7" s="60" t="s">
        <v>254</v>
      </c>
      <c r="K7" s="60" t="s">
        <v>254</v>
      </c>
      <c r="L7" s="101" t="s">
        <v>254</v>
      </c>
      <c r="M7" s="62" t="s">
        <v>254</v>
      </c>
      <c r="N7" s="62">
        <v>1.0</v>
      </c>
      <c r="O7" s="62" t="s">
        <v>254</v>
      </c>
      <c r="P7" s="62" t="s">
        <v>254</v>
      </c>
    </row>
    <row r="8">
      <c r="A8" s="19" t="s">
        <v>133</v>
      </c>
      <c r="B8" s="85">
        <v>0.029247685185185186</v>
      </c>
      <c r="C8" s="19" t="s">
        <v>807</v>
      </c>
      <c r="D8" s="19" t="s">
        <v>254</v>
      </c>
      <c r="E8" s="19" t="s">
        <v>236</v>
      </c>
      <c r="F8" s="19" t="s">
        <v>293</v>
      </c>
      <c r="G8" s="59" t="s">
        <v>254</v>
      </c>
      <c r="H8" s="60" t="s">
        <v>254</v>
      </c>
      <c r="I8" s="60">
        <v>3.0</v>
      </c>
      <c r="J8" s="60">
        <v>6.0</v>
      </c>
      <c r="K8" s="60" t="s">
        <v>254</v>
      </c>
      <c r="L8" s="10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133</v>
      </c>
      <c r="B9" s="85">
        <v>0.03107638888888889</v>
      </c>
      <c r="C9" s="19" t="s">
        <v>227</v>
      </c>
      <c r="D9" s="19" t="s">
        <v>806</v>
      </c>
      <c r="E9" s="19" t="s">
        <v>275</v>
      </c>
      <c r="F9" s="19" t="s">
        <v>258</v>
      </c>
      <c r="G9" s="59" t="s">
        <v>276</v>
      </c>
      <c r="H9" s="60" t="s">
        <v>254</v>
      </c>
      <c r="I9" s="60" t="s">
        <v>254</v>
      </c>
      <c r="J9" s="60" t="s">
        <v>254</v>
      </c>
      <c r="K9" s="60" t="s">
        <v>254</v>
      </c>
      <c r="L9" s="101" t="s">
        <v>254</v>
      </c>
      <c r="M9" s="62" t="s">
        <v>254</v>
      </c>
      <c r="N9" s="62" t="s">
        <v>254</v>
      </c>
      <c r="O9" s="62">
        <v>3.0</v>
      </c>
      <c r="P9" s="62" t="s">
        <v>254</v>
      </c>
    </row>
    <row r="10">
      <c r="A10" s="19" t="s">
        <v>133</v>
      </c>
      <c r="B10" s="102">
        <v>0.033275462962962965</v>
      </c>
      <c r="C10" s="19" t="s">
        <v>230</v>
      </c>
      <c r="D10" s="19" t="s">
        <v>254</v>
      </c>
      <c r="E10" s="19" t="s">
        <v>808</v>
      </c>
      <c r="F10" s="19" t="s">
        <v>676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101" t="s">
        <v>254</v>
      </c>
      <c r="M10" s="62" t="s">
        <v>254</v>
      </c>
      <c r="N10" s="62" t="s">
        <v>254</v>
      </c>
      <c r="O10" s="62">
        <v>1.0</v>
      </c>
      <c r="P10" s="62" t="s">
        <v>254</v>
      </c>
    </row>
    <row r="11">
      <c r="A11" s="19" t="s">
        <v>133</v>
      </c>
      <c r="B11" s="85">
        <v>0.03333333333333333</v>
      </c>
      <c r="C11" s="19" t="s">
        <v>231</v>
      </c>
      <c r="D11" s="19" t="s">
        <v>254</v>
      </c>
      <c r="E11" s="19" t="s">
        <v>808</v>
      </c>
      <c r="F11" s="19" t="s">
        <v>676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101" t="s">
        <v>254</v>
      </c>
      <c r="M11" s="62" t="s">
        <v>254</v>
      </c>
      <c r="N11" s="62" t="s">
        <v>254</v>
      </c>
      <c r="O11" s="62">
        <v>2.0</v>
      </c>
      <c r="P11" s="62" t="s">
        <v>254</v>
      </c>
    </row>
    <row r="12">
      <c r="A12" s="19" t="s">
        <v>133</v>
      </c>
      <c r="B12" s="85">
        <v>0.04424768518518519</v>
      </c>
      <c r="C12" s="19" t="s">
        <v>226</v>
      </c>
      <c r="D12" s="19" t="s">
        <v>806</v>
      </c>
      <c r="E12" s="19" t="s">
        <v>254</v>
      </c>
      <c r="F12" s="19" t="s">
        <v>258</v>
      </c>
      <c r="G12" s="59" t="s">
        <v>809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101" t="s">
        <v>254</v>
      </c>
      <c r="M12" s="62" t="s">
        <v>254</v>
      </c>
      <c r="N12" s="62">
        <v>4.0</v>
      </c>
      <c r="O12" s="62" t="s">
        <v>254</v>
      </c>
      <c r="P12" s="62" t="s">
        <v>254</v>
      </c>
      <c r="Q12" s="19" t="s">
        <v>810</v>
      </c>
    </row>
    <row r="13" ht="15.0" customHeight="1">
      <c r="A13" s="19" t="s">
        <v>133</v>
      </c>
      <c r="B13" s="85">
        <v>0.05703703703703704</v>
      </c>
      <c r="C13" s="19" t="s">
        <v>230</v>
      </c>
      <c r="D13" s="19" t="s">
        <v>254</v>
      </c>
      <c r="E13" s="19" t="s">
        <v>811</v>
      </c>
      <c r="F13" s="19" t="s">
        <v>258</v>
      </c>
      <c r="G13" s="59" t="s">
        <v>812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101" t="s">
        <v>254</v>
      </c>
      <c r="M13" s="62" t="s">
        <v>254</v>
      </c>
      <c r="N13" s="62" t="s">
        <v>254</v>
      </c>
      <c r="O13" s="62">
        <v>2.0</v>
      </c>
      <c r="P13" s="62" t="s">
        <v>254</v>
      </c>
    </row>
    <row r="14" ht="15.0" customHeight="1">
      <c r="A14" s="19" t="s">
        <v>133</v>
      </c>
      <c r="B14" s="85">
        <v>0.05824074074074074</v>
      </c>
      <c r="C14" s="19" t="s">
        <v>230</v>
      </c>
      <c r="D14" s="19" t="s">
        <v>254</v>
      </c>
      <c r="E14" s="19" t="s">
        <v>231</v>
      </c>
      <c r="F14" s="19" t="s">
        <v>262</v>
      </c>
      <c r="G14" s="59" t="s">
        <v>813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101" t="s">
        <v>813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19"/>
    </row>
    <row r="15" ht="15.0" customHeight="1">
      <c r="A15" s="19" t="s">
        <v>133</v>
      </c>
      <c r="B15" s="85">
        <v>0.058333333333333334</v>
      </c>
      <c r="C15" s="19" t="s">
        <v>230</v>
      </c>
      <c r="D15" s="19" t="s">
        <v>254</v>
      </c>
      <c r="E15" s="19" t="s">
        <v>236</v>
      </c>
      <c r="F15" s="19" t="s">
        <v>262</v>
      </c>
      <c r="G15" s="59" t="s">
        <v>814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101" t="s">
        <v>814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9"/>
    </row>
    <row r="16" ht="15.0" customHeight="1">
      <c r="A16" s="19" t="s">
        <v>133</v>
      </c>
      <c r="B16" s="85">
        <v>0.05835648148148148</v>
      </c>
      <c r="C16" s="19" t="s">
        <v>230</v>
      </c>
      <c r="D16" s="19" t="s">
        <v>254</v>
      </c>
      <c r="E16" s="19" t="s">
        <v>228</v>
      </c>
      <c r="F16" s="19" t="s">
        <v>262</v>
      </c>
      <c r="G16" s="59" t="s">
        <v>814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101" t="s">
        <v>814</v>
      </c>
      <c r="M16" s="62" t="s">
        <v>254</v>
      </c>
      <c r="N16" s="62" t="s">
        <v>254</v>
      </c>
      <c r="O16" s="62" t="s">
        <v>254</v>
      </c>
      <c r="P16" s="62" t="s">
        <v>254</v>
      </c>
      <c r="Q16" s="19"/>
    </row>
    <row r="17" ht="15.0" customHeight="1">
      <c r="A17" s="19" t="s">
        <v>133</v>
      </c>
      <c r="B17" s="85">
        <v>0.05837962962962963</v>
      </c>
      <c r="C17" s="19" t="s">
        <v>230</v>
      </c>
      <c r="D17" s="19" t="s">
        <v>254</v>
      </c>
      <c r="E17" s="19" t="s">
        <v>227</v>
      </c>
      <c r="F17" s="19" t="s">
        <v>262</v>
      </c>
      <c r="G17" s="59" t="s">
        <v>814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101" t="s">
        <v>814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19"/>
    </row>
    <row r="18">
      <c r="A18" s="19" t="s">
        <v>133</v>
      </c>
      <c r="B18" s="85">
        <v>0.0631712962962963</v>
      </c>
      <c r="C18" s="19" t="s">
        <v>231</v>
      </c>
      <c r="D18" s="19" t="s">
        <v>254</v>
      </c>
      <c r="E18" s="19" t="s">
        <v>806</v>
      </c>
      <c r="F18" s="19" t="s">
        <v>258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101" t="s">
        <v>254</v>
      </c>
      <c r="M18" s="62" t="s">
        <v>254</v>
      </c>
      <c r="N18" s="62">
        <v>10.0</v>
      </c>
      <c r="O18" s="62" t="s">
        <v>254</v>
      </c>
      <c r="P18" s="62" t="s">
        <v>254</v>
      </c>
      <c r="Q18" s="19" t="s">
        <v>815</v>
      </c>
    </row>
    <row r="19">
      <c r="A19" s="19" t="s">
        <v>133</v>
      </c>
      <c r="B19" s="85">
        <v>0.06412037037037037</v>
      </c>
      <c r="C19" s="19" t="s">
        <v>231</v>
      </c>
      <c r="D19" s="19" t="s">
        <v>254</v>
      </c>
      <c r="E19" s="19" t="s">
        <v>806</v>
      </c>
      <c r="F19" s="19" t="s">
        <v>258</v>
      </c>
      <c r="G19" s="5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101" t="s">
        <v>254</v>
      </c>
      <c r="M19" s="62" t="s">
        <v>254</v>
      </c>
      <c r="N19" s="62">
        <v>20.0</v>
      </c>
      <c r="O19" s="62" t="s">
        <v>254</v>
      </c>
      <c r="P19" s="62" t="s">
        <v>254</v>
      </c>
      <c r="Q19" s="19" t="s">
        <v>815</v>
      </c>
    </row>
    <row r="20">
      <c r="A20" s="19" t="s">
        <v>133</v>
      </c>
      <c r="B20" s="85">
        <v>0.06425925925925927</v>
      </c>
      <c r="C20" s="19" t="s">
        <v>230</v>
      </c>
      <c r="D20" s="19" t="s">
        <v>254</v>
      </c>
      <c r="E20" s="19" t="s">
        <v>231</v>
      </c>
      <c r="F20" s="19" t="s">
        <v>262</v>
      </c>
      <c r="G20" s="59" t="s">
        <v>254</v>
      </c>
      <c r="H20" s="60" t="s">
        <v>254</v>
      </c>
      <c r="I20" s="60">
        <v>5.0</v>
      </c>
      <c r="J20" s="60" t="s">
        <v>254</v>
      </c>
      <c r="K20" s="60" t="s">
        <v>254</v>
      </c>
      <c r="L20" s="101" t="s">
        <v>254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133</v>
      </c>
      <c r="B21" s="85">
        <v>0.06652777777777778</v>
      </c>
      <c r="C21" s="19" t="s">
        <v>230</v>
      </c>
      <c r="D21" s="19" t="s">
        <v>254</v>
      </c>
      <c r="E21" s="19" t="s">
        <v>816</v>
      </c>
      <c r="F21" s="19" t="s">
        <v>262</v>
      </c>
      <c r="G21" s="59" t="s">
        <v>254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101" t="s">
        <v>254</v>
      </c>
      <c r="M21" s="62" t="s">
        <v>254</v>
      </c>
      <c r="N21" s="62" t="s">
        <v>254</v>
      </c>
      <c r="O21" s="62">
        <v>1.0</v>
      </c>
      <c r="P21" s="62" t="s">
        <v>254</v>
      </c>
    </row>
    <row r="22">
      <c r="A22" s="19" t="s">
        <v>133</v>
      </c>
      <c r="B22" s="85">
        <v>0.08351851851851852</v>
      </c>
      <c r="C22" s="19" t="s">
        <v>817</v>
      </c>
      <c r="D22" s="19" t="s">
        <v>254</v>
      </c>
      <c r="E22" s="19" t="s">
        <v>275</v>
      </c>
      <c r="F22" s="19" t="s">
        <v>253</v>
      </c>
      <c r="G22" s="59" t="s">
        <v>818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10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133</v>
      </c>
      <c r="B23" s="85">
        <v>0.0837962962962963</v>
      </c>
      <c r="C23" s="19" t="s">
        <v>806</v>
      </c>
      <c r="D23" s="19" t="s">
        <v>806</v>
      </c>
      <c r="E23" s="19" t="s">
        <v>275</v>
      </c>
      <c r="F23" s="19" t="s">
        <v>253</v>
      </c>
      <c r="G23" s="59" t="s">
        <v>254</v>
      </c>
      <c r="H23" s="60" t="s">
        <v>254</v>
      </c>
      <c r="I23" s="60">
        <v>48.0</v>
      </c>
      <c r="J23" s="60" t="s">
        <v>254</v>
      </c>
      <c r="K23" s="60" t="s">
        <v>254</v>
      </c>
      <c r="L23" s="10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  <c r="Q23" s="19" t="s">
        <v>819</v>
      </c>
    </row>
    <row r="24">
      <c r="A24" s="19" t="s">
        <v>133</v>
      </c>
      <c r="B24" s="85">
        <v>0.11114583333333333</v>
      </c>
      <c r="C24" s="19" t="s">
        <v>230</v>
      </c>
      <c r="D24" s="19" t="s">
        <v>820</v>
      </c>
      <c r="E24" s="19" t="s">
        <v>712</v>
      </c>
      <c r="F24" s="19" t="s">
        <v>258</v>
      </c>
      <c r="G24" s="59" t="s">
        <v>821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101" t="s">
        <v>254</v>
      </c>
      <c r="M24" s="62" t="s">
        <v>254</v>
      </c>
      <c r="N24" s="62">
        <v>3.0</v>
      </c>
      <c r="O24" s="62" t="s">
        <v>254</v>
      </c>
      <c r="P24" s="62" t="s">
        <v>254</v>
      </c>
    </row>
    <row r="25">
      <c r="A25" s="19" t="s">
        <v>133</v>
      </c>
      <c r="B25" s="85">
        <v>0.11859953703703703</v>
      </c>
      <c r="C25" s="19" t="s">
        <v>254</v>
      </c>
      <c r="D25" s="19" t="s">
        <v>820</v>
      </c>
      <c r="E25" s="19" t="s">
        <v>227</v>
      </c>
      <c r="F25" s="19" t="s">
        <v>822</v>
      </c>
      <c r="G25" s="59" t="s">
        <v>600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101" t="s">
        <v>254</v>
      </c>
      <c r="M25" s="62" t="s">
        <v>254</v>
      </c>
      <c r="N25" s="62" t="s">
        <v>254</v>
      </c>
      <c r="O25" s="62" t="s">
        <v>254</v>
      </c>
      <c r="P25" s="62" t="s">
        <v>254</v>
      </c>
    </row>
    <row r="26">
      <c r="A26" s="19" t="s">
        <v>133</v>
      </c>
      <c r="B26" s="85">
        <v>0.12582175925925926</v>
      </c>
      <c r="C26" s="19" t="s">
        <v>230</v>
      </c>
      <c r="D26" s="19" t="s">
        <v>823</v>
      </c>
      <c r="E26" s="19" t="s">
        <v>824</v>
      </c>
      <c r="F26" s="19" t="s">
        <v>258</v>
      </c>
      <c r="G26" s="59" t="s">
        <v>825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101" t="s">
        <v>254</v>
      </c>
      <c r="M26" s="62" t="s">
        <v>254</v>
      </c>
      <c r="N26" s="62">
        <v>4.0</v>
      </c>
      <c r="O26" s="62" t="s">
        <v>254</v>
      </c>
      <c r="P26" s="62" t="s">
        <v>254</v>
      </c>
      <c r="Q26" s="19" t="s">
        <v>826</v>
      </c>
    </row>
    <row r="27">
      <c r="A27" s="19" t="s">
        <v>133</v>
      </c>
      <c r="B27" s="85">
        <v>0.13909722222222223</v>
      </c>
      <c r="C27" s="19" t="s">
        <v>227</v>
      </c>
      <c r="D27" s="19" t="s">
        <v>254</v>
      </c>
      <c r="E27" s="19" t="s">
        <v>827</v>
      </c>
      <c r="F27" s="19" t="s">
        <v>262</v>
      </c>
      <c r="G27" s="59" t="s">
        <v>254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101" t="s">
        <v>254</v>
      </c>
      <c r="M27" s="62" t="s">
        <v>254</v>
      </c>
      <c r="N27" s="62">
        <v>20.0</v>
      </c>
      <c r="O27" s="62" t="s">
        <v>254</v>
      </c>
      <c r="P27" s="62" t="s">
        <v>254</v>
      </c>
    </row>
    <row r="28">
      <c r="A28" s="19" t="s">
        <v>133</v>
      </c>
      <c r="B28" s="85">
        <v>0.1391666666666667</v>
      </c>
      <c r="C28" s="19" t="s">
        <v>231</v>
      </c>
      <c r="D28" s="19" t="s">
        <v>254</v>
      </c>
      <c r="E28" s="19" t="s">
        <v>827</v>
      </c>
      <c r="F28" s="19" t="s">
        <v>262</v>
      </c>
      <c r="G28" s="59" t="s">
        <v>254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101" t="s">
        <v>254</v>
      </c>
      <c r="M28" s="62" t="s">
        <v>254</v>
      </c>
      <c r="N28" s="62">
        <v>10.0</v>
      </c>
      <c r="O28" s="62" t="s">
        <v>254</v>
      </c>
      <c r="P28" s="62" t="s">
        <v>254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24.0"/>
    <col customWidth="1" min="4" max="4" width="26.0"/>
    <col customWidth="1" min="5" max="5" width="27.57"/>
    <col customWidth="1" min="7" max="7" width="23.43"/>
    <col customWidth="1" min="8" max="8" width="9.29"/>
    <col customWidth="1" min="9" max="11" width="7.71"/>
    <col customWidth="1" min="12" max="12" width="22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2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134</v>
      </c>
      <c r="B2" s="85">
        <v>0.02013888888888889</v>
      </c>
      <c r="C2" s="19" t="s">
        <v>227</v>
      </c>
      <c r="D2" s="19" t="s">
        <v>802</v>
      </c>
      <c r="E2" s="19" t="s">
        <v>275</v>
      </c>
      <c r="F2" s="19" t="s">
        <v>258</v>
      </c>
      <c r="G2" s="59" t="s">
        <v>828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>
        <v>2.0</v>
      </c>
      <c r="P2" s="62" t="s">
        <v>254</v>
      </c>
    </row>
    <row r="3">
      <c r="A3" s="19" t="s">
        <v>134</v>
      </c>
      <c r="B3" s="85">
        <v>0.021666666666666667</v>
      </c>
      <c r="C3" s="19" t="s">
        <v>227</v>
      </c>
      <c r="D3" s="19" t="s">
        <v>254</v>
      </c>
      <c r="E3" s="19" t="s">
        <v>829</v>
      </c>
      <c r="F3" s="19" t="s">
        <v>262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830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134</v>
      </c>
      <c r="B4" s="85">
        <v>0.04216435185185185</v>
      </c>
      <c r="C4" s="19" t="s">
        <v>254</v>
      </c>
      <c r="D4" s="19" t="s">
        <v>831</v>
      </c>
      <c r="E4" s="19" t="s">
        <v>236</v>
      </c>
      <c r="F4" s="19" t="s">
        <v>293</v>
      </c>
      <c r="G4" s="59" t="s">
        <v>832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134</v>
      </c>
      <c r="B5" s="85">
        <v>0.07166666666666667</v>
      </c>
      <c r="C5" s="19" t="s">
        <v>227</v>
      </c>
      <c r="D5" s="19" t="s">
        <v>254</v>
      </c>
      <c r="E5" s="19" t="s">
        <v>254</v>
      </c>
      <c r="F5" s="19" t="s">
        <v>304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833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134</v>
      </c>
      <c r="B6" s="85">
        <v>0.1140162037037037</v>
      </c>
      <c r="C6" s="19" t="s">
        <v>254</v>
      </c>
      <c r="D6" s="19" t="s">
        <v>254</v>
      </c>
      <c r="E6" s="19" t="s">
        <v>227</v>
      </c>
      <c r="F6" s="19" t="s">
        <v>834</v>
      </c>
      <c r="G6" s="59" t="s">
        <v>835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/>
    </row>
    <row r="7">
      <c r="A7" s="19" t="s">
        <v>134</v>
      </c>
      <c r="B7" s="85">
        <v>0.12151620370370371</v>
      </c>
      <c r="C7" s="19" t="s">
        <v>836</v>
      </c>
      <c r="D7" s="19" t="s">
        <v>837</v>
      </c>
      <c r="E7" s="19" t="s">
        <v>227</v>
      </c>
      <c r="F7" s="19" t="s">
        <v>253</v>
      </c>
      <c r="G7" s="59" t="s">
        <v>254</v>
      </c>
      <c r="H7" s="60" t="s">
        <v>254</v>
      </c>
      <c r="I7" s="60">
        <v>200.0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838</v>
      </c>
    </row>
    <row r="8">
      <c r="A8" s="19" t="s">
        <v>134</v>
      </c>
      <c r="B8" s="85">
        <v>0.12193287037037036</v>
      </c>
      <c r="C8" s="19" t="s">
        <v>227</v>
      </c>
      <c r="D8" s="19" t="s">
        <v>254</v>
      </c>
      <c r="E8" s="19" t="s">
        <v>839</v>
      </c>
      <c r="F8" s="19" t="s">
        <v>258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200.0</v>
      </c>
      <c r="O8" s="62" t="s">
        <v>254</v>
      </c>
      <c r="P8" s="62" t="s">
        <v>254</v>
      </c>
      <c r="Q8" s="19" t="s">
        <v>840</v>
      </c>
    </row>
    <row r="9">
      <c r="A9" s="19" t="s">
        <v>134</v>
      </c>
      <c r="B9" s="85">
        <v>0.12445601851851852</v>
      </c>
      <c r="C9" s="19" t="s">
        <v>841</v>
      </c>
      <c r="D9" s="19" t="s">
        <v>254</v>
      </c>
      <c r="E9" s="19" t="s">
        <v>839</v>
      </c>
      <c r="F9" s="19" t="s">
        <v>258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75.0</v>
      </c>
      <c r="O9" s="62" t="s">
        <v>254</v>
      </c>
      <c r="P9" s="62" t="s">
        <v>254</v>
      </c>
      <c r="Q9" s="19" t="s">
        <v>840</v>
      </c>
    </row>
    <row r="10">
      <c r="A10" s="19" t="s">
        <v>134</v>
      </c>
      <c r="B10" s="85">
        <v>0.12445601851851852</v>
      </c>
      <c r="C10" s="19" t="s">
        <v>842</v>
      </c>
      <c r="D10" s="19" t="s">
        <v>254</v>
      </c>
      <c r="E10" s="19" t="s">
        <v>839</v>
      </c>
      <c r="F10" s="19" t="s">
        <v>258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75.0</v>
      </c>
      <c r="O10" s="62" t="s">
        <v>254</v>
      </c>
      <c r="P10" s="62" t="s">
        <v>254</v>
      </c>
      <c r="Q10" s="19" t="s">
        <v>840</v>
      </c>
    </row>
    <row r="11">
      <c r="A11" s="19" t="s">
        <v>134</v>
      </c>
      <c r="B11" s="85">
        <v>0.13234953703703706</v>
      </c>
      <c r="C11" s="19" t="s">
        <v>227</v>
      </c>
      <c r="D11" s="19" t="s">
        <v>843</v>
      </c>
      <c r="E11" s="19" t="s">
        <v>844</v>
      </c>
      <c r="F11" s="19" t="s">
        <v>262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50.0</v>
      </c>
      <c r="O11" s="62" t="s">
        <v>254</v>
      </c>
      <c r="P11" s="62" t="s">
        <v>254</v>
      </c>
      <c r="Q11" s="19" t="s">
        <v>845</v>
      </c>
    </row>
    <row r="12">
      <c r="A12" s="19" t="s">
        <v>134</v>
      </c>
      <c r="B12" s="85">
        <v>0.1374189814814815</v>
      </c>
      <c r="C12" s="19" t="s">
        <v>227</v>
      </c>
      <c r="D12" s="19" t="s">
        <v>802</v>
      </c>
      <c r="E12" s="19" t="s">
        <v>227</v>
      </c>
      <c r="F12" s="19" t="s">
        <v>258</v>
      </c>
      <c r="G12" s="59" t="s">
        <v>846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>
        <v>2.0</v>
      </c>
    </row>
    <row r="13">
      <c r="A13" s="19" t="s">
        <v>134</v>
      </c>
      <c r="B13" s="85">
        <v>0.14016203703703706</v>
      </c>
      <c r="C13" s="19" t="s">
        <v>288</v>
      </c>
      <c r="D13" s="19" t="s">
        <v>802</v>
      </c>
      <c r="E13" s="19" t="s">
        <v>288</v>
      </c>
      <c r="F13" s="19" t="s">
        <v>258</v>
      </c>
      <c r="G13" s="59" t="s">
        <v>847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5.0</v>
      </c>
      <c r="O13" s="62" t="s">
        <v>254</v>
      </c>
      <c r="P13" s="62" t="s">
        <v>254</v>
      </c>
      <c r="Q13" s="19"/>
    </row>
    <row r="14">
      <c r="A14" s="19" t="s">
        <v>134</v>
      </c>
      <c r="B14" s="85">
        <v>0.1413425925925926</v>
      </c>
      <c r="C14" s="19" t="s">
        <v>829</v>
      </c>
      <c r="D14" s="19" t="s">
        <v>820</v>
      </c>
      <c r="E14" s="19" t="s">
        <v>236</v>
      </c>
      <c r="F14" s="19" t="s">
        <v>253</v>
      </c>
      <c r="G14" s="59" t="s">
        <v>848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19" t="s">
        <v>838</v>
      </c>
    </row>
    <row r="15">
      <c r="A15" s="19" t="s">
        <v>134</v>
      </c>
      <c r="B15" s="85">
        <v>0.14261574074074077</v>
      </c>
      <c r="C15" s="19" t="s">
        <v>288</v>
      </c>
      <c r="D15" s="19" t="s">
        <v>254</v>
      </c>
      <c r="E15" s="19" t="s">
        <v>849</v>
      </c>
      <c r="F15" s="19" t="s">
        <v>262</v>
      </c>
      <c r="G15" s="5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850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134</v>
      </c>
      <c r="B16" s="85">
        <v>0.14261574074074077</v>
      </c>
      <c r="C16" s="19" t="s">
        <v>227</v>
      </c>
      <c r="D16" s="19" t="s">
        <v>254</v>
      </c>
      <c r="E16" s="19" t="s">
        <v>849</v>
      </c>
      <c r="F16" s="19" t="s">
        <v>262</v>
      </c>
      <c r="G16" s="5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850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134</v>
      </c>
      <c r="B17" s="85">
        <v>0.14261574074074077</v>
      </c>
      <c r="C17" s="19" t="s">
        <v>236</v>
      </c>
      <c r="D17" s="19" t="s">
        <v>254</v>
      </c>
      <c r="E17" s="19" t="s">
        <v>849</v>
      </c>
      <c r="F17" s="19" t="s">
        <v>262</v>
      </c>
      <c r="G17" s="59" t="s">
        <v>254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850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134</v>
      </c>
      <c r="B18" s="85">
        <v>0.14261574074074077</v>
      </c>
      <c r="C18" s="19" t="s">
        <v>228</v>
      </c>
      <c r="D18" s="19" t="s">
        <v>254</v>
      </c>
      <c r="E18" s="19" t="s">
        <v>849</v>
      </c>
      <c r="F18" s="19" t="s">
        <v>262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850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134</v>
      </c>
      <c r="B19" s="85">
        <v>0.14261574074074077</v>
      </c>
      <c r="C19" s="19" t="s">
        <v>233</v>
      </c>
      <c r="D19" s="19" t="s">
        <v>254</v>
      </c>
      <c r="E19" s="19" t="s">
        <v>849</v>
      </c>
      <c r="F19" s="19" t="s">
        <v>262</v>
      </c>
      <c r="G19" s="5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850</v>
      </c>
      <c r="M19" s="62" t="s">
        <v>254</v>
      </c>
      <c r="N19" s="62" t="s">
        <v>254</v>
      </c>
      <c r="O19" s="62" t="s">
        <v>254</v>
      </c>
      <c r="P19" s="100"/>
    </row>
    <row r="20">
      <c r="A20" s="19" t="s">
        <v>134</v>
      </c>
      <c r="B20" s="85">
        <v>0.14261574074074077</v>
      </c>
      <c r="C20" s="19" t="s">
        <v>226</v>
      </c>
      <c r="D20" s="19" t="s">
        <v>254</v>
      </c>
      <c r="E20" s="19" t="s">
        <v>849</v>
      </c>
      <c r="F20" s="19" t="s">
        <v>262</v>
      </c>
      <c r="G20" s="59" t="s">
        <v>254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850</v>
      </c>
      <c r="M20" s="62" t="s">
        <v>254</v>
      </c>
      <c r="N20" s="100"/>
      <c r="O20" s="62" t="s">
        <v>254</v>
      </c>
      <c r="P20" s="62" t="s">
        <v>254</v>
      </c>
    </row>
    <row r="21">
      <c r="A21" s="19" t="s">
        <v>134</v>
      </c>
      <c r="B21" s="85">
        <v>0.14261574074074077</v>
      </c>
      <c r="C21" s="19" t="s">
        <v>230</v>
      </c>
      <c r="D21" s="19" t="s">
        <v>254</v>
      </c>
      <c r="E21" s="19" t="s">
        <v>849</v>
      </c>
      <c r="F21" s="19" t="s">
        <v>262</v>
      </c>
      <c r="G21" s="59" t="s">
        <v>254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850</v>
      </c>
      <c r="M21" s="62" t="s">
        <v>254</v>
      </c>
      <c r="N21" s="62" t="s">
        <v>254</v>
      </c>
      <c r="O21" s="62" t="s">
        <v>254</v>
      </c>
      <c r="P21" s="62" t="s">
        <v>254</v>
      </c>
    </row>
    <row r="22">
      <c r="A22" s="19" t="s">
        <v>134</v>
      </c>
      <c r="B22" s="85">
        <v>0.1454050925925926</v>
      </c>
      <c r="C22" s="19" t="s">
        <v>851</v>
      </c>
      <c r="D22" s="19" t="s">
        <v>254</v>
      </c>
      <c r="E22" s="19" t="s">
        <v>236</v>
      </c>
      <c r="F22" s="19" t="s">
        <v>293</v>
      </c>
      <c r="G22" s="59" t="s">
        <v>852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3.43"/>
    <col customWidth="1" min="4" max="4" width="20.57"/>
    <col customWidth="1" min="5" max="5" width="14.14"/>
    <col customWidth="1" min="6" max="6" width="14.0"/>
    <col customWidth="1" min="7" max="7" width="26.29"/>
    <col customWidth="1" min="8" max="8" width="9.29"/>
    <col customWidth="1" min="9" max="11" width="7.71"/>
    <col customWidth="1" min="12" max="12" width="35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7.29"/>
  </cols>
  <sheetData>
    <row r="1">
      <c r="A1" s="103" t="s">
        <v>39</v>
      </c>
      <c r="B1" s="55" t="s">
        <v>238</v>
      </c>
      <c r="C1" s="55" t="s">
        <v>239</v>
      </c>
      <c r="D1" s="55" t="s">
        <v>240</v>
      </c>
      <c r="E1" s="55" t="s">
        <v>241</v>
      </c>
      <c r="F1" s="55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73" t="s">
        <v>245</v>
      </c>
      <c r="M1" s="73" t="s">
        <v>246</v>
      </c>
      <c r="N1" s="73" t="s">
        <v>247</v>
      </c>
      <c r="O1" s="73" t="s">
        <v>248</v>
      </c>
      <c r="P1" s="73" t="s">
        <v>249</v>
      </c>
      <c r="Q1" s="55" t="s">
        <v>250</v>
      </c>
    </row>
    <row r="2">
      <c r="A2" s="104" t="s">
        <v>135</v>
      </c>
      <c r="B2" s="105">
        <v>0.008148148148148147</v>
      </c>
      <c r="C2" s="58" t="s">
        <v>227</v>
      </c>
      <c r="D2" s="58" t="s">
        <v>254</v>
      </c>
      <c r="E2" s="58" t="s">
        <v>236</v>
      </c>
      <c r="F2" s="58" t="s">
        <v>262</v>
      </c>
      <c r="G2" s="69" t="s">
        <v>254</v>
      </c>
      <c r="H2" s="106" t="s">
        <v>254</v>
      </c>
      <c r="I2" s="106" t="s">
        <v>254</v>
      </c>
      <c r="J2" s="106" t="s">
        <v>254</v>
      </c>
      <c r="K2" s="106" t="s">
        <v>254</v>
      </c>
      <c r="L2" s="70" t="s">
        <v>718</v>
      </c>
      <c r="M2" s="107" t="s">
        <v>254</v>
      </c>
      <c r="N2" s="107" t="s">
        <v>254</v>
      </c>
      <c r="O2" s="107" t="s">
        <v>254</v>
      </c>
      <c r="P2" s="107" t="s">
        <v>254</v>
      </c>
      <c r="Q2" s="72"/>
    </row>
    <row r="3">
      <c r="A3" s="104" t="s">
        <v>135</v>
      </c>
      <c r="B3" s="105">
        <v>0.008148148148148147</v>
      </c>
      <c r="C3" s="58" t="s">
        <v>227</v>
      </c>
      <c r="D3" s="58" t="s">
        <v>254</v>
      </c>
      <c r="E3" s="58" t="s">
        <v>236</v>
      </c>
      <c r="F3" s="58" t="s">
        <v>262</v>
      </c>
      <c r="G3" s="69" t="s">
        <v>718</v>
      </c>
      <c r="H3" s="106" t="s">
        <v>254</v>
      </c>
      <c r="I3" s="106" t="s">
        <v>254</v>
      </c>
      <c r="J3" s="106" t="s">
        <v>254</v>
      </c>
      <c r="K3" s="106" t="s">
        <v>254</v>
      </c>
      <c r="L3" s="70" t="s">
        <v>254</v>
      </c>
      <c r="M3" s="107" t="s">
        <v>254</v>
      </c>
      <c r="N3" s="107" t="s">
        <v>254</v>
      </c>
      <c r="O3" s="107" t="s">
        <v>254</v>
      </c>
      <c r="P3" s="107" t="s">
        <v>254</v>
      </c>
      <c r="Q3" s="58" t="s">
        <v>853</v>
      </c>
    </row>
    <row r="4">
      <c r="A4" s="104" t="s">
        <v>135</v>
      </c>
      <c r="B4" s="108">
        <v>0.010625</v>
      </c>
      <c r="C4" s="58" t="s">
        <v>228</v>
      </c>
      <c r="D4" s="58" t="s">
        <v>254</v>
      </c>
      <c r="E4" s="58" t="s">
        <v>228</v>
      </c>
      <c r="F4" s="58" t="s">
        <v>304</v>
      </c>
      <c r="G4" s="69" t="s">
        <v>254</v>
      </c>
      <c r="H4" s="106" t="s">
        <v>254</v>
      </c>
      <c r="I4" s="106" t="s">
        <v>254</v>
      </c>
      <c r="J4" s="106" t="s">
        <v>254</v>
      </c>
      <c r="K4" s="106" t="s">
        <v>254</v>
      </c>
      <c r="L4" s="70" t="s">
        <v>324</v>
      </c>
      <c r="M4" s="107" t="s">
        <v>254</v>
      </c>
      <c r="N4" s="107" t="s">
        <v>254</v>
      </c>
      <c r="O4" s="107" t="s">
        <v>254</v>
      </c>
      <c r="P4" s="107" t="s">
        <v>254</v>
      </c>
      <c r="Q4" s="58" t="s">
        <v>448</v>
      </c>
    </row>
    <row r="5">
      <c r="A5" s="104" t="s">
        <v>135</v>
      </c>
      <c r="B5" s="108">
        <v>0.021747685185185186</v>
      </c>
      <c r="C5" s="58" t="s">
        <v>236</v>
      </c>
      <c r="D5" s="58" t="s">
        <v>254</v>
      </c>
      <c r="E5" s="58" t="s">
        <v>854</v>
      </c>
      <c r="F5" s="58" t="s">
        <v>262</v>
      </c>
      <c r="G5" s="69" t="s">
        <v>254</v>
      </c>
      <c r="H5" s="106" t="s">
        <v>254</v>
      </c>
      <c r="I5" s="106" t="s">
        <v>254</v>
      </c>
      <c r="J5" s="106" t="s">
        <v>254</v>
      </c>
      <c r="K5" s="106" t="s">
        <v>254</v>
      </c>
      <c r="L5" s="70" t="s">
        <v>855</v>
      </c>
      <c r="M5" s="107" t="s">
        <v>254</v>
      </c>
      <c r="N5" s="107" t="s">
        <v>254</v>
      </c>
      <c r="O5" s="107" t="s">
        <v>254</v>
      </c>
      <c r="P5" s="107" t="s">
        <v>254</v>
      </c>
      <c r="Q5" s="72"/>
    </row>
    <row r="6">
      <c r="A6" s="104" t="s">
        <v>135</v>
      </c>
      <c r="B6" s="109">
        <v>0.023715277777777776</v>
      </c>
      <c r="C6" s="58" t="s">
        <v>230</v>
      </c>
      <c r="D6" s="58" t="s">
        <v>701</v>
      </c>
      <c r="E6" s="58" t="s">
        <v>228</v>
      </c>
      <c r="F6" s="58" t="s">
        <v>273</v>
      </c>
      <c r="G6" s="69" t="s">
        <v>856</v>
      </c>
      <c r="H6" s="106" t="s">
        <v>254</v>
      </c>
      <c r="I6" s="106" t="s">
        <v>254</v>
      </c>
      <c r="J6" s="106" t="s">
        <v>254</v>
      </c>
      <c r="K6" s="106" t="s">
        <v>254</v>
      </c>
      <c r="L6" s="70" t="s">
        <v>856</v>
      </c>
      <c r="M6" s="107" t="s">
        <v>254</v>
      </c>
      <c r="N6" s="107" t="s">
        <v>254</v>
      </c>
      <c r="O6" s="107" t="s">
        <v>254</v>
      </c>
      <c r="P6" s="107" t="s">
        <v>254</v>
      </c>
      <c r="Q6" s="72"/>
    </row>
    <row r="7">
      <c r="A7" s="104" t="s">
        <v>135</v>
      </c>
      <c r="B7" s="108">
        <v>0.025636574074074076</v>
      </c>
      <c r="C7" s="58" t="s">
        <v>231</v>
      </c>
      <c r="D7" s="58" t="s">
        <v>254</v>
      </c>
      <c r="E7" s="58" t="s">
        <v>854</v>
      </c>
      <c r="F7" s="58" t="s">
        <v>258</v>
      </c>
      <c r="G7" s="69" t="s">
        <v>857</v>
      </c>
      <c r="H7" s="106" t="s">
        <v>254</v>
      </c>
      <c r="I7" s="106" t="s">
        <v>254</v>
      </c>
      <c r="J7" s="106" t="s">
        <v>254</v>
      </c>
      <c r="K7" s="106" t="s">
        <v>254</v>
      </c>
      <c r="L7" s="70" t="s">
        <v>254</v>
      </c>
      <c r="M7" s="110"/>
      <c r="N7" s="107">
        <v>20.0</v>
      </c>
      <c r="O7" s="110"/>
      <c r="P7" s="110"/>
      <c r="Q7" s="58" t="s">
        <v>858</v>
      </c>
    </row>
    <row r="8">
      <c r="A8" s="104" t="s">
        <v>135</v>
      </c>
      <c r="B8" s="108">
        <v>0.029305555555555557</v>
      </c>
      <c r="C8" s="58" t="s">
        <v>236</v>
      </c>
      <c r="D8" s="58" t="s">
        <v>254</v>
      </c>
      <c r="E8" s="58" t="s">
        <v>854</v>
      </c>
      <c r="F8" s="58" t="s">
        <v>262</v>
      </c>
      <c r="G8" s="111"/>
      <c r="H8" s="106" t="s">
        <v>254</v>
      </c>
      <c r="I8" s="106" t="s">
        <v>254</v>
      </c>
      <c r="J8" s="106" t="s">
        <v>254</v>
      </c>
      <c r="K8" s="106" t="s">
        <v>254</v>
      </c>
      <c r="L8" s="70" t="s">
        <v>855</v>
      </c>
      <c r="M8" s="107" t="s">
        <v>254</v>
      </c>
      <c r="N8" s="107" t="s">
        <v>254</v>
      </c>
      <c r="O8" s="107" t="s">
        <v>254</v>
      </c>
      <c r="P8" s="107" t="s">
        <v>254</v>
      </c>
      <c r="Q8" s="58" t="s">
        <v>859</v>
      </c>
    </row>
    <row r="9">
      <c r="A9" s="104" t="s">
        <v>135</v>
      </c>
      <c r="B9" s="108">
        <v>0.03116898148148148</v>
      </c>
      <c r="C9" s="58" t="s">
        <v>230</v>
      </c>
      <c r="D9" s="58" t="s">
        <v>701</v>
      </c>
      <c r="E9" s="58" t="s">
        <v>275</v>
      </c>
      <c r="F9" s="58" t="s">
        <v>273</v>
      </c>
      <c r="G9" s="69" t="s">
        <v>860</v>
      </c>
      <c r="H9" s="106" t="s">
        <v>254</v>
      </c>
      <c r="I9" s="106" t="s">
        <v>254</v>
      </c>
      <c r="J9" s="106" t="s">
        <v>254</v>
      </c>
      <c r="K9" s="106" t="s">
        <v>254</v>
      </c>
      <c r="L9" s="70" t="s">
        <v>254</v>
      </c>
      <c r="M9" s="107" t="s">
        <v>254</v>
      </c>
      <c r="N9" s="107" t="s">
        <v>254</v>
      </c>
      <c r="O9" s="107" t="s">
        <v>254</v>
      </c>
      <c r="P9" s="107" t="s">
        <v>254</v>
      </c>
      <c r="Q9" s="58"/>
    </row>
    <row r="10">
      <c r="A10" s="104" t="s">
        <v>135</v>
      </c>
      <c r="B10" s="108">
        <v>0.0343287037037037</v>
      </c>
      <c r="C10" s="58" t="s">
        <v>275</v>
      </c>
      <c r="D10" s="58" t="s">
        <v>254</v>
      </c>
      <c r="E10" s="58" t="s">
        <v>254</v>
      </c>
      <c r="F10" s="58" t="s">
        <v>861</v>
      </c>
      <c r="G10" s="69" t="s">
        <v>254</v>
      </c>
      <c r="H10" s="106" t="s">
        <v>254</v>
      </c>
      <c r="I10" s="106" t="s">
        <v>254</v>
      </c>
      <c r="J10" s="106" t="s">
        <v>254</v>
      </c>
      <c r="K10" s="106" t="s">
        <v>254</v>
      </c>
      <c r="L10" s="70" t="s">
        <v>862</v>
      </c>
      <c r="M10" s="107" t="s">
        <v>254</v>
      </c>
      <c r="N10" s="107" t="s">
        <v>254</v>
      </c>
      <c r="O10" s="107" t="s">
        <v>254</v>
      </c>
      <c r="P10" s="107" t="s">
        <v>254</v>
      </c>
      <c r="Q10" s="72"/>
    </row>
    <row r="11">
      <c r="A11" s="104" t="s">
        <v>135</v>
      </c>
      <c r="B11" s="108">
        <v>0.03530092592592592</v>
      </c>
      <c r="C11" s="58" t="s">
        <v>231</v>
      </c>
      <c r="D11" s="58" t="s">
        <v>254</v>
      </c>
      <c r="E11" s="58" t="s">
        <v>854</v>
      </c>
      <c r="F11" s="58" t="s">
        <v>333</v>
      </c>
      <c r="G11" s="69" t="s">
        <v>254</v>
      </c>
      <c r="H11" s="106" t="s">
        <v>254</v>
      </c>
      <c r="I11" s="106" t="s">
        <v>254</v>
      </c>
      <c r="J11" s="106" t="s">
        <v>254</v>
      </c>
      <c r="K11" s="106" t="s">
        <v>254</v>
      </c>
      <c r="L11" s="70" t="s">
        <v>863</v>
      </c>
      <c r="M11" s="107" t="s">
        <v>254</v>
      </c>
      <c r="N11" s="107" t="s">
        <v>254</v>
      </c>
      <c r="O11" s="107" t="s">
        <v>254</v>
      </c>
      <c r="P11" s="107" t="s">
        <v>254</v>
      </c>
      <c r="Q11" s="72"/>
    </row>
    <row r="12">
      <c r="A12" s="104" t="s">
        <v>135</v>
      </c>
      <c r="B12" s="108">
        <v>0.041631944444444444</v>
      </c>
      <c r="C12" s="58" t="s">
        <v>254</v>
      </c>
      <c r="D12" s="58" t="s">
        <v>864</v>
      </c>
      <c r="E12" s="58" t="s">
        <v>236</v>
      </c>
      <c r="F12" s="58" t="s">
        <v>273</v>
      </c>
      <c r="G12" s="69" t="s">
        <v>865</v>
      </c>
      <c r="H12" s="106" t="s">
        <v>254</v>
      </c>
      <c r="I12" s="106" t="s">
        <v>254</v>
      </c>
      <c r="J12" s="106" t="s">
        <v>254</v>
      </c>
      <c r="K12" s="106" t="s">
        <v>254</v>
      </c>
      <c r="L12" s="70" t="s">
        <v>254</v>
      </c>
      <c r="M12" s="107" t="s">
        <v>254</v>
      </c>
      <c r="N12" s="107" t="s">
        <v>254</v>
      </c>
      <c r="O12" s="107" t="s">
        <v>254</v>
      </c>
      <c r="P12" s="107" t="s">
        <v>254</v>
      </c>
      <c r="Q12" s="72"/>
    </row>
    <row r="13">
      <c r="A13" s="104" t="s">
        <v>135</v>
      </c>
      <c r="B13" s="108">
        <v>0.04209490740740741</v>
      </c>
      <c r="C13" s="58" t="s">
        <v>254</v>
      </c>
      <c r="D13" s="58" t="s">
        <v>864</v>
      </c>
      <c r="E13" s="58" t="s">
        <v>231</v>
      </c>
      <c r="F13" s="58" t="s">
        <v>273</v>
      </c>
      <c r="G13" s="69" t="s">
        <v>866</v>
      </c>
      <c r="H13" s="106" t="s">
        <v>254</v>
      </c>
      <c r="I13" s="106" t="s">
        <v>254</v>
      </c>
      <c r="J13" s="106" t="s">
        <v>254</v>
      </c>
      <c r="K13" s="106" t="s">
        <v>254</v>
      </c>
      <c r="L13" s="70" t="s">
        <v>254</v>
      </c>
      <c r="M13" s="107" t="s">
        <v>254</v>
      </c>
      <c r="N13" s="107" t="s">
        <v>254</v>
      </c>
      <c r="O13" s="107" t="s">
        <v>254</v>
      </c>
      <c r="P13" s="107" t="s">
        <v>254</v>
      </c>
      <c r="Q13" s="72"/>
    </row>
    <row r="14">
      <c r="A14" s="104" t="s">
        <v>135</v>
      </c>
      <c r="B14" s="108">
        <v>0.04224537037037037</v>
      </c>
      <c r="C14" s="58" t="s">
        <v>254</v>
      </c>
      <c r="D14" s="58" t="s">
        <v>864</v>
      </c>
      <c r="E14" s="58" t="s">
        <v>236</v>
      </c>
      <c r="F14" s="58" t="s">
        <v>273</v>
      </c>
      <c r="G14" s="69" t="s">
        <v>867</v>
      </c>
      <c r="H14" s="106" t="s">
        <v>254</v>
      </c>
      <c r="I14" s="106" t="s">
        <v>254</v>
      </c>
      <c r="J14" s="106" t="s">
        <v>254</v>
      </c>
      <c r="K14" s="106" t="s">
        <v>254</v>
      </c>
      <c r="L14" s="70" t="s">
        <v>254</v>
      </c>
      <c r="M14" s="107" t="s">
        <v>254</v>
      </c>
      <c r="N14" s="107" t="s">
        <v>254</v>
      </c>
      <c r="O14" s="107" t="s">
        <v>254</v>
      </c>
      <c r="P14" s="107" t="s">
        <v>254</v>
      </c>
      <c r="Q14" s="72"/>
    </row>
    <row r="15">
      <c r="A15" s="104" t="s">
        <v>135</v>
      </c>
      <c r="B15" s="108">
        <v>0.04224537037037037</v>
      </c>
      <c r="C15" s="58" t="s">
        <v>254</v>
      </c>
      <c r="D15" s="58" t="s">
        <v>864</v>
      </c>
      <c r="E15" s="58" t="s">
        <v>231</v>
      </c>
      <c r="F15" s="58" t="s">
        <v>273</v>
      </c>
      <c r="G15" s="69" t="s">
        <v>867</v>
      </c>
      <c r="H15" s="106" t="s">
        <v>254</v>
      </c>
      <c r="I15" s="106" t="s">
        <v>254</v>
      </c>
      <c r="J15" s="106" t="s">
        <v>254</v>
      </c>
      <c r="K15" s="106" t="s">
        <v>254</v>
      </c>
      <c r="L15" s="70" t="s">
        <v>254</v>
      </c>
      <c r="M15" s="107" t="s">
        <v>254</v>
      </c>
      <c r="N15" s="107" t="s">
        <v>254</v>
      </c>
      <c r="O15" s="107" t="s">
        <v>254</v>
      </c>
      <c r="P15" s="107" t="s">
        <v>254</v>
      </c>
      <c r="Q15" s="72"/>
    </row>
    <row r="16">
      <c r="A16" s="104" t="s">
        <v>135</v>
      </c>
      <c r="B16" s="108">
        <v>0.04224537037037037</v>
      </c>
      <c r="C16" s="58" t="s">
        <v>254</v>
      </c>
      <c r="D16" s="58" t="s">
        <v>864</v>
      </c>
      <c r="E16" s="58" t="s">
        <v>227</v>
      </c>
      <c r="F16" s="58" t="s">
        <v>273</v>
      </c>
      <c r="G16" s="69" t="s">
        <v>867</v>
      </c>
      <c r="H16" s="106" t="s">
        <v>254</v>
      </c>
      <c r="I16" s="106" t="s">
        <v>254</v>
      </c>
      <c r="J16" s="106" t="s">
        <v>254</v>
      </c>
      <c r="K16" s="106" t="s">
        <v>254</v>
      </c>
      <c r="L16" s="70" t="s">
        <v>254</v>
      </c>
      <c r="M16" s="107" t="s">
        <v>254</v>
      </c>
      <c r="N16" s="107" t="s">
        <v>254</v>
      </c>
      <c r="O16" s="107" t="s">
        <v>254</v>
      </c>
      <c r="P16" s="107" t="s">
        <v>254</v>
      </c>
      <c r="Q16" s="72"/>
    </row>
    <row r="17">
      <c r="A17" s="104" t="s">
        <v>135</v>
      </c>
      <c r="B17" s="108">
        <v>0.04224537037037037</v>
      </c>
      <c r="C17" s="58" t="s">
        <v>254</v>
      </c>
      <c r="D17" s="58" t="s">
        <v>864</v>
      </c>
      <c r="E17" s="58" t="s">
        <v>228</v>
      </c>
      <c r="F17" s="58" t="s">
        <v>273</v>
      </c>
      <c r="G17" s="69" t="s">
        <v>867</v>
      </c>
      <c r="H17" s="106" t="s">
        <v>254</v>
      </c>
      <c r="I17" s="106" t="s">
        <v>254</v>
      </c>
      <c r="J17" s="106" t="s">
        <v>254</v>
      </c>
      <c r="K17" s="106" t="s">
        <v>254</v>
      </c>
      <c r="L17" s="70" t="s">
        <v>254</v>
      </c>
      <c r="M17" s="107" t="s">
        <v>254</v>
      </c>
      <c r="N17" s="107" t="s">
        <v>254</v>
      </c>
      <c r="O17" s="107" t="s">
        <v>254</v>
      </c>
      <c r="P17" s="107" t="s">
        <v>254</v>
      </c>
      <c r="Q17" s="72"/>
    </row>
    <row r="18">
      <c r="A18" s="104" t="s">
        <v>135</v>
      </c>
      <c r="B18" s="108">
        <v>0.04289351851851852</v>
      </c>
      <c r="C18" s="58" t="s">
        <v>236</v>
      </c>
      <c r="D18" s="58" t="s">
        <v>254</v>
      </c>
      <c r="E18" s="58" t="s">
        <v>854</v>
      </c>
      <c r="F18" s="58" t="s">
        <v>262</v>
      </c>
      <c r="G18" s="69" t="s">
        <v>254</v>
      </c>
      <c r="H18" s="106" t="s">
        <v>254</v>
      </c>
      <c r="I18" s="106" t="s">
        <v>254</v>
      </c>
      <c r="J18" s="106" t="s">
        <v>254</v>
      </c>
      <c r="K18" s="106" t="s">
        <v>254</v>
      </c>
      <c r="L18" s="70" t="s">
        <v>855</v>
      </c>
      <c r="M18" s="107" t="s">
        <v>254</v>
      </c>
      <c r="N18" s="107" t="s">
        <v>254</v>
      </c>
      <c r="O18" s="107" t="s">
        <v>254</v>
      </c>
      <c r="P18" s="107" t="s">
        <v>254</v>
      </c>
      <c r="Q18" s="72"/>
    </row>
    <row r="19">
      <c r="A19" s="104" t="s">
        <v>135</v>
      </c>
      <c r="B19" s="108">
        <v>0.04289351851851852</v>
      </c>
      <c r="C19" s="58" t="s">
        <v>236</v>
      </c>
      <c r="D19" s="58" t="s">
        <v>254</v>
      </c>
      <c r="E19" s="58" t="s">
        <v>231</v>
      </c>
      <c r="F19" s="58" t="s">
        <v>262</v>
      </c>
      <c r="G19" s="69" t="s">
        <v>254</v>
      </c>
      <c r="H19" s="106" t="s">
        <v>254</v>
      </c>
      <c r="I19" s="106" t="s">
        <v>254</v>
      </c>
      <c r="J19" s="106" t="s">
        <v>254</v>
      </c>
      <c r="K19" s="106" t="s">
        <v>254</v>
      </c>
      <c r="L19" s="70" t="s">
        <v>855</v>
      </c>
      <c r="M19" s="107" t="s">
        <v>254</v>
      </c>
      <c r="N19" s="107" t="s">
        <v>254</v>
      </c>
      <c r="O19" s="107" t="s">
        <v>254</v>
      </c>
      <c r="P19" s="107" t="s">
        <v>254</v>
      </c>
      <c r="Q19" s="72"/>
    </row>
    <row r="20">
      <c r="A20" s="104" t="s">
        <v>135</v>
      </c>
      <c r="B20" s="108">
        <v>0.04289351851851852</v>
      </c>
      <c r="C20" s="58" t="s">
        <v>236</v>
      </c>
      <c r="D20" s="58" t="s">
        <v>254</v>
      </c>
      <c r="E20" s="58" t="s">
        <v>231</v>
      </c>
      <c r="F20" s="58" t="s">
        <v>262</v>
      </c>
      <c r="G20" s="69" t="s">
        <v>855</v>
      </c>
      <c r="H20" s="106" t="s">
        <v>254</v>
      </c>
      <c r="I20" s="106" t="s">
        <v>254</v>
      </c>
      <c r="J20" s="106" t="s">
        <v>254</v>
      </c>
      <c r="K20" s="106" t="s">
        <v>254</v>
      </c>
      <c r="L20" s="70" t="s">
        <v>254</v>
      </c>
      <c r="M20" s="107" t="s">
        <v>254</v>
      </c>
      <c r="N20" s="107" t="s">
        <v>254</v>
      </c>
      <c r="O20" s="107" t="s">
        <v>254</v>
      </c>
      <c r="P20" s="107" t="s">
        <v>254</v>
      </c>
      <c r="Q20" s="72"/>
    </row>
    <row r="21">
      <c r="A21" s="104" t="s">
        <v>135</v>
      </c>
      <c r="B21" s="108">
        <v>0.06655092592592593</v>
      </c>
      <c r="C21" s="58" t="s">
        <v>868</v>
      </c>
      <c r="D21" s="58" t="s">
        <v>254</v>
      </c>
      <c r="E21" s="58" t="s">
        <v>236</v>
      </c>
      <c r="F21" s="58" t="s">
        <v>273</v>
      </c>
      <c r="G21" s="69" t="s">
        <v>869</v>
      </c>
      <c r="H21" s="106" t="s">
        <v>254</v>
      </c>
      <c r="I21" s="106" t="s">
        <v>254</v>
      </c>
      <c r="J21" s="106" t="s">
        <v>254</v>
      </c>
      <c r="K21" s="106" t="s">
        <v>254</v>
      </c>
      <c r="L21" s="70" t="s">
        <v>254</v>
      </c>
      <c r="M21" s="107" t="s">
        <v>254</v>
      </c>
      <c r="N21" s="107" t="s">
        <v>254</v>
      </c>
      <c r="O21" s="107" t="s">
        <v>254</v>
      </c>
      <c r="P21" s="107" t="s">
        <v>254</v>
      </c>
      <c r="Q21" s="58"/>
    </row>
    <row r="22">
      <c r="A22" s="104" t="s">
        <v>135</v>
      </c>
      <c r="B22" s="108">
        <v>0.06655092592592593</v>
      </c>
      <c r="C22" s="58" t="s">
        <v>254</v>
      </c>
      <c r="D22" s="58" t="s">
        <v>254</v>
      </c>
      <c r="E22" s="58" t="s">
        <v>236</v>
      </c>
      <c r="F22" s="58" t="s">
        <v>870</v>
      </c>
      <c r="G22" s="69" t="s">
        <v>254</v>
      </c>
      <c r="H22" s="106" t="s">
        <v>254</v>
      </c>
      <c r="I22" s="106" t="s">
        <v>254</v>
      </c>
      <c r="J22" s="106" t="s">
        <v>254</v>
      </c>
      <c r="K22" s="106" t="s">
        <v>254</v>
      </c>
      <c r="L22" s="70" t="s">
        <v>869</v>
      </c>
      <c r="M22" s="107" t="s">
        <v>254</v>
      </c>
      <c r="N22" s="107" t="s">
        <v>254</v>
      </c>
      <c r="O22" s="107" t="s">
        <v>254</v>
      </c>
      <c r="P22" s="107" t="s">
        <v>254</v>
      </c>
      <c r="Q22" s="58"/>
    </row>
    <row r="23">
      <c r="A23" s="104" t="s">
        <v>135</v>
      </c>
      <c r="B23" s="108">
        <v>0.07247685185185185</v>
      </c>
      <c r="C23" s="58" t="s">
        <v>871</v>
      </c>
      <c r="D23" s="58" t="s">
        <v>254</v>
      </c>
      <c r="E23" s="58" t="s">
        <v>236</v>
      </c>
      <c r="F23" s="58" t="s">
        <v>273</v>
      </c>
      <c r="G23" s="69" t="s">
        <v>872</v>
      </c>
      <c r="H23" s="106" t="s">
        <v>254</v>
      </c>
      <c r="I23" s="106" t="s">
        <v>254</v>
      </c>
      <c r="J23" s="106" t="s">
        <v>254</v>
      </c>
      <c r="K23" s="106" t="s">
        <v>254</v>
      </c>
      <c r="L23" s="70" t="s">
        <v>254</v>
      </c>
      <c r="M23" s="107" t="s">
        <v>254</v>
      </c>
      <c r="N23" s="107" t="s">
        <v>254</v>
      </c>
      <c r="O23" s="107" t="s">
        <v>254</v>
      </c>
      <c r="P23" s="107" t="s">
        <v>254</v>
      </c>
      <c r="Q23" s="72"/>
    </row>
    <row r="24">
      <c r="A24" s="104" t="s">
        <v>135</v>
      </c>
      <c r="B24" s="108">
        <v>0.07270833333333333</v>
      </c>
      <c r="C24" s="58" t="s">
        <v>871</v>
      </c>
      <c r="D24" s="58" t="s">
        <v>254</v>
      </c>
      <c r="E24" s="58" t="s">
        <v>227</v>
      </c>
      <c r="F24" s="58" t="s">
        <v>273</v>
      </c>
      <c r="G24" s="69" t="s">
        <v>873</v>
      </c>
      <c r="H24" s="106" t="s">
        <v>254</v>
      </c>
      <c r="I24" s="106" t="s">
        <v>254</v>
      </c>
      <c r="J24" s="106" t="s">
        <v>254</v>
      </c>
      <c r="K24" s="106" t="s">
        <v>254</v>
      </c>
      <c r="L24" s="70" t="s">
        <v>254</v>
      </c>
      <c r="M24" s="107" t="s">
        <v>254</v>
      </c>
      <c r="N24" s="107" t="s">
        <v>254</v>
      </c>
      <c r="O24" s="107" t="s">
        <v>254</v>
      </c>
      <c r="P24" s="107" t="s">
        <v>254</v>
      </c>
      <c r="Q24" s="72"/>
    </row>
    <row r="25">
      <c r="A25" s="104" t="s">
        <v>135</v>
      </c>
      <c r="B25" s="108">
        <v>0.07311342592592593</v>
      </c>
      <c r="C25" s="58" t="s">
        <v>236</v>
      </c>
      <c r="D25" s="58" t="s">
        <v>254</v>
      </c>
      <c r="E25" s="58" t="s">
        <v>854</v>
      </c>
      <c r="F25" s="58" t="s">
        <v>262</v>
      </c>
      <c r="G25" s="69" t="s">
        <v>254</v>
      </c>
      <c r="H25" s="106" t="s">
        <v>254</v>
      </c>
      <c r="I25" s="106" t="s">
        <v>254</v>
      </c>
      <c r="J25" s="106" t="s">
        <v>254</v>
      </c>
      <c r="K25" s="106" t="s">
        <v>254</v>
      </c>
      <c r="L25" s="70" t="s">
        <v>873</v>
      </c>
      <c r="M25" s="107" t="s">
        <v>254</v>
      </c>
      <c r="N25" s="107" t="s">
        <v>254</v>
      </c>
      <c r="O25" s="107" t="s">
        <v>254</v>
      </c>
      <c r="P25" s="107" t="s">
        <v>254</v>
      </c>
      <c r="Q25" s="72"/>
    </row>
    <row r="26">
      <c r="A26" s="104" t="s">
        <v>135</v>
      </c>
      <c r="B26" s="108">
        <v>0.07760416666666667</v>
      </c>
      <c r="C26" s="58" t="s">
        <v>228</v>
      </c>
      <c r="D26" s="58" t="s">
        <v>254</v>
      </c>
      <c r="E26" s="58" t="s">
        <v>254</v>
      </c>
      <c r="F26" s="58" t="s">
        <v>304</v>
      </c>
      <c r="G26" s="69" t="s">
        <v>254</v>
      </c>
      <c r="H26" s="106" t="s">
        <v>254</v>
      </c>
      <c r="I26" s="106" t="s">
        <v>254</v>
      </c>
      <c r="J26" s="106" t="s">
        <v>254</v>
      </c>
      <c r="K26" s="106" t="s">
        <v>254</v>
      </c>
      <c r="L26" s="70" t="s">
        <v>324</v>
      </c>
      <c r="M26" s="107" t="s">
        <v>254</v>
      </c>
      <c r="N26" s="107" t="s">
        <v>254</v>
      </c>
      <c r="O26" s="107" t="s">
        <v>254</v>
      </c>
      <c r="P26" s="107" t="s">
        <v>254</v>
      </c>
      <c r="Q26" s="58" t="s">
        <v>448</v>
      </c>
    </row>
    <row r="27">
      <c r="A27" s="104" t="s">
        <v>135</v>
      </c>
      <c r="B27" s="108">
        <v>0.09380787037037037</v>
      </c>
      <c r="C27" s="58" t="s">
        <v>874</v>
      </c>
      <c r="D27" s="58" t="s">
        <v>254</v>
      </c>
      <c r="E27" s="58" t="s">
        <v>275</v>
      </c>
      <c r="F27" s="58" t="s">
        <v>262</v>
      </c>
      <c r="G27" s="69" t="s">
        <v>875</v>
      </c>
      <c r="H27" s="106" t="s">
        <v>254</v>
      </c>
      <c r="I27" s="106" t="s">
        <v>254</v>
      </c>
      <c r="J27" s="106" t="s">
        <v>254</v>
      </c>
      <c r="K27" s="106" t="s">
        <v>254</v>
      </c>
      <c r="L27" s="70" t="s">
        <v>254</v>
      </c>
      <c r="M27" s="107" t="s">
        <v>254</v>
      </c>
      <c r="N27" s="107" t="s">
        <v>254</v>
      </c>
      <c r="O27" s="107" t="s">
        <v>254</v>
      </c>
      <c r="P27" s="107" t="s">
        <v>254</v>
      </c>
      <c r="Q27" s="58" t="s">
        <v>876</v>
      </c>
    </row>
    <row r="28">
      <c r="A28" s="104" t="s">
        <v>135</v>
      </c>
      <c r="B28" s="108">
        <v>0.09466435185185185</v>
      </c>
      <c r="C28" s="58" t="s">
        <v>877</v>
      </c>
      <c r="D28" s="58" t="s">
        <v>254</v>
      </c>
      <c r="E28" s="58" t="s">
        <v>275</v>
      </c>
      <c r="F28" s="58" t="s">
        <v>262</v>
      </c>
      <c r="G28" s="69" t="s">
        <v>878</v>
      </c>
      <c r="H28" s="106" t="s">
        <v>254</v>
      </c>
      <c r="I28" s="106" t="s">
        <v>254</v>
      </c>
      <c r="J28" s="106" t="s">
        <v>254</v>
      </c>
      <c r="K28" s="106" t="s">
        <v>254</v>
      </c>
      <c r="L28" s="70" t="s">
        <v>254</v>
      </c>
      <c r="M28" s="107" t="s">
        <v>254</v>
      </c>
      <c r="N28" s="107" t="s">
        <v>254</v>
      </c>
      <c r="O28" s="107" t="s">
        <v>254</v>
      </c>
      <c r="P28" s="107" t="s">
        <v>254</v>
      </c>
      <c r="Q28" s="72"/>
    </row>
    <row r="29">
      <c r="A29" s="104" t="s">
        <v>135</v>
      </c>
      <c r="B29" s="108">
        <v>0.09623842592592592</v>
      </c>
      <c r="C29" s="58" t="s">
        <v>874</v>
      </c>
      <c r="D29" s="58" t="s">
        <v>254</v>
      </c>
      <c r="E29" s="58" t="s">
        <v>231</v>
      </c>
      <c r="F29" s="58" t="s">
        <v>262</v>
      </c>
      <c r="G29" s="69" t="s">
        <v>879</v>
      </c>
      <c r="H29" s="106" t="s">
        <v>254</v>
      </c>
      <c r="I29" s="106" t="s">
        <v>254</v>
      </c>
      <c r="J29" s="106" t="s">
        <v>254</v>
      </c>
      <c r="K29" s="106" t="s">
        <v>254</v>
      </c>
      <c r="L29" s="70" t="s">
        <v>254</v>
      </c>
      <c r="M29" s="107" t="s">
        <v>254</v>
      </c>
      <c r="N29" s="107" t="s">
        <v>254</v>
      </c>
      <c r="O29" s="107" t="s">
        <v>254</v>
      </c>
      <c r="P29" s="107" t="s">
        <v>254</v>
      </c>
      <c r="Q29" s="58" t="s">
        <v>880</v>
      </c>
    </row>
    <row r="30">
      <c r="A30" s="104" t="s">
        <v>135</v>
      </c>
      <c r="B30" s="108">
        <v>0.09789351851851852</v>
      </c>
      <c r="C30" s="58" t="s">
        <v>231</v>
      </c>
      <c r="D30" s="58" t="s">
        <v>254</v>
      </c>
      <c r="E30" s="58" t="s">
        <v>877</v>
      </c>
      <c r="F30" s="58" t="s">
        <v>262</v>
      </c>
      <c r="G30" s="69" t="s">
        <v>254</v>
      </c>
      <c r="H30" s="106" t="s">
        <v>254</v>
      </c>
      <c r="I30" s="106" t="s">
        <v>254</v>
      </c>
      <c r="J30" s="106" t="s">
        <v>254</v>
      </c>
      <c r="K30" s="106" t="s">
        <v>254</v>
      </c>
      <c r="L30" s="70" t="s">
        <v>881</v>
      </c>
      <c r="M30" s="107" t="s">
        <v>254</v>
      </c>
      <c r="N30" s="107" t="s">
        <v>254</v>
      </c>
      <c r="O30" s="107" t="s">
        <v>254</v>
      </c>
      <c r="P30" s="107" t="s">
        <v>254</v>
      </c>
      <c r="Q30" s="72"/>
    </row>
    <row r="31">
      <c r="A31" s="104" t="s">
        <v>135</v>
      </c>
      <c r="B31" s="108">
        <v>0.10732638888888889</v>
      </c>
      <c r="C31" s="58" t="s">
        <v>236</v>
      </c>
      <c r="D31" s="58" t="s">
        <v>254</v>
      </c>
      <c r="E31" s="58" t="s">
        <v>854</v>
      </c>
      <c r="F31" s="58" t="s">
        <v>262</v>
      </c>
      <c r="G31" s="69" t="s">
        <v>254</v>
      </c>
      <c r="H31" s="106" t="s">
        <v>254</v>
      </c>
      <c r="I31" s="106" t="s">
        <v>254</v>
      </c>
      <c r="J31" s="106" t="s">
        <v>254</v>
      </c>
      <c r="K31" s="106" t="s">
        <v>254</v>
      </c>
      <c r="L31" s="70" t="s">
        <v>855</v>
      </c>
      <c r="M31" s="107" t="s">
        <v>254</v>
      </c>
      <c r="N31" s="107" t="s">
        <v>254</v>
      </c>
      <c r="O31" s="107" t="s">
        <v>254</v>
      </c>
      <c r="P31" s="107" t="s">
        <v>254</v>
      </c>
      <c r="Q31" s="72"/>
    </row>
    <row r="32">
      <c r="A32" s="104" t="s">
        <v>135</v>
      </c>
      <c r="B32" s="108">
        <v>0.1245023148148148</v>
      </c>
      <c r="C32" s="58" t="s">
        <v>236</v>
      </c>
      <c r="D32" s="58" t="s">
        <v>254</v>
      </c>
      <c r="E32" s="58" t="s">
        <v>854</v>
      </c>
      <c r="F32" s="58" t="s">
        <v>262</v>
      </c>
      <c r="G32" s="69" t="s">
        <v>254</v>
      </c>
      <c r="H32" s="106" t="s">
        <v>254</v>
      </c>
      <c r="I32" s="106" t="s">
        <v>254</v>
      </c>
      <c r="J32" s="106" t="s">
        <v>254</v>
      </c>
      <c r="K32" s="106" t="s">
        <v>254</v>
      </c>
      <c r="L32" s="70" t="s">
        <v>855</v>
      </c>
      <c r="M32" s="107" t="s">
        <v>254</v>
      </c>
      <c r="N32" s="107" t="s">
        <v>254</v>
      </c>
      <c r="O32" s="107" t="s">
        <v>254</v>
      </c>
      <c r="P32" s="107" t="s">
        <v>254</v>
      </c>
      <c r="Q32" s="72"/>
    </row>
    <row r="33">
      <c r="A33" s="104" t="s">
        <v>135</v>
      </c>
      <c r="B33" s="108">
        <v>0.1373726851851852</v>
      </c>
      <c r="C33" s="58" t="s">
        <v>236</v>
      </c>
      <c r="D33" s="58" t="s">
        <v>254</v>
      </c>
      <c r="E33" s="58" t="s">
        <v>231</v>
      </c>
      <c r="F33" s="58" t="s">
        <v>293</v>
      </c>
      <c r="G33" s="69" t="s">
        <v>882</v>
      </c>
      <c r="H33" s="106" t="s">
        <v>254</v>
      </c>
      <c r="I33" s="106" t="s">
        <v>254</v>
      </c>
      <c r="J33" s="106" t="s">
        <v>254</v>
      </c>
      <c r="K33" s="106" t="s">
        <v>254</v>
      </c>
      <c r="L33" s="70" t="s">
        <v>882</v>
      </c>
      <c r="M33" s="107" t="s">
        <v>254</v>
      </c>
      <c r="N33" s="107" t="s">
        <v>254</v>
      </c>
      <c r="O33" s="107" t="s">
        <v>254</v>
      </c>
      <c r="P33" s="107" t="s">
        <v>254</v>
      </c>
      <c r="Q33" s="72"/>
    </row>
    <row r="34">
      <c r="A34" s="104" t="s">
        <v>135</v>
      </c>
      <c r="B34" s="108">
        <v>0.14552083333333332</v>
      </c>
      <c r="C34" s="58" t="s">
        <v>231</v>
      </c>
      <c r="D34" s="58" t="s">
        <v>254</v>
      </c>
      <c r="E34" s="58" t="s">
        <v>254</v>
      </c>
      <c r="F34" s="58" t="s">
        <v>304</v>
      </c>
      <c r="G34" s="69" t="s">
        <v>254</v>
      </c>
      <c r="H34" s="106" t="s">
        <v>254</v>
      </c>
      <c r="I34" s="106" t="s">
        <v>254</v>
      </c>
      <c r="J34" s="106" t="s">
        <v>254</v>
      </c>
      <c r="K34" s="106" t="s">
        <v>254</v>
      </c>
      <c r="L34" s="70" t="s">
        <v>883</v>
      </c>
      <c r="M34" s="107" t="s">
        <v>254</v>
      </c>
      <c r="N34" s="107" t="s">
        <v>254</v>
      </c>
      <c r="O34" s="107" t="s">
        <v>254</v>
      </c>
      <c r="P34" s="107" t="s">
        <v>254</v>
      </c>
      <c r="Q34" s="72"/>
    </row>
    <row r="35">
      <c r="A35" s="104" t="s">
        <v>135</v>
      </c>
      <c r="B35" s="108">
        <v>0.1612962962962963</v>
      </c>
      <c r="C35" s="58" t="s">
        <v>236</v>
      </c>
      <c r="D35" s="58" t="s">
        <v>254</v>
      </c>
      <c r="E35" s="58" t="s">
        <v>254</v>
      </c>
      <c r="F35" s="58" t="s">
        <v>304</v>
      </c>
      <c r="G35" s="69" t="s">
        <v>254</v>
      </c>
      <c r="H35" s="106" t="s">
        <v>254</v>
      </c>
      <c r="I35" s="106" t="s">
        <v>254</v>
      </c>
      <c r="J35" s="106" t="s">
        <v>254</v>
      </c>
      <c r="K35" s="106" t="s">
        <v>254</v>
      </c>
      <c r="L35" s="70" t="s">
        <v>884</v>
      </c>
      <c r="M35" s="107" t="s">
        <v>254</v>
      </c>
      <c r="N35" s="107" t="s">
        <v>254</v>
      </c>
      <c r="O35" s="107" t="s">
        <v>254</v>
      </c>
      <c r="P35" s="107" t="s">
        <v>254</v>
      </c>
      <c r="Q35" s="72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4.71"/>
    <col customWidth="1" min="4" max="4" width="18.86"/>
    <col customWidth="1" min="7" max="7" width="30.71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4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136</v>
      </c>
      <c r="B2" s="85">
        <v>0.010069444444444445</v>
      </c>
      <c r="C2" s="19" t="s">
        <v>854</v>
      </c>
      <c r="D2" s="19" t="s">
        <v>254</v>
      </c>
      <c r="E2" s="19" t="s">
        <v>227</v>
      </c>
      <c r="F2" s="19" t="s">
        <v>293</v>
      </c>
      <c r="G2" s="59" t="s">
        <v>885</v>
      </c>
      <c r="H2" s="60" t="s">
        <v>254</v>
      </c>
      <c r="I2" s="60" t="s">
        <v>254</v>
      </c>
      <c r="J2" s="60" t="s">
        <v>254</v>
      </c>
      <c r="K2" s="60" t="s">
        <v>254</v>
      </c>
      <c r="L2" s="62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886</v>
      </c>
    </row>
    <row r="3">
      <c r="A3" s="19" t="s">
        <v>136</v>
      </c>
      <c r="B3" s="85">
        <v>0.011747685185185186</v>
      </c>
      <c r="C3" s="19" t="s">
        <v>288</v>
      </c>
      <c r="D3" s="19" t="s">
        <v>254</v>
      </c>
      <c r="E3" s="19" t="s">
        <v>227</v>
      </c>
      <c r="F3" s="19" t="s">
        <v>273</v>
      </c>
      <c r="G3" s="59" t="s">
        <v>887</v>
      </c>
      <c r="H3" s="60" t="s">
        <v>254</v>
      </c>
      <c r="I3" s="60" t="s">
        <v>254</v>
      </c>
      <c r="J3" s="60" t="s">
        <v>254</v>
      </c>
      <c r="K3" s="60" t="s">
        <v>254</v>
      </c>
      <c r="L3" s="62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136</v>
      </c>
      <c r="B4" s="85">
        <v>0.012002314814814815</v>
      </c>
      <c r="C4" s="19" t="s">
        <v>288</v>
      </c>
      <c r="D4" s="19" t="s">
        <v>254</v>
      </c>
      <c r="E4" s="19" t="s">
        <v>228</v>
      </c>
      <c r="F4" s="19" t="s">
        <v>273</v>
      </c>
      <c r="G4" s="59" t="s">
        <v>528</v>
      </c>
      <c r="H4" s="60" t="s">
        <v>254</v>
      </c>
      <c r="I4" s="60" t="s">
        <v>254</v>
      </c>
      <c r="J4" s="60" t="s">
        <v>254</v>
      </c>
      <c r="K4" s="60" t="s">
        <v>254</v>
      </c>
      <c r="L4" s="62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136</v>
      </c>
      <c r="B5" s="18">
        <v>0.017592592592592594</v>
      </c>
      <c r="C5" s="19" t="s">
        <v>288</v>
      </c>
      <c r="D5" s="19" t="s">
        <v>254</v>
      </c>
      <c r="E5" s="19" t="s">
        <v>227</v>
      </c>
      <c r="F5" s="19" t="s">
        <v>273</v>
      </c>
      <c r="G5" s="59" t="s">
        <v>888</v>
      </c>
      <c r="H5" s="60" t="s">
        <v>254</v>
      </c>
      <c r="I5" s="60">
        <v>173.0</v>
      </c>
      <c r="J5" s="60">
        <v>13.0</v>
      </c>
      <c r="K5" s="60" t="s">
        <v>254</v>
      </c>
      <c r="L5" s="62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889</v>
      </c>
    </row>
    <row r="6">
      <c r="A6" s="19" t="s">
        <v>136</v>
      </c>
      <c r="B6" s="85">
        <v>0.02136574074074074</v>
      </c>
      <c r="C6" s="19" t="s">
        <v>288</v>
      </c>
      <c r="D6" s="19" t="s">
        <v>254</v>
      </c>
      <c r="E6" s="19" t="s">
        <v>227</v>
      </c>
      <c r="F6" s="19" t="s">
        <v>273</v>
      </c>
      <c r="G6" s="59" t="s">
        <v>753</v>
      </c>
      <c r="H6" s="112"/>
      <c r="I6" s="60" t="s">
        <v>254</v>
      </c>
      <c r="J6" s="60" t="s">
        <v>254</v>
      </c>
      <c r="K6" s="60" t="s">
        <v>254</v>
      </c>
      <c r="L6" s="62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136</v>
      </c>
      <c r="B7" s="85">
        <v>0.04664351851851852</v>
      </c>
      <c r="C7" s="19" t="s">
        <v>854</v>
      </c>
      <c r="D7" s="19" t="s">
        <v>254</v>
      </c>
      <c r="E7" s="19" t="s">
        <v>519</v>
      </c>
      <c r="F7" s="19" t="s">
        <v>890</v>
      </c>
      <c r="G7" s="59" t="s">
        <v>891</v>
      </c>
      <c r="H7" s="60" t="s">
        <v>254</v>
      </c>
      <c r="I7" s="60" t="s">
        <v>254</v>
      </c>
      <c r="J7" s="60" t="s">
        <v>254</v>
      </c>
      <c r="K7" s="60" t="s">
        <v>254</v>
      </c>
      <c r="L7" s="62" t="s">
        <v>254</v>
      </c>
      <c r="M7" s="62" t="s">
        <v>254</v>
      </c>
      <c r="N7" s="62">
        <v>2.0</v>
      </c>
      <c r="O7" s="62" t="s">
        <v>254</v>
      </c>
      <c r="P7" s="62" t="s">
        <v>254</v>
      </c>
    </row>
    <row r="8">
      <c r="A8" s="19" t="s">
        <v>136</v>
      </c>
      <c r="B8" s="85">
        <v>0.04681712962962963</v>
      </c>
      <c r="C8" s="19" t="s">
        <v>227</v>
      </c>
      <c r="D8" s="19" t="s">
        <v>254</v>
      </c>
      <c r="E8" s="19" t="s">
        <v>519</v>
      </c>
      <c r="F8" s="19" t="s">
        <v>890</v>
      </c>
      <c r="G8" s="59" t="s">
        <v>891</v>
      </c>
      <c r="H8" s="60" t="s">
        <v>254</v>
      </c>
      <c r="I8" s="60" t="s">
        <v>254</v>
      </c>
      <c r="J8" s="60" t="s">
        <v>254</v>
      </c>
      <c r="K8" s="60" t="s">
        <v>254</v>
      </c>
      <c r="L8" s="62" t="s">
        <v>254</v>
      </c>
      <c r="M8" s="62" t="s">
        <v>254</v>
      </c>
      <c r="N8" s="62">
        <v>8.0</v>
      </c>
      <c r="O8" s="62" t="s">
        <v>254</v>
      </c>
      <c r="P8" s="62" t="s">
        <v>254</v>
      </c>
    </row>
    <row r="9">
      <c r="A9" s="19" t="s">
        <v>136</v>
      </c>
      <c r="B9" s="85">
        <v>0.05483796296296296</v>
      </c>
      <c r="C9" s="19" t="s">
        <v>236</v>
      </c>
      <c r="D9" s="19" t="s">
        <v>254</v>
      </c>
      <c r="E9" s="19" t="s">
        <v>892</v>
      </c>
      <c r="F9" s="19" t="s">
        <v>258</v>
      </c>
      <c r="G9" s="59" t="s">
        <v>893</v>
      </c>
      <c r="H9" s="60" t="s">
        <v>254</v>
      </c>
      <c r="I9" s="60" t="s">
        <v>254</v>
      </c>
      <c r="J9" s="60" t="s">
        <v>254</v>
      </c>
      <c r="K9" s="60" t="s">
        <v>254</v>
      </c>
      <c r="L9" s="62" t="s">
        <v>254</v>
      </c>
      <c r="M9" s="62" t="s">
        <v>254</v>
      </c>
      <c r="N9" s="62">
        <v>4.0</v>
      </c>
      <c r="O9" s="62" t="s">
        <v>254</v>
      </c>
      <c r="P9" s="62" t="s">
        <v>254</v>
      </c>
    </row>
    <row r="10">
      <c r="A10" s="19" t="s">
        <v>136</v>
      </c>
      <c r="B10" s="85">
        <v>0.0771412037037037</v>
      </c>
      <c r="C10" s="19" t="s">
        <v>227</v>
      </c>
      <c r="D10" s="19" t="s">
        <v>894</v>
      </c>
      <c r="E10" s="19" t="s">
        <v>895</v>
      </c>
      <c r="F10" s="19" t="s">
        <v>258</v>
      </c>
      <c r="G10" s="59" t="s">
        <v>896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2" t="s">
        <v>254</v>
      </c>
      <c r="M10" s="62" t="s">
        <v>254</v>
      </c>
      <c r="N10" s="62">
        <v>6.0</v>
      </c>
      <c r="O10" s="62">
        <v>10.0</v>
      </c>
      <c r="P10" s="62" t="s">
        <v>254</v>
      </c>
    </row>
    <row r="11">
      <c r="A11" s="19" t="s">
        <v>136</v>
      </c>
      <c r="B11" s="85">
        <v>0.07857638888888889</v>
      </c>
      <c r="C11" s="19" t="s">
        <v>228</v>
      </c>
      <c r="D11" s="19" t="s">
        <v>894</v>
      </c>
      <c r="E11" s="19" t="s">
        <v>895</v>
      </c>
      <c r="F11" s="19" t="s">
        <v>258</v>
      </c>
      <c r="G11" s="59" t="s">
        <v>897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2" t="s">
        <v>254</v>
      </c>
      <c r="M11" s="62" t="s">
        <v>254</v>
      </c>
      <c r="N11" s="62">
        <v>2.0</v>
      </c>
      <c r="O11" s="62" t="s">
        <v>254</v>
      </c>
      <c r="P11" s="62" t="s">
        <v>254</v>
      </c>
    </row>
    <row r="12">
      <c r="A12" s="19" t="s">
        <v>136</v>
      </c>
      <c r="B12" s="85">
        <v>0.07857638888888889</v>
      </c>
      <c r="C12" s="19" t="s">
        <v>854</v>
      </c>
      <c r="D12" s="19" t="s">
        <v>894</v>
      </c>
      <c r="E12" s="19" t="s">
        <v>895</v>
      </c>
      <c r="F12" s="19" t="s">
        <v>258</v>
      </c>
      <c r="G12" s="59" t="s">
        <v>898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2" t="s">
        <v>254</v>
      </c>
      <c r="M12" s="62" t="s">
        <v>254</v>
      </c>
      <c r="N12" s="62">
        <v>2.0</v>
      </c>
      <c r="O12" s="62" t="s">
        <v>254</v>
      </c>
      <c r="P12" s="62" t="s">
        <v>254</v>
      </c>
    </row>
    <row r="13">
      <c r="A13" s="19" t="s">
        <v>136</v>
      </c>
      <c r="B13" s="85">
        <v>0.09119212962962962</v>
      </c>
      <c r="C13" s="19" t="s">
        <v>899</v>
      </c>
      <c r="D13" s="19" t="s">
        <v>254</v>
      </c>
      <c r="E13" s="19" t="s">
        <v>227</v>
      </c>
      <c r="F13" s="19" t="s">
        <v>262</v>
      </c>
      <c r="G13" s="59" t="s">
        <v>900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2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19" t="s">
        <v>901</v>
      </c>
    </row>
    <row r="14">
      <c r="A14" s="19" t="s">
        <v>136</v>
      </c>
      <c r="B14" s="85">
        <v>0.12</v>
      </c>
      <c r="C14" s="19" t="s">
        <v>902</v>
      </c>
      <c r="D14" s="19" t="s">
        <v>254</v>
      </c>
      <c r="E14" s="19" t="s">
        <v>854</v>
      </c>
      <c r="F14" s="19" t="s">
        <v>293</v>
      </c>
      <c r="G14" s="59" t="s">
        <v>903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2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136</v>
      </c>
      <c r="B15" s="85">
        <v>0.12215277777777778</v>
      </c>
      <c r="C15" s="19" t="s">
        <v>899</v>
      </c>
      <c r="D15" s="19" t="s">
        <v>254</v>
      </c>
      <c r="E15" s="19" t="s">
        <v>228</v>
      </c>
      <c r="F15" s="19" t="s">
        <v>262</v>
      </c>
      <c r="G15" s="59" t="s">
        <v>900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2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9" t="s">
        <v>904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16" width="10.57"/>
  </cols>
  <sheetData>
    <row r="1">
      <c r="A1" s="46" t="s">
        <v>224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225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47" t="s">
        <v>226</v>
      </c>
      <c r="B2">
        <f>'Fjord Money Totals'!B116</f>
        <v>719</v>
      </c>
      <c r="C2">
        <f>'Fjord Money Totals'!C116</f>
        <v>6600</v>
      </c>
      <c r="D2">
        <f>'Fjord Money Totals'!D116</f>
        <v>755</v>
      </c>
      <c r="E2">
        <f>'Fjord Money Totals'!E116</f>
        <v>113</v>
      </c>
      <c r="F2" s="37">
        <f>'Fjord Money Totals'!F116</f>
        <v>13866.63</v>
      </c>
      <c r="G2">
        <f>'Fjord Money Totals'!G116</f>
        <v>-15</v>
      </c>
      <c r="H2">
        <f>'Fjord Money Totals'!H116</f>
        <v>-15401</v>
      </c>
      <c r="I2">
        <f>'Fjord Money Totals'!I116</f>
        <v>-14</v>
      </c>
      <c r="J2">
        <f>'Fjord Money Totals'!J116</f>
        <v>-28</v>
      </c>
      <c r="K2" s="37">
        <f>'Fjord Money Totals'!K116</f>
        <v>-15552.68</v>
      </c>
      <c r="L2">
        <f>'Fjord Money Totals'!L116</f>
        <v>704</v>
      </c>
      <c r="M2">
        <f>'Fjord Money Totals'!M116</f>
        <v>-8801</v>
      </c>
      <c r="N2">
        <f>'Fjord Money Totals'!N116</f>
        <v>741</v>
      </c>
      <c r="O2">
        <f>'Fjord Money Totals'!O116</f>
        <v>85</v>
      </c>
      <c r="P2" s="37">
        <f>'Fjord Money Totals'!P116</f>
        <v>-1686.05</v>
      </c>
    </row>
    <row r="3">
      <c r="A3" s="47" t="s">
        <v>227</v>
      </c>
      <c r="B3">
        <f>'Beau Money Totals'!B116</f>
        <v>584</v>
      </c>
      <c r="C3">
        <f>'Beau Money Totals'!C116</f>
        <v>6911</v>
      </c>
      <c r="D3">
        <f>'Beau Money Totals'!D116</f>
        <v>796</v>
      </c>
      <c r="E3">
        <f>'Beau Money Totals'!E116</f>
        <v>113</v>
      </c>
      <c r="F3" s="37">
        <f>'Beau Money Totals'!F116</f>
        <v>12831.73</v>
      </c>
      <c r="G3">
        <f>'Beau Money Totals'!G116</f>
        <v>-215</v>
      </c>
      <c r="H3">
        <f>'Beau Money Totals'!H116</f>
        <v>-8153</v>
      </c>
      <c r="I3">
        <f>'Beau Money Totals'!I116</f>
        <v>-62</v>
      </c>
      <c r="J3">
        <f>'Beau Money Totals'!J116</f>
        <v>-12</v>
      </c>
      <c r="K3" s="37">
        <f>'Beau Money Totals'!K116</f>
        <v>-10309.32</v>
      </c>
      <c r="L3">
        <f>'Beau Money Totals'!L116</f>
        <v>369</v>
      </c>
      <c r="M3">
        <f>'Beau Money Totals'!M116</f>
        <v>-1242</v>
      </c>
      <c r="N3">
        <f>'Beau Money Totals'!N116</f>
        <v>734</v>
      </c>
      <c r="O3">
        <f>'Beau Money Totals'!O116</f>
        <v>101</v>
      </c>
      <c r="P3" s="37">
        <f>'Beau Money Totals'!P116</f>
        <v>2522.41</v>
      </c>
    </row>
    <row r="4">
      <c r="A4" s="47" t="s">
        <v>228</v>
      </c>
      <c r="B4">
        <f>'Caleb Money Totals'!B116</f>
        <v>747</v>
      </c>
      <c r="C4">
        <f>'Caleb Money Totals'!C116</f>
        <v>6733</v>
      </c>
      <c r="D4">
        <f>'Caleb Money Totals'!D116</f>
        <v>1136</v>
      </c>
      <c r="E4">
        <f>'Caleb Money Totals'!E116</f>
        <v>198</v>
      </c>
      <c r="F4" s="37">
        <f>'Caleb Money Totals'!F116</f>
        <v>14318.58</v>
      </c>
      <c r="G4">
        <f>'Caleb Money Totals'!G116</f>
        <v>-657</v>
      </c>
      <c r="H4">
        <f>'Caleb Money Totals'!H116</f>
        <v>-6165</v>
      </c>
      <c r="I4">
        <f>'Caleb Money Totals'!I116</f>
        <v>-94</v>
      </c>
      <c r="J4">
        <f>'Caleb Money Totals'!J116</f>
        <v>-26</v>
      </c>
      <c r="K4" s="37">
        <f>'Caleb Money Totals'!K116</f>
        <v>-12744.66</v>
      </c>
      <c r="L4">
        <f>'Caleb Money Totals'!L116</f>
        <v>90</v>
      </c>
      <c r="M4">
        <f>'Caleb Money Totals'!M116</f>
        <v>568</v>
      </c>
      <c r="N4">
        <f>'Caleb Money Totals'!N116</f>
        <v>1042</v>
      </c>
      <c r="O4">
        <f>'Caleb Money Totals'!O116</f>
        <v>172</v>
      </c>
      <c r="P4" s="37">
        <f>'Caleb Money Totals'!P116</f>
        <v>1573.92</v>
      </c>
    </row>
    <row r="5">
      <c r="A5" s="47" t="s">
        <v>229</v>
      </c>
      <c r="B5">
        <f>'NottVeth Money Totals'!B117</f>
        <v>582</v>
      </c>
      <c r="C5">
        <f>'NottVeth Money Totals'!C117</f>
        <v>6259</v>
      </c>
      <c r="D5">
        <f>'NottVeth Money Totals'!D117</f>
        <v>866</v>
      </c>
      <c r="E5">
        <f>'NottVeth Money Totals'!E117</f>
        <v>228</v>
      </c>
      <c r="F5" s="37">
        <f>'NottVeth Money Totals'!F117</f>
        <v>12167.88</v>
      </c>
      <c r="G5">
        <f>'NottVeth Money Totals'!G117</f>
        <v>-111</v>
      </c>
      <c r="H5">
        <f>'NottVeth Money Totals'!H117</f>
        <v>-9454</v>
      </c>
      <c r="I5">
        <f>'NottVeth Money Totals'!I117</f>
        <v>-19</v>
      </c>
      <c r="J5">
        <f>'NottVeth Money Totals'!J117</f>
        <v>-16</v>
      </c>
      <c r="K5" s="37">
        <f>'NottVeth Money Totals'!K117</f>
        <v>-10566.06</v>
      </c>
      <c r="L5">
        <f>'NottVeth Money Totals'!L117</f>
        <v>471</v>
      </c>
      <c r="M5">
        <f>'NottVeth Money Totals'!M117</f>
        <v>-3195</v>
      </c>
      <c r="N5">
        <f>'NottVeth Money Totals'!N117</f>
        <v>847</v>
      </c>
      <c r="O5">
        <f>'NottVeth Money Totals'!O117</f>
        <v>212</v>
      </c>
      <c r="P5" s="37">
        <f>'NottVeth Money Totals'!P117</f>
        <v>1601.82</v>
      </c>
    </row>
    <row r="6">
      <c r="A6" s="47" t="s">
        <v>230</v>
      </c>
      <c r="B6">
        <f>'Jester Money Totals'!B116</f>
        <v>730</v>
      </c>
      <c r="C6">
        <f>'Jester Money Totals'!C116</f>
        <v>9795</v>
      </c>
      <c r="D6">
        <f>'Jester Money Totals'!D116</f>
        <v>785</v>
      </c>
      <c r="E6">
        <f>'Jester Money Totals'!E116</f>
        <v>183</v>
      </c>
      <c r="F6" s="37">
        <f>'Jester Money Totals'!F116</f>
        <v>17175.33</v>
      </c>
      <c r="G6">
        <f>'Jester Money Totals'!G116</f>
        <v>-248</v>
      </c>
      <c r="H6">
        <f>'Jester Money Totals'!H116</f>
        <v>-14430</v>
      </c>
      <c r="I6">
        <f>'Jester Money Totals'!I116</f>
        <v>-89</v>
      </c>
      <c r="J6">
        <f>'Jester Money Totals'!J116</f>
        <v>-25</v>
      </c>
      <c r="K6" s="37">
        <f>'Jester Money Totals'!K116</f>
        <v>-16919.15</v>
      </c>
      <c r="L6">
        <f>'Jester Money Totals'!L116</f>
        <v>482</v>
      </c>
      <c r="M6">
        <f>'Jester Money Totals'!M116</f>
        <v>-4635</v>
      </c>
      <c r="N6">
        <f>'Jester Money Totals'!N116</f>
        <v>696</v>
      </c>
      <c r="O6">
        <f>'Jester Money Totals'!O116</f>
        <v>158</v>
      </c>
      <c r="P6" s="37">
        <f>'Jester Money Totals'!P116</f>
        <v>256.18</v>
      </c>
    </row>
    <row r="7">
      <c r="A7" s="47" t="s">
        <v>231</v>
      </c>
      <c r="B7">
        <f>'Molly Money Totals'!B116</f>
        <v>19</v>
      </c>
      <c r="C7">
        <f>'Molly Money Totals'!C116</f>
        <v>447</v>
      </c>
      <c r="D7">
        <f>'Molly Money Totals'!D116</f>
        <v>37</v>
      </c>
      <c r="E7">
        <f>'Molly Money Totals'!E116</f>
        <v>9</v>
      </c>
      <c r="F7" s="37">
        <f>'Molly Money Totals'!F116</f>
        <v>640.79</v>
      </c>
      <c r="G7">
        <f>'Molly Money Totals'!G116</f>
        <v>-1</v>
      </c>
      <c r="H7">
        <f>'Molly Money Totals'!H116</f>
        <v>-273</v>
      </c>
      <c r="I7">
        <f>'Molly Money Totals'!I116</f>
        <v>-69</v>
      </c>
      <c r="J7">
        <f>'Molly Money Totals'!J116</f>
        <v>-2</v>
      </c>
      <c r="K7" s="37">
        <f>'Molly Money Totals'!K116</f>
        <v>-289.92</v>
      </c>
      <c r="L7">
        <f>'Molly Money Totals'!L116</f>
        <v>18</v>
      </c>
      <c r="M7">
        <f>'Molly Money Totals'!M116</f>
        <v>174</v>
      </c>
      <c r="N7">
        <f>'Molly Money Totals'!N116</f>
        <v>-32</v>
      </c>
      <c r="O7">
        <f>'Molly Money Totals'!O116</f>
        <v>7</v>
      </c>
      <c r="P7" s="37">
        <f>'Molly Money Totals'!P116</f>
        <v>350.87</v>
      </c>
    </row>
    <row r="8">
      <c r="A8" s="47" t="s">
        <v>232</v>
      </c>
      <c r="B8">
        <f>'Caduceus Money Totals'!B116</f>
        <v>520</v>
      </c>
      <c r="C8">
        <f>'Caduceus Money Totals'!C116</f>
        <v>5541</v>
      </c>
      <c r="D8">
        <f>'Caduceus Money Totals'!D116</f>
        <v>711</v>
      </c>
      <c r="E8">
        <f>'Caduceus Money Totals'!E116</f>
        <v>88</v>
      </c>
      <c r="F8" s="37">
        <f>'Caduceus Money Totals'!F116</f>
        <v>10812.98</v>
      </c>
      <c r="G8">
        <f>'Caduceus Money Totals'!G116</f>
        <v>-17</v>
      </c>
      <c r="H8">
        <f>'Caduceus Money Totals'!H116</f>
        <v>-8999</v>
      </c>
      <c r="I8">
        <f>'Caduceus Money Totals'!I116</f>
        <v>-85</v>
      </c>
      <c r="J8">
        <f>'Caduceus Money Totals'!J116</f>
        <v>0</v>
      </c>
      <c r="K8" s="37">
        <f>'Caduceus Money Totals'!K116</f>
        <v>-9177.5</v>
      </c>
      <c r="L8">
        <f>'Caduceus Money Totals'!L116</f>
        <v>503</v>
      </c>
      <c r="M8">
        <f>'Caduceus Money Totals'!M116</f>
        <v>-3458</v>
      </c>
      <c r="N8">
        <f>'Caduceus Money Totals'!N116</f>
        <v>626</v>
      </c>
      <c r="O8">
        <f>'Caduceus Money Totals'!O116</f>
        <v>88</v>
      </c>
      <c r="P8" s="37">
        <f>'Caduceus Money Totals'!P116</f>
        <v>1635.48</v>
      </c>
    </row>
    <row r="9">
      <c r="A9" s="47" t="s">
        <v>233</v>
      </c>
      <c r="B9">
        <f>'Yasha Money Totals'!B116</f>
        <v>170</v>
      </c>
      <c r="C9">
        <f>'Yasha Money Totals'!C116</f>
        <v>6332</v>
      </c>
      <c r="D9">
        <f>'Yasha Money Totals'!D116</f>
        <v>820</v>
      </c>
      <c r="E9">
        <f>'Yasha Money Totals'!E116</f>
        <v>117</v>
      </c>
      <c r="F9" s="37">
        <f>'Yasha Money Totals'!F116</f>
        <v>8115.17</v>
      </c>
      <c r="G9">
        <f>'Yasha Money Totals'!G116</f>
        <v>0</v>
      </c>
      <c r="H9">
        <f>'Yasha Money Totals'!H116</f>
        <v>-5117</v>
      </c>
      <c r="I9">
        <f>'Yasha Money Totals'!I116</f>
        <v>-36</v>
      </c>
      <c r="J9">
        <f>'Yasha Money Totals'!J116</f>
        <v>-5</v>
      </c>
      <c r="K9" s="37">
        <f>'Yasha Money Totals'!K116</f>
        <v>-5120.65</v>
      </c>
      <c r="L9">
        <f>'Yasha Money Totals'!L116</f>
        <v>170</v>
      </c>
      <c r="M9">
        <f>'Yasha Money Totals'!M116</f>
        <v>1215</v>
      </c>
      <c r="N9">
        <f>'Yasha Money Totals'!N116</f>
        <v>784</v>
      </c>
      <c r="O9">
        <f>'Yasha Money Totals'!O116</f>
        <v>112</v>
      </c>
      <c r="P9" s="37">
        <f>'Yasha Money Totals'!P116</f>
        <v>2994.52</v>
      </c>
    </row>
    <row r="10">
      <c r="A10" s="47" t="s">
        <v>234</v>
      </c>
      <c r="B10">
        <f>'Money Totals'!B116</f>
        <v>6257</v>
      </c>
      <c r="C10">
        <f>'Money Totals'!C116</f>
        <v>92804</v>
      </c>
      <c r="D10">
        <f>'Money Totals'!D116</f>
        <v>11607</v>
      </c>
      <c r="E10">
        <f>'Money Totals'!E116</f>
        <v>1750</v>
      </c>
      <c r="F10" s="37">
        <f>'Money Totals'!F116</f>
        <v>156552.2</v>
      </c>
      <c r="G10">
        <f>'Money Totals'!G116</f>
        <v>-2419</v>
      </c>
      <c r="H10">
        <f>'Money Totals'!H116</f>
        <v>-112541</v>
      </c>
      <c r="I10">
        <f>'Money Totals'!I116</f>
        <v>-5480</v>
      </c>
      <c r="J10">
        <f>'Money Totals'!J116</f>
        <v>-1042</v>
      </c>
      <c r="K10" s="37">
        <f>'Money Totals'!K116</f>
        <v>-137289.42</v>
      </c>
      <c r="L10">
        <f>'Money Totals'!L116</f>
        <v>3838</v>
      </c>
      <c r="M10">
        <f>'Money Totals'!M116</f>
        <v>-19737</v>
      </c>
      <c r="N10">
        <f>'Money Totals'!N116</f>
        <v>6127</v>
      </c>
      <c r="O10">
        <f>'Money Totals'!O116</f>
        <v>708</v>
      </c>
      <c r="P10" s="37">
        <f>'Money Totals'!P116</f>
        <v>19262.78</v>
      </c>
    </row>
    <row r="11">
      <c r="A11" s="48" t="s">
        <v>235</v>
      </c>
      <c r="B11" s="49">
        <f t="shared" ref="B11:P11" si="1">B10- SUM(B2:B9)</f>
        <v>2186</v>
      </c>
      <c r="C11" s="49">
        <f t="shared" si="1"/>
        <v>44186</v>
      </c>
      <c r="D11" s="49">
        <f t="shared" si="1"/>
        <v>5701</v>
      </c>
      <c r="E11" s="49">
        <f t="shared" si="1"/>
        <v>701</v>
      </c>
      <c r="F11" s="50">
        <f t="shared" si="1"/>
        <v>66623.11</v>
      </c>
      <c r="G11" s="49">
        <f t="shared" si="1"/>
        <v>-1155</v>
      </c>
      <c r="H11" s="49">
        <f t="shared" si="1"/>
        <v>-44549</v>
      </c>
      <c r="I11" s="49">
        <f t="shared" si="1"/>
        <v>-5012</v>
      </c>
      <c r="J11" s="49">
        <f t="shared" si="1"/>
        <v>-928</v>
      </c>
      <c r="K11" s="50">
        <f t="shared" si="1"/>
        <v>-56609.48</v>
      </c>
      <c r="L11" s="49">
        <f t="shared" si="1"/>
        <v>1031</v>
      </c>
      <c r="M11" s="49">
        <f t="shared" si="1"/>
        <v>-363</v>
      </c>
      <c r="N11" s="49">
        <f t="shared" si="1"/>
        <v>689</v>
      </c>
      <c r="O11" s="49">
        <f t="shared" si="1"/>
        <v>-227</v>
      </c>
      <c r="P11" s="50">
        <f t="shared" si="1"/>
        <v>10013.63</v>
      </c>
    </row>
  </sheetData>
  <conditionalFormatting sqref="B1:P1">
    <cfRule type="cellIs" dxfId="0" priority="1" operator="greaterThan">
      <formula>0</formula>
    </cfRule>
  </conditionalFormatting>
  <conditionalFormatting sqref="B1:P1">
    <cfRule type="cellIs" dxfId="1" priority="2" operator="lessThan">
      <formula>0</formula>
    </cfRule>
  </conditionalFormatting>
  <conditionalFormatting sqref="B2:P11">
    <cfRule type="cellIs" dxfId="0" priority="3" operator="greaterThan">
      <formula>0</formula>
    </cfRule>
  </conditionalFormatting>
  <conditionalFormatting sqref="B2:P11">
    <cfRule type="cellIs" dxfId="1" priority="4" operator="lessThan">
      <formula>0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6.57"/>
    <col customWidth="1" min="4" max="4" width="15.43"/>
    <col customWidth="1" min="5" max="5" width="13.86"/>
    <col customWidth="1" min="6" max="6" width="13.57"/>
    <col customWidth="1" min="7" max="7" width="20.86"/>
    <col customWidth="1" min="8" max="8" width="9.29"/>
    <col customWidth="1" min="9" max="11" width="7.71"/>
    <col customWidth="1" min="12" max="12" width="31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71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137</v>
      </c>
      <c r="B2" s="85">
        <v>0.04054398148148148</v>
      </c>
      <c r="C2" s="19" t="s">
        <v>232</v>
      </c>
      <c r="D2" s="19" t="s">
        <v>254</v>
      </c>
      <c r="E2" s="19" t="s">
        <v>228</v>
      </c>
      <c r="F2" s="19" t="s">
        <v>262</v>
      </c>
      <c r="G2" s="59" t="s">
        <v>905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905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137</v>
      </c>
      <c r="B3" s="85">
        <v>0.04054398148148148</v>
      </c>
      <c r="C3" s="19" t="s">
        <v>232</v>
      </c>
      <c r="D3" s="19" t="s">
        <v>254</v>
      </c>
      <c r="E3" s="19" t="s">
        <v>227</v>
      </c>
      <c r="F3" s="19" t="s">
        <v>262</v>
      </c>
      <c r="G3" s="59" t="s">
        <v>905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905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137</v>
      </c>
      <c r="B4" s="85">
        <v>0.04054398148148148</v>
      </c>
      <c r="C4" s="19" t="s">
        <v>232</v>
      </c>
      <c r="D4" s="19" t="s">
        <v>254</v>
      </c>
      <c r="E4" s="19" t="s">
        <v>899</v>
      </c>
      <c r="F4" s="19" t="s">
        <v>262</v>
      </c>
      <c r="G4" s="59" t="s">
        <v>905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905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137</v>
      </c>
      <c r="B5" s="85">
        <v>0.053148148148148146</v>
      </c>
      <c r="C5" s="19" t="s">
        <v>236</v>
      </c>
      <c r="D5" s="19" t="s">
        <v>254</v>
      </c>
      <c r="E5" s="19" t="s">
        <v>227</v>
      </c>
      <c r="F5" s="19" t="s">
        <v>304</v>
      </c>
      <c r="G5" s="59" t="s">
        <v>906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906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907</v>
      </c>
    </row>
    <row r="6">
      <c r="A6" s="19" t="s">
        <v>137</v>
      </c>
      <c r="B6" s="85">
        <v>0.07508101851851852</v>
      </c>
      <c r="C6" s="19" t="s">
        <v>228</v>
      </c>
      <c r="D6" s="19" t="s">
        <v>254</v>
      </c>
      <c r="E6" s="19" t="s">
        <v>254</v>
      </c>
      <c r="F6" s="19" t="s">
        <v>304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70" t="s">
        <v>324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448</v>
      </c>
    </row>
    <row r="7">
      <c r="A7" s="19" t="s">
        <v>137</v>
      </c>
      <c r="B7" s="85">
        <v>0.08788194444444444</v>
      </c>
      <c r="C7" s="19" t="s">
        <v>908</v>
      </c>
      <c r="D7" s="19" t="s">
        <v>254</v>
      </c>
      <c r="E7" s="19" t="s">
        <v>232</v>
      </c>
      <c r="F7" s="19" t="s">
        <v>273</v>
      </c>
      <c r="G7" s="59" t="s">
        <v>502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137</v>
      </c>
      <c r="B8" s="85">
        <v>0.08788194444444444</v>
      </c>
      <c r="C8" s="19" t="s">
        <v>909</v>
      </c>
      <c r="D8" s="19" t="s">
        <v>254</v>
      </c>
      <c r="E8" s="19" t="s">
        <v>227</v>
      </c>
      <c r="F8" s="19" t="s">
        <v>273</v>
      </c>
      <c r="G8" s="59" t="s">
        <v>502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137</v>
      </c>
      <c r="B9" s="85">
        <v>0.0903125</v>
      </c>
      <c r="C9" s="19" t="s">
        <v>908</v>
      </c>
      <c r="D9" s="19" t="s">
        <v>254</v>
      </c>
      <c r="E9" s="19" t="s">
        <v>236</v>
      </c>
      <c r="F9" s="19" t="s">
        <v>273</v>
      </c>
      <c r="G9" s="59" t="s">
        <v>254</v>
      </c>
      <c r="H9" s="60" t="s">
        <v>254</v>
      </c>
      <c r="I9" s="60">
        <v>62.0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137</v>
      </c>
      <c r="B10" s="85">
        <v>0.09100694444444445</v>
      </c>
      <c r="C10" s="19" t="s">
        <v>909</v>
      </c>
      <c r="D10" s="19" t="s">
        <v>254</v>
      </c>
      <c r="E10" s="19" t="s">
        <v>899</v>
      </c>
      <c r="F10" s="19" t="s">
        <v>273</v>
      </c>
      <c r="G10" s="59" t="s">
        <v>254</v>
      </c>
      <c r="H10" s="60" t="s">
        <v>254</v>
      </c>
      <c r="I10" s="60">
        <v>22.0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137</v>
      </c>
      <c r="B11" s="85">
        <v>0.09100694444444445</v>
      </c>
      <c r="C11" s="19" t="s">
        <v>909</v>
      </c>
      <c r="D11" s="19" t="s">
        <v>254</v>
      </c>
      <c r="E11" s="19" t="s">
        <v>899</v>
      </c>
      <c r="F11" s="19" t="s">
        <v>273</v>
      </c>
      <c r="G11" s="59" t="s">
        <v>910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137</v>
      </c>
      <c r="B12" s="85">
        <v>0.13730324074074074</v>
      </c>
      <c r="C12" s="19" t="s">
        <v>911</v>
      </c>
      <c r="D12" s="19" t="s">
        <v>254</v>
      </c>
      <c r="E12" s="19" t="s">
        <v>275</v>
      </c>
      <c r="F12" s="19" t="s">
        <v>273</v>
      </c>
      <c r="G12" s="59" t="s">
        <v>609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137</v>
      </c>
      <c r="B13" s="85">
        <v>0.13765046296296296</v>
      </c>
      <c r="C13" s="19" t="s">
        <v>911</v>
      </c>
      <c r="D13" s="19" t="s">
        <v>254</v>
      </c>
      <c r="E13" s="19" t="s">
        <v>854</v>
      </c>
      <c r="F13" s="19" t="s">
        <v>273</v>
      </c>
      <c r="G13" s="59" t="s">
        <v>254</v>
      </c>
      <c r="H13" s="60" t="s">
        <v>254</v>
      </c>
      <c r="I13" s="60">
        <v>38.0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137</v>
      </c>
      <c r="B14" s="85">
        <v>0.13765046296296296</v>
      </c>
      <c r="C14" s="19" t="s">
        <v>911</v>
      </c>
      <c r="D14" s="19" t="s">
        <v>254</v>
      </c>
      <c r="E14" s="19" t="s">
        <v>854</v>
      </c>
      <c r="F14" s="19" t="s">
        <v>273</v>
      </c>
      <c r="G14" s="59" t="s">
        <v>912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137</v>
      </c>
      <c r="B15" s="85">
        <v>0.13765046296296296</v>
      </c>
      <c r="C15" s="19" t="s">
        <v>911</v>
      </c>
      <c r="D15" s="19" t="s">
        <v>254</v>
      </c>
      <c r="E15" s="19" t="s">
        <v>854</v>
      </c>
      <c r="F15" s="19" t="s">
        <v>273</v>
      </c>
      <c r="G15" s="59" t="s">
        <v>913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137</v>
      </c>
      <c r="B16" s="85">
        <v>0.1607060185185185</v>
      </c>
      <c r="C16" s="19" t="s">
        <v>232</v>
      </c>
      <c r="D16" s="19" t="s">
        <v>254</v>
      </c>
      <c r="E16" s="19" t="s">
        <v>899</v>
      </c>
      <c r="F16" s="19" t="s">
        <v>262</v>
      </c>
      <c r="G16" s="59" t="s">
        <v>914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914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137</v>
      </c>
      <c r="B17" s="85">
        <v>0.1617824074074074</v>
      </c>
      <c r="C17" s="19" t="s">
        <v>899</v>
      </c>
      <c r="D17" s="19" t="s">
        <v>254</v>
      </c>
      <c r="E17" s="19" t="s">
        <v>227</v>
      </c>
      <c r="F17" s="19" t="s">
        <v>262</v>
      </c>
      <c r="G17" s="59" t="s">
        <v>915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915</v>
      </c>
      <c r="M17" s="62" t="s">
        <v>254</v>
      </c>
      <c r="N17" s="62" t="s">
        <v>254</v>
      </c>
      <c r="O17" s="62" t="s">
        <v>254</v>
      </c>
      <c r="P17" s="62" t="s">
        <v>254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5" max="5" width="13.86"/>
    <col customWidth="1" min="6" max="6" width="13.57"/>
    <col customWidth="1" min="7" max="7" width="22.14"/>
    <col customWidth="1" min="8" max="8" width="9.29"/>
    <col customWidth="1" min="9" max="11" width="7.71"/>
    <col customWidth="1" min="12" max="12" width="22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8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138</v>
      </c>
      <c r="B2" s="113" t="s">
        <v>916</v>
      </c>
      <c r="C2" s="19" t="s">
        <v>228</v>
      </c>
      <c r="D2" s="19" t="s">
        <v>254</v>
      </c>
      <c r="E2" s="19" t="s">
        <v>228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917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138</v>
      </c>
      <c r="B3" s="113" t="s">
        <v>918</v>
      </c>
      <c r="C3" s="19" t="s">
        <v>227</v>
      </c>
      <c r="D3" s="19" t="s">
        <v>254</v>
      </c>
      <c r="E3" s="19" t="s">
        <v>919</v>
      </c>
      <c r="F3" s="19" t="s">
        <v>262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900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138</v>
      </c>
      <c r="B4" s="113" t="s">
        <v>920</v>
      </c>
      <c r="C4" s="19" t="s">
        <v>854</v>
      </c>
      <c r="D4" s="19" t="s">
        <v>254</v>
      </c>
      <c r="E4" s="19" t="s">
        <v>227</v>
      </c>
      <c r="F4" s="19" t="s">
        <v>262</v>
      </c>
      <c r="G4" s="59" t="s">
        <v>415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138</v>
      </c>
      <c r="B5" s="113" t="s">
        <v>920</v>
      </c>
      <c r="C5" s="19" t="s">
        <v>227</v>
      </c>
      <c r="D5" s="19" t="s">
        <v>254</v>
      </c>
      <c r="E5" s="19" t="s">
        <v>227</v>
      </c>
      <c r="F5" s="19" t="s">
        <v>304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415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138</v>
      </c>
      <c r="B6" s="113" t="s">
        <v>921</v>
      </c>
      <c r="C6" s="19" t="s">
        <v>227</v>
      </c>
      <c r="D6" s="19" t="s">
        <v>254</v>
      </c>
      <c r="E6" s="19" t="s">
        <v>254</v>
      </c>
      <c r="F6" s="19" t="s">
        <v>304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922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138</v>
      </c>
      <c r="B7" s="113" t="s">
        <v>923</v>
      </c>
      <c r="C7" s="19" t="s">
        <v>228</v>
      </c>
      <c r="D7" s="19" t="s">
        <v>254</v>
      </c>
      <c r="E7" s="19" t="s">
        <v>228</v>
      </c>
      <c r="F7" s="19" t="s">
        <v>304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431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138</v>
      </c>
      <c r="B8" s="114" t="s">
        <v>924</v>
      </c>
      <c r="C8" s="19" t="s">
        <v>232</v>
      </c>
      <c r="D8" s="19" t="s">
        <v>254</v>
      </c>
      <c r="E8" s="19" t="s">
        <v>232</v>
      </c>
      <c r="F8" s="19" t="s">
        <v>304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431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138</v>
      </c>
      <c r="B9" s="113" t="s">
        <v>925</v>
      </c>
      <c r="C9" s="19" t="s">
        <v>232</v>
      </c>
      <c r="D9" s="19" t="s">
        <v>254</v>
      </c>
      <c r="E9" s="19" t="s">
        <v>426</v>
      </c>
      <c r="F9" s="19" t="s">
        <v>304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415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138</v>
      </c>
      <c r="B10" s="113" t="s">
        <v>926</v>
      </c>
      <c r="C10" s="19" t="s">
        <v>228</v>
      </c>
      <c r="D10" s="19" t="s">
        <v>254</v>
      </c>
      <c r="E10" s="19" t="s">
        <v>228</v>
      </c>
      <c r="F10" s="19" t="s">
        <v>304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431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138</v>
      </c>
      <c r="B11" s="113" t="s">
        <v>927</v>
      </c>
      <c r="C11" s="19" t="s">
        <v>232</v>
      </c>
      <c r="D11" s="19" t="s">
        <v>254</v>
      </c>
      <c r="E11" s="19" t="s">
        <v>232</v>
      </c>
      <c r="F11" s="19" t="s">
        <v>304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431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138</v>
      </c>
      <c r="B12" s="113" t="s">
        <v>928</v>
      </c>
      <c r="C12" s="19" t="s">
        <v>232</v>
      </c>
      <c r="D12" s="19" t="s">
        <v>254</v>
      </c>
      <c r="E12" s="19" t="s">
        <v>426</v>
      </c>
      <c r="F12" s="19" t="s">
        <v>304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415</v>
      </c>
      <c r="M12" s="62" t="s">
        <v>254</v>
      </c>
      <c r="N12" s="62" t="s">
        <v>254</v>
      </c>
      <c r="O12" s="62" t="s">
        <v>254</v>
      </c>
      <c r="P12" s="62" t="s">
        <v>254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7.29"/>
    <col customWidth="1" min="7" max="7" width="51.0"/>
    <col customWidth="1" min="8" max="8" width="9.29"/>
    <col customWidth="1" min="9" max="11" width="7.71"/>
    <col customWidth="1" min="12" max="12" width="15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6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73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139</v>
      </c>
      <c r="B2" s="85">
        <v>0.017766203703703704</v>
      </c>
      <c r="C2" s="19" t="s">
        <v>227</v>
      </c>
      <c r="D2" s="19" t="s">
        <v>254</v>
      </c>
      <c r="E2" s="19" t="s">
        <v>226</v>
      </c>
      <c r="F2" s="19" t="s">
        <v>262</v>
      </c>
      <c r="G2" s="69" t="s">
        <v>753</v>
      </c>
      <c r="H2" s="60" t="s">
        <v>254</v>
      </c>
      <c r="I2" s="60" t="s">
        <v>254</v>
      </c>
      <c r="J2" s="60" t="s">
        <v>254</v>
      </c>
      <c r="K2" s="60" t="s">
        <v>254</v>
      </c>
      <c r="L2" s="70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139</v>
      </c>
      <c r="B3" s="85">
        <v>0.017766203703703704</v>
      </c>
      <c r="C3" s="19" t="s">
        <v>227</v>
      </c>
      <c r="D3" s="19" t="s">
        <v>254</v>
      </c>
      <c r="E3" s="19" t="s">
        <v>226</v>
      </c>
      <c r="F3" s="19" t="s">
        <v>254</v>
      </c>
      <c r="G3" s="6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753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139</v>
      </c>
      <c r="B4" s="85">
        <v>0.022141203703703705</v>
      </c>
      <c r="C4" s="19" t="s">
        <v>929</v>
      </c>
      <c r="D4" s="19" t="s">
        <v>254</v>
      </c>
      <c r="E4" s="19" t="s">
        <v>275</v>
      </c>
      <c r="F4" s="19" t="s">
        <v>273</v>
      </c>
      <c r="G4" s="69" t="s">
        <v>930</v>
      </c>
      <c r="H4" s="60" t="s">
        <v>254</v>
      </c>
      <c r="I4" s="60">
        <v>146.0</v>
      </c>
      <c r="J4" s="60" t="s">
        <v>254</v>
      </c>
      <c r="K4" s="60" t="s">
        <v>254</v>
      </c>
      <c r="L4" s="70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139</v>
      </c>
      <c r="B5" s="85">
        <v>0.03175925925925926</v>
      </c>
      <c r="C5" s="19" t="s">
        <v>275</v>
      </c>
      <c r="D5" s="19" t="s">
        <v>254</v>
      </c>
      <c r="E5" s="19" t="s">
        <v>226</v>
      </c>
      <c r="F5" s="19" t="s">
        <v>262</v>
      </c>
      <c r="G5" s="69" t="s">
        <v>931</v>
      </c>
      <c r="H5" s="60" t="s">
        <v>254</v>
      </c>
      <c r="I5" s="60" t="s">
        <v>254</v>
      </c>
      <c r="J5" s="60" t="s">
        <v>254</v>
      </c>
      <c r="K5" s="60" t="s">
        <v>254</v>
      </c>
      <c r="L5" s="70" t="s">
        <v>931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932</v>
      </c>
    </row>
    <row r="6">
      <c r="A6" s="19" t="s">
        <v>139</v>
      </c>
      <c r="B6" s="85">
        <v>0.033125</v>
      </c>
      <c r="C6" s="19" t="s">
        <v>933</v>
      </c>
      <c r="D6" s="19" t="s">
        <v>254</v>
      </c>
      <c r="E6" s="19" t="s">
        <v>275</v>
      </c>
      <c r="F6" s="19" t="s">
        <v>273</v>
      </c>
      <c r="G6" s="69" t="s">
        <v>934</v>
      </c>
      <c r="H6" s="60">
        <v>101.0</v>
      </c>
      <c r="I6" s="60" t="s">
        <v>254</v>
      </c>
      <c r="J6" s="60" t="s">
        <v>254</v>
      </c>
      <c r="K6" s="60" t="s">
        <v>254</v>
      </c>
      <c r="L6" s="70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139</v>
      </c>
      <c r="B7" s="85">
        <v>0.04100694444444444</v>
      </c>
      <c r="C7" s="19" t="s">
        <v>933</v>
      </c>
      <c r="D7" s="19" t="s">
        <v>254</v>
      </c>
      <c r="E7" s="19" t="s">
        <v>226</v>
      </c>
      <c r="F7" s="19" t="s">
        <v>273</v>
      </c>
      <c r="G7" s="69" t="s">
        <v>935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139</v>
      </c>
      <c r="B8" s="85">
        <v>0.0459375</v>
      </c>
      <c r="C8" s="19" t="s">
        <v>275</v>
      </c>
      <c r="D8" s="19" t="s">
        <v>254</v>
      </c>
      <c r="E8" s="19" t="s">
        <v>236</v>
      </c>
      <c r="F8" s="19" t="s">
        <v>381</v>
      </c>
      <c r="G8" s="69" t="s">
        <v>936</v>
      </c>
      <c r="H8" s="60" t="s">
        <v>254</v>
      </c>
      <c r="I8" s="60" t="s">
        <v>254</v>
      </c>
      <c r="J8" s="60" t="s">
        <v>254</v>
      </c>
      <c r="K8" s="60" t="s">
        <v>254</v>
      </c>
      <c r="L8" s="70" t="s">
        <v>936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139</v>
      </c>
      <c r="B9" s="85">
        <v>0.048032407407407406</v>
      </c>
      <c r="C9" s="19" t="s">
        <v>275</v>
      </c>
      <c r="D9" s="19" t="s">
        <v>254</v>
      </c>
      <c r="E9" s="19" t="s">
        <v>227</v>
      </c>
      <c r="F9" s="19" t="s">
        <v>381</v>
      </c>
      <c r="G9" s="69" t="s">
        <v>937</v>
      </c>
      <c r="H9" s="60" t="s">
        <v>254</v>
      </c>
      <c r="I9" s="60" t="s">
        <v>254</v>
      </c>
      <c r="J9" s="60" t="s">
        <v>254</v>
      </c>
      <c r="K9" s="60" t="s">
        <v>254</v>
      </c>
      <c r="L9" s="70" t="s">
        <v>937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139</v>
      </c>
      <c r="B10" s="85">
        <v>0.054467592592592595</v>
      </c>
      <c r="C10" s="19" t="s">
        <v>854</v>
      </c>
      <c r="D10" s="19" t="s">
        <v>254</v>
      </c>
      <c r="E10" s="19" t="s">
        <v>236</v>
      </c>
      <c r="F10" s="19" t="s">
        <v>262</v>
      </c>
      <c r="G10" s="69" t="s">
        <v>938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70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139</v>
      </c>
      <c r="B11" s="85">
        <v>0.055914351851851854</v>
      </c>
      <c r="C11" s="19" t="s">
        <v>854</v>
      </c>
      <c r="D11" s="19" t="s">
        <v>254</v>
      </c>
      <c r="E11" s="19" t="s">
        <v>227</v>
      </c>
      <c r="F11" s="19" t="s">
        <v>262</v>
      </c>
      <c r="G11" s="69" t="s">
        <v>372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70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139</v>
      </c>
      <c r="B12" s="85">
        <v>0.05708333333333333</v>
      </c>
      <c r="C12" s="19" t="s">
        <v>933</v>
      </c>
      <c r="D12" s="19" t="s">
        <v>254</v>
      </c>
      <c r="E12" s="19" t="s">
        <v>226</v>
      </c>
      <c r="F12" s="19" t="s">
        <v>273</v>
      </c>
      <c r="G12" s="69" t="s">
        <v>939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70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139</v>
      </c>
      <c r="B13" s="85">
        <v>0.060833333333333336</v>
      </c>
      <c r="C13" s="19" t="s">
        <v>929</v>
      </c>
      <c r="D13" s="19" t="s">
        <v>254</v>
      </c>
      <c r="E13" s="19" t="s">
        <v>275</v>
      </c>
      <c r="F13" s="19" t="s">
        <v>293</v>
      </c>
      <c r="G13" s="69" t="s">
        <v>940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70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139</v>
      </c>
      <c r="B14" s="85">
        <v>0.06270833333333334</v>
      </c>
      <c r="C14" s="19" t="s">
        <v>929</v>
      </c>
      <c r="D14" s="19" t="s">
        <v>254</v>
      </c>
      <c r="E14" s="19" t="s">
        <v>275</v>
      </c>
      <c r="F14" s="19" t="s">
        <v>293</v>
      </c>
      <c r="G14" s="69" t="s">
        <v>941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70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139</v>
      </c>
      <c r="B15" s="85">
        <v>0.08171296296296296</v>
      </c>
      <c r="C15" s="19" t="s">
        <v>275</v>
      </c>
      <c r="D15" s="19" t="s">
        <v>254</v>
      </c>
      <c r="E15" s="19" t="s">
        <v>254</v>
      </c>
      <c r="F15" s="19" t="s">
        <v>313</v>
      </c>
      <c r="G15" s="69" t="s">
        <v>942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70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139</v>
      </c>
      <c r="B16" s="85">
        <v>0.09605324074074073</v>
      </c>
      <c r="C16" s="19" t="s">
        <v>230</v>
      </c>
      <c r="D16" s="19" t="s">
        <v>254</v>
      </c>
      <c r="E16" s="19" t="s">
        <v>943</v>
      </c>
      <c r="F16" s="19" t="s">
        <v>262</v>
      </c>
      <c r="G16" s="69" t="s">
        <v>944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70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139</v>
      </c>
      <c r="B17" s="85">
        <v>0.11582175925925928</v>
      </c>
      <c r="C17" s="19" t="s">
        <v>578</v>
      </c>
      <c r="D17" s="19" t="s">
        <v>254</v>
      </c>
      <c r="E17" s="19" t="s">
        <v>275</v>
      </c>
      <c r="F17" s="19" t="s">
        <v>253</v>
      </c>
      <c r="G17" s="69" t="s">
        <v>254</v>
      </c>
      <c r="H17" s="60">
        <v>650.0</v>
      </c>
      <c r="I17" s="60">
        <v>250.0</v>
      </c>
      <c r="J17" s="60" t="s">
        <v>254</v>
      </c>
      <c r="K17" s="60" t="s">
        <v>254</v>
      </c>
      <c r="L17" s="70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32.57"/>
    <col customWidth="1" min="5" max="5" width="14.0"/>
    <col customWidth="1" min="7" max="7" width="64.14"/>
    <col customWidth="1" min="8" max="8" width="9.29"/>
    <col customWidth="1" min="9" max="11" width="7.71"/>
    <col customWidth="1" min="12" max="12" width="40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8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140</v>
      </c>
      <c r="B2" s="85">
        <v>0.00800925925925926</v>
      </c>
      <c r="C2" s="19" t="s">
        <v>236</v>
      </c>
      <c r="D2" s="19" t="s">
        <v>254</v>
      </c>
      <c r="E2" s="19" t="s">
        <v>236</v>
      </c>
      <c r="F2" s="19" t="s">
        <v>258</v>
      </c>
      <c r="G2" s="59" t="s">
        <v>945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1.0</v>
      </c>
      <c r="O2" s="62" t="s">
        <v>254</v>
      </c>
      <c r="P2" s="62" t="s">
        <v>254</v>
      </c>
      <c r="Q2" s="19"/>
    </row>
    <row r="3">
      <c r="A3" s="19" t="s">
        <v>140</v>
      </c>
      <c r="B3" s="85">
        <v>0.008449074074074074</v>
      </c>
      <c r="C3" s="19" t="s">
        <v>236</v>
      </c>
      <c r="D3" s="19" t="s">
        <v>254</v>
      </c>
      <c r="E3" s="19" t="s">
        <v>625</v>
      </c>
      <c r="F3" s="19" t="s">
        <v>946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947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140</v>
      </c>
      <c r="B4" s="85">
        <v>0.008449074074074074</v>
      </c>
      <c r="C4" s="19" t="s">
        <v>236</v>
      </c>
      <c r="D4" s="19" t="s">
        <v>254</v>
      </c>
      <c r="E4" s="19" t="s">
        <v>624</v>
      </c>
      <c r="F4" s="19" t="s">
        <v>258</v>
      </c>
      <c r="G4" s="59" t="s">
        <v>948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58" t="s">
        <v>623</v>
      </c>
    </row>
    <row r="5">
      <c r="A5" s="19" t="s">
        <v>140</v>
      </c>
      <c r="B5" s="85">
        <v>0.009270833333333334</v>
      </c>
      <c r="C5" s="19" t="s">
        <v>236</v>
      </c>
      <c r="D5" s="19" t="s">
        <v>254</v>
      </c>
      <c r="E5" s="19" t="s">
        <v>236</v>
      </c>
      <c r="F5" s="19" t="s">
        <v>258</v>
      </c>
      <c r="G5" s="59" t="s">
        <v>949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50.0</v>
      </c>
      <c r="O5" s="62" t="s">
        <v>254</v>
      </c>
      <c r="P5" s="62" t="s">
        <v>254</v>
      </c>
    </row>
    <row r="6">
      <c r="A6" s="19" t="s">
        <v>140</v>
      </c>
      <c r="B6" s="85">
        <v>0.010891203703703703</v>
      </c>
      <c r="C6" s="19" t="s">
        <v>236</v>
      </c>
      <c r="D6" s="19" t="s">
        <v>254</v>
      </c>
      <c r="E6" s="19" t="s">
        <v>236</v>
      </c>
      <c r="F6" s="19" t="s">
        <v>258</v>
      </c>
      <c r="G6" s="59" t="s">
        <v>950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20.0</v>
      </c>
      <c r="O6" s="62" t="s">
        <v>254</v>
      </c>
      <c r="P6" s="62" t="s">
        <v>254</v>
      </c>
    </row>
    <row r="7">
      <c r="A7" s="19" t="s">
        <v>140</v>
      </c>
      <c r="B7" s="85">
        <v>0.010891203703703703</v>
      </c>
      <c r="C7" s="19" t="s">
        <v>236</v>
      </c>
      <c r="D7" s="19" t="s">
        <v>254</v>
      </c>
      <c r="E7" s="19" t="s">
        <v>236</v>
      </c>
      <c r="F7" s="19" t="s">
        <v>951</v>
      </c>
      <c r="G7" s="59" t="s">
        <v>952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950</v>
      </c>
      <c r="M7" s="62" t="s">
        <v>254</v>
      </c>
      <c r="N7" s="62" t="s">
        <v>254</v>
      </c>
      <c r="O7" s="62" t="s">
        <v>254</v>
      </c>
      <c r="P7" s="62" t="s">
        <v>254</v>
      </c>
      <c r="Q7" s="19"/>
    </row>
    <row r="8">
      <c r="A8" s="19" t="s">
        <v>140</v>
      </c>
      <c r="B8" s="85">
        <v>0.011990740740740741</v>
      </c>
      <c r="C8" s="19" t="s">
        <v>236</v>
      </c>
      <c r="D8" s="19" t="s">
        <v>501</v>
      </c>
      <c r="E8" s="19" t="s">
        <v>236</v>
      </c>
      <c r="F8" s="19" t="s">
        <v>258</v>
      </c>
      <c r="G8" s="59" t="s">
        <v>953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5.0</v>
      </c>
      <c r="O8" s="62" t="s">
        <v>254</v>
      </c>
      <c r="P8" s="62" t="s">
        <v>254</v>
      </c>
    </row>
    <row r="9">
      <c r="A9" s="19" t="s">
        <v>140</v>
      </c>
      <c r="B9" s="85">
        <v>0.012569444444444444</v>
      </c>
      <c r="C9" s="19" t="s">
        <v>236</v>
      </c>
      <c r="D9" s="19" t="s">
        <v>254</v>
      </c>
      <c r="E9" s="19" t="s">
        <v>625</v>
      </c>
      <c r="F9" s="19" t="s">
        <v>262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100.0</v>
      </c>
      <c r="O9" s="62" t="s">
        <v>254</v>
      </c>
      <c r="P9" s="62" t="s">
        <v>254</v>
      </c>
      <c r="Q9" s="19" t="s">
        <v>954</v>
      </c>
    </row>
    <row r="10">
      <c r="A10" s="19" t="s">
        <v>140</v>
      </c>
      <c r="B10" s="85">
        <v>0.017569444444444443</v>
      </c>
      <c r="C10" s="19" t="s">
        <v>230</v>
      </c>
      <c r="D10" s="19" t="s">
        <v>254</v>
      </c>
      <c r="E10" s="19" t="s">
        <v>230</v>
      </c>
      <c r="F10" s="19" t="s">
        <v>258</v>
      </c>
      <c r="G10" s="59" t="s">
        <v>955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100"/>
      <c r="O10" s="62">
        <v>2.0</v>
      </c>
      <c r="P10" s="62" t="s">
        <v>254</v>
      </c>
    </row>
    <row r="11">
      <c r="A11" s="19" t="s">
        <v>140</v>
      </c>
      <c r="B11" s="85">
        <v>0.02431712962962963</v>
      </c>
      <c r="C11" s="19" t="s">
        <v>227</v>
      </c>
      <c r="D11" s="19" t="s">
        <v>526</v>
      </c>
      <c r="E11" s="19" t="s">
        <v>227</v>
      </c>
      <c r="F11" s="19" t="s">
        <v>258</v>
      </c>
      <c r="G11" s="59" t="s">
        <v>956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1200.0</v>
      </c>
      <c r="O11" s="62" t="s">
        <v>254</v>
      </c>
      <c r="P11" s="62" t="s">
        <v>254</v>
      </c>
      <c r="Q11" s="19" t="s">
        <v>957</v>
      </c>
    </row>
    <row r="12">
      <c r="A12" s="19" t="s">
        <v>140</v>
      </c>
      <c r="B12" s="85">
        <v>0.02585648148148148</v>
      </c>
      <c r="C12" s="19" t="s">
        <v>228</v>
      </c>
      <c r="D12" s="19" t="s">
        <v>526</v>
      </c>
      <c r="E12" s="19" t="s">
        <v>228</v>
      </c>
      <c r="F12" s="19" t="s">
        <v>258</v>
      </c>
      <c r="G12" s="59" t="s">
        <v>474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>
        <v>600.0</v>
      </c>
      <c r="O12" s="62" t="s">
        <v>254</v>
      </c>
      <c r="P12" s="62" t="s">
        <v>254</v>
      </c>
    </row>
    <row r="13">
      <c r="A13" s="19" t="s">
        <v>140</v>
      </c>
      <c r="B13" s="85">
        <v>0.026550925925925926</v>
      </c>
      <c r="C13" s="19" t="s">
        <v>228</v>
      </c>
      <c r="D13" s="19" t="s">
        <v>526</v>
      </c>
      <c r="E13" s="19" t="s">
        <v>228</v>
      </c>
      <c r="F13" s="19" t="s">
        <v>258</v>
      </c>
      <c r="G13" s="59" t="s">
        <v>958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60.0</v>
      </c>
      <c r="O13" s="62" t="s">
        <v>254</v>
      </c>
      <c r="P13" s="62" t="s">
        <v>254</v>
      </c>
      <c r="Q13" s="19"/>
    </row>
    <row r="14">
      <c r="A14" s="19" t="s">
        <v>140</v>
      </c>
      <c r="B14" s="85">
        <v>0.027800925925925927</v>
      </c>
      <c r="C14" s="19" t="s">
        <v>228</v>
      </c>
      <c r="D14" s="19" t="s">
        <v>526</v>
      </c>
      <c r="E14" s="19" t="s">
        <v>228</v>
      </c>
      <c r="F14" s="19" t="s">
        <v>258</v>
      </c>
      <c r="G14" s="59" t="s">
        <v>959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>
        <v>100.0</v>
      </c>
      <c r="O14" s="62" t="s">
        <v>254</v>
      </c>
      <c r="P14" s="62" t="s">
        <v>254</v>
      </c>
    </row>
    <row r="15">
      <c r="A15" s="19" t="s">
        <v>140</v>
      </c>
      <c r="B15" s="85">
        <v>0.02789351851851852</v>
      </c>
      <c r="C15" s="19" t="s">
        <v>228</v>
      </c>
      <c r="D15" s="19" t="s">
        <v>526</v>
      </c>
      <c r="E15" s="19" t="s">
        <v>228</v>
      </c>
      <c r="F15" s="19" t="s">
        <v>258</v>
      </c>
      <c r="G15" s="59" t="s">
        <v>960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>
        <v>100.0</v>
      </c>
      <c r="O15" s="62" t="s">
        <v>254</v>
      </c>
      <c r="P15" s="62" t="s">
        <v>254</v>
      </c>
    </row>
    <row r="16">
      <c r="A16" s="19" t="s">
        <v>140</v>
      </c>
      <c r="B16" s="85">
        <v>0.028275462962962964</v>
      </c>
      <c r="C16" s="19" t="s">
        <v>228</v>
      </c>
      <c r="D16" s="19" t="s">
        <v>526</v>
      </c>
      <c r="E16" s="19" t="s">
        <v>228</v>
      </c>
      <c r="F16" s="19" t="s">
        <v>258</v>
      </c>
      <c r="G16" s="59" t="s">
        <v>961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100.0</v>
      </c>
      <c r="O16" s="62" t="s">
        <v>254</v>
      </c>
      <c r="P16" s="62" t="s">
        <v>254</v>
      </c>
    </row>
    <row r="17">
      <c r="A17" s="19" t="s">
        <v>140</v>
      </c>
      <c r="B17" s="85">
        <v>0.029328703703703704</v>
      </c>
      <c r="C17" s="19" t="s">
        <v>232</v>
      </c>
      <c r="D17" s="19" t="s">
        <v>526</v>
      </c>
      <c r="E17" s="19" t="s">
        <v>232</v>
      </c>
      <c r="F17" s="19" t="s">
        <v>258</v>
      </c>
      <c r="G17" s="59" t="s">
        <v>962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>
        <v>300.0</v>
      </c>
      <c r="O17" s="62" t="s">
        <v>254</v>
      </c>
      <c r="P17" s="62" t="s">
        <v>254</v>
      </c>
      <c r="Q17" s="19" t="s">
        <v>963</v>
      </c>
    </row>
    <row r="18">
      <c r="A18" s="19" t="s">
        <v>140</v>
      </c>
      <c r="B18" s="85">
        <v>0.030520833333333334</v>
      </c>
      <c r="C18" s="19" t="s">
        <v>230</v>
      </c>
      <c r="D18" s="19" t="s">
        <v>526</v>
      </c>
      <c r="E18" s="19" t="s">
        <v>230</v>
      </c>
      <c r="F18" s="19" t="s">
        <v>258</v>
      </c>
      <c r="G18" s="59" t="s">
        <v>964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 t="s">
        <v>254</v>
      </c>
      <c r="O18" s="62" t="s">
        <v>254</v>
      </c>
      <c r="P18" s="62" t="s">
        <v>254</v>
      </c>
      <c r="Q18" s="58" t="s">
        <v>965</v>
      </c>
    </row>
    <row r="19">
      <c r="A19" s="19" t="s">
        <v>140</v>
      </c>
      <c r="B19" s="85">
        <v>0.0309375</v>
      </c>
      <c r="C19" s="19" t="s">
        <v>966</v>
      </c>
      <c r="D19" s="19" t="s">
        <v>526</v>
      </c>
      <c r="E19" s="19" t="s">
        <v>236</v>
      </c>
      <c r="F19" s="19" t="s">
        <v>258</v>
      </c>
      <c r="G19" s="59" t="s">
        <v>967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>
        <v>450.0</v>
      </c>
      <c r="O19" s="62" t="s">
        <v>254</v>
      </c>
      <c r="P19" s="62" t="s">
        <v>254</v>
      </c>
      <c r="Q19" s="58" t="s">
        <v>968</v>
      </c>
    </row>
    <row r="20">
      <c r="A20" s="19" t="s">
        <v>140</v>
      </c>
      <c r="B20" s="85">
        <v>0.03417824074074074</v>
      </c>
      <c r="C20" s="19" t="s">
        <v>230</v>
      </c>
      <c r="D20" s="19" t="s">
        <v>526</v>
      </c>
      <c r="E20" s="19" t="s">
        <v>230</v>
      </c>
      <c r="F20" s="19" t="s">
        <v>258</v>
      </c>
      <c r="G20" s="115" t="s">
        <v>969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400.0</v>
      </c>
      <c r="O20" s="62" t="s">
        <v>254</v>
      </c>
      <c r="P20" s="62" t="s">
        <v>254</v>
      </c>
    </row>
    <row r="21">
      <c r="A21" s="19" t="s">
        <v>140</v>
      </c>
      <c r="B21" s="85">
        <v>0.0358912037037037</v>
      </c>
      <c r="C21" s="19" t="s">
        <v>473</v>
      </c>
      <c r="D21" s="19" t="s">
        <v>526</v>
      </c>
      <c r="E21" s="19" t="s">
        <v>227</v>
      </c>
      <c r="F21" s="19" t="s">
        <v>970</v>
      </c>
      <c r="G21" s="59" t="s">
        <v>254</v>
      </c>
      <c r="H21" s="60" t="s">
        <v>254</v>
      </c>
      <c r="I21" s="60">
        <v>25.0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  <c r="Q21" s="19"/>
    </row>
    <row r="22">
      <c r="A22" s="19" t="s">
        <v>140</v>
      </c>
      <c r="B22" s="85">
        <v>0.0358912037037037</v>
      </c>
      <c r="C22" s="19" t="s">
        <v>473</v>
      </c>
      <c r="D22" s="19" t="s">
        <v>526</v>
      </c>
      <c r="E22" s="19" t="s">
        <v>228</v>
      </c>
      <c r="F22" s="19" t="s">
        <v>970</v>
      </c>
      <c r="G22" s="59" t="s">
        <v>254</v>
      </c>
      <c r="H22" s="60" t="s">
        <v>254</v>
      </c>
      <c r="I22" s="60">
        <v>25.0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  <c r="Q22" s="19"/>
    </row>
    <row r="23">
      <c r="A23" s="19" t="s">
        <v>140</v>
      </c>
      <c r="B23" s="85">
        <v>0.0358912037037037</v>
      </c>
      <c r="C23" s="19" t="s">
        <v>473</v>
      </c>
      <c r="D23" s="19" t="s">
        <v>526</v>
      </c>
      <c r="E23" s="19" t="s">
        <v>232</v>
      </c>
      <c r="F23" s="19" t="s">
        <v>970</v>
      </c>
      <c r="G23" s="59" t="s">
        <v>254</v>
      </c>
      <c r="H23" s="60" t="s">
        <v>254</v>
      </c>
      <c r="I23" s="60">
        <v>25.0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  <c r="Q23" s="19"/>
    </row>
    <row r="24">
      <c r="A24" s="19" t="s">
        <v>140</v>
      </c>
      <c r="B24" s="85">
        <v>0.0358912037037037</v>
      </c>
      <c r="C24" s="19" t="s">
        <v>473</v>
      </c>
      <c r="D24" s="19" t="s">
        <v>526</v>
      </c>
      <c r="E24" s="19" t="s">
        <v>230</v>
      </c>
      <c r="F24" s="19" t="s">
        <v>970</v>
      </c>
      <c r="G24" s="59" t="s">
        <v>254</v>
      </c>
      <c r="H24" s="60" t="s">
        <v>254</v>
      </c>
      <c r="I24" s="60">
        <v>25.0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 t="s">
        <v>254</v>
      </c>
      <c r="O24" s="62" t="s">
        <v>254</v>
      </c>
      <c r="P24" s="62" t="s">
        <v>254</v>
      </c>
      <c r="Q24" s="19"/>
    </row>
    <row r="25">
      <c r="A25" s="19" t="s">
        <v>140</v>
      </c>
      <c r="B25" s="85">
        <v>0.0424537037037037</v>
      </c>
      <c r="C25" s="19" t="s">
        <v>232</v>
      </c>
      <c r="D25" s="19" t="s">
        <v>971</v>
      </c>
      <c r="E25" s="19" t="s">
        <v>232</v>
      </c>
      <c r="F25" s="19" t="s">
        <v>258</v>
      </c>
      <c r="G25" s="59" t="s">
        <v>972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254</v>
      </c>
      <c r="M25" s="62" t="s">
        <v>254</v>
      </c>
      <c r="N25" s="62">
        <v>150.0</v>
      </c>
      <c r="O25" s="62" t="s">
        <v>254</v>
      </c>
      <c r="P25" s="62" t="s">
        <v>254</v>
      </c>
    </row>
    <row r="26">
      <c r="A26" s="19" t="s">
        <v>140</v>
      </c>
      <c r="B26" s="85">
        <v>0.04248842592592592</v>
      </c>
      <c r="C26" s="19" t="s">
        <v>232</v>
      </c>
      <c r="D26" s="19" t="s">
        <v>971</v>
      </c>
      <c r="E26" s="19" t="s">
        <v>232</v>
      </c>
      <c r="F26" s="19" t="s">
        <v>258</v>
      </c>
      <c r="G26" s="59" t="s">
        <v>973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254</v>
      </c>
      <c r="M26" s="62" t="s">
        <v>254</v>
      </c>
      <c r="N26" s="62">
        <v>1.0</v>
      </c>
      <c r="O26" s="62" t="s">
        <v>254</v>
      </c>
      <c r="P26" s="62" t="s">
        <v>254</v>
      </c>
    </row>
    <row r="27">
      <c r="A27" s="19" t="s">
        <v>140</v>
      </c>
      <c r="B27" s="85">
        <v>0.042881944444444445</v>
      </c>
      <c r="C27" s="19" t="s">
        <v>232</v>
      </c>
      <c r="D27" s="19" t="s">
        <v>254</v>
      </c>
      <c r="E27" s="19" t="s">
        <v>232</v>
      </c>
      <c r="F27" s="19" t="s">
        <v>451</v>
      </c>
      <c r="G27" s="59" t="s">
        <v>974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972</v>
      </c>
      <c r="M27" s="62" t="s">
        <v>254</v>
      </c>
      <c r="N27" s="62" t="s">
        <v>254</v>
      </c>
      <c r="O27" s="62" t="s">
        <v>254</v>
      </c>
      <c r="P27" s="62" t="s">
        <v>254</v>
      </c>
    </row>
    <row r="28">
      <c r="A28" s="19" t="s">
        <v>140</v>
      </c>
      <c r="B28" s="85">
        <v>0.04334490740740741</v>
      </c>
      <c r="C28" s="19" t="s">
        <v>232</v>
      </c>
      <c r="D28" s="19" t="s">
        <v>254</v>
      </c>
      <c r="E28" s="19" t="s">
        <v>232</v>
      </c>
      <c r="F28" s="19" t="s">
        <v>258</v>
      </c>
      <c r="G28" s="59" t="s">
        <v>975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61" t="s">
        <v>254</v>
      </c>
      <c r="M28" s="62" t="s">
        <v>254</v>
      </c>
      <c r="N28" s="62">
        <v>4.0</v>
      </c>
      <c r="O28" s="62" t="s">
        <v>254</v>
      </c>
      <c r="P28" s="62" t="s">
        <v>254</v>
      </c>
    </row>
    <row r="29">
      <c r="A29" s="19" t="s">
        <v>140</v>
      </c>
      <c r="B29" s="85">
        <v>0.04762731481481482</v>
      </c>
      <c r="C29" s="19" t="s">
        <v>232</v>
      </c>
      <c r="D29" s="19" t="s">
        <v>976</v>
      </c>
      <c r="E29" s="19" t="s">
        <v>232</v>
      </c>
      <c r="F29" s="19" t="s">
        <v>258</v>
      </c>
      <c r="G29" s="59" t="s">
        <v>977</v>
      </c>
      <c r="H29" s="60" t="s">
        <v>254</v>
      </c>
      <c r="I29" s="60" t="s">
        <v>254</v>
      </c>
      <c r="J29" s="60" t="s">
        <v>254</v>
      </c>
      <c r="K29" s="60" t="s">
        <v>254</v>
      </c>
      <c r="L29" s="61" t="s">
        <v>254</v>
      </c>
      <c r="M29" s="62" t="s">
        <v>254</v>
      </c>
      <c r="N29" s="62">
        <v>300.0</v>
      </c>
      <c r="O29" s="62" t="s">
        <v>254</v>
      </c>
      <c r="P29" s="62" t="s">
        <v>254</v>
      </c>
    </row>
    <row r="30">
      <c r="A30" s="19" t="s">
        <v>140</v>
      </c>
      <c r="B30" s="85">
        <v>0.04762731481481482</v>
      </c>
      <c r="C30" s="19" t="s">
        <v>230</v>
      </c>
      <c r="D30" s="19" t="s">
        <v>976</v>
      </c>
      <c r="E30" s="19" t="s">
        <v>230</v>
      </c>
      <c r="F30" s="19" t="s">
        <v>258</v>
      </c>
      <c r="G30" s="59" t="s">
        <v>977</v>
      </c>
      <c r="H30" s="60" t="s">
        <v>254</v>
      </c>
      <c r="I30" s="60" t="s">
        <v>254</v>
      </c>
      <c r="J30" s="60" t="s">
        <v>254</v>
      </c>
      <c r="K30" s="60" t="s">
        <v>254</v>
      </c>
      <c r="L30" s="61" t="s">
        <v>254</v>
      </c>
      <c r="M30" s="62" t="s">
        <v>254</v>
      </c>
      <c r="N30" s="62">
        <v>300.0</v>
      </c>
      <c r="O30" s="62" t="s">
        <v>254</v>
      </c>
      <c r="P30" s="62" t="s">
        <v>254</v>
      </c>
    </row>
    <row r="31">
      <c r="A31" s="19" t="s">
        <v>140</v>
      </c>
      <c r="B31" s="85">
        <v>0.04962962962962963</v>
      </c>
      <c r="C31" s="19" t="s">
        <v>232</v>
      </c>
      <c r="D31" s="19" t="s">
        <v>976</v>
      </c>
      <c r="E31" s="19" t="s">
        <v>232</v>
      </c>
      <c r="F31" s="19" t="s">
        <v>258</v>
      </c>
      <c r="G31" s="59" t="s">
        <v>978</v>
      </c>
      <c r="H31" s="60" t="s">
        <v>254</v>
      </c>
      <c r="I31" s="60" t="s">
        <v>254</v>
      </c>
      <c r="J31" s="60" t="s">
        <v>254</v>
      </c>
      <c r="K31" s="60" t="s">
        <v>254</v>
      </c>
      <c r="L31" s="61" t="s">
        <v>254</v>
      </c>
      <c r="M31" s="62" t="s">
        <v>254</v>
      </c>
      <c r="N31" s="62">
        <v>1.0</v>
      </c>
      <c r="O31" s="62" t="s">
        <v>254</v>
      </c>
      <c r="P31" s="62" t="s">
        <v>254</v>
      </c>
    </row>
    <row r="32">
      <c r="A32" s="19" t="s">
        <v>140</v>
      </c>
      <c r="B32" s="85">
        <v>0.051111111111111114</v>
      </c>
      <c r="C32" s="19" t="s">
        <v>230</v>
      </c>
      <c r="D32" s="19" t="s">
        <v>976</v>
      </c>
      <c r="E32" s="19" t="s">
        <v>230</v>
      </c>
      <c r="F32" s="19" t="s">
        <v>258</v>
      </c>
      <c r="G32" s="59" t="s">
        <v>979</v>
      </c>
      <c r="H32" s="60" t="s">
        <v>254</v>
      </c>
      <c r="I32" s="60" t="s">
        <v>254</v>
      </c>
      <c r="J32" s="60" t="s">
        <v>254</v>
      </c>
      <c r="K32" s="60" t="s">
        <v>254</v>
      </c>
      <c r="L32" s="61" t="s">
        <v>254</v>
      </c>
      <c r="M32" s="62" t="s">
        <v>254</v>
      </c>
      <c r="N32" s="62">
        <v>5.0</v>
      </c>
      <c r="O32" s="62" t="s">
        <v>254</v>
      </c>
      <c r="P32" s="62" t="s">
        <v>254</v>
      </c>
    </row>
    <row r="33">
      <c r="A33" s="19" t="s">
        <v>140</v>
      </c>
      <c r="B33" s="85">
        <v>0.05541666666666667</v>
      </c>
      <c r="C33" s="19" t="s">
        <v>228</v>
      </c>
      <c r="D33" s="19" t="s">
        <v>254</v>
      </c>
      <c r="E33" s="19" t="s">
        <v>254</v>
      </c>
      <c r="F33" s="19" t="s">
        <v>304</v>
      </c>
      <c r="G33" s="59" t="s">
        <v>254</v>
      </c>
      <c r="H33" s="60" t="s">
        <v>254</v>
      </c>
      <c r="I33" s="60" t="s">
        <v>254</v>
      </c>
      <c r="J33" s="60" t="s">
        <v>254</v>
      </c>
      <c r="K33" s="60" t="s">
        <v>254</v>
      </c>
      <c r="L33" s="70" t="s">
        <v>980</v>
      </c>
      <c r="M33" s="62" t="s">
        <v>254</v>
      </c>
      <c r="N33" s="62" t="s">
        <v>254</v>
      </c>
      <c r="O33" s="62" t="s">
        <v>254</v>
      </c>
      <c r="P33" s="62" t="s">
        <v>254</v>
      </c>
      <c r="Q33" s="19" t="s">
        <v>448</v>
      </c>
    </row>
    <row r="34">
      <c r="A34" s="19" t="s">
        <v>140</v>
      </c>
      <c r="B34" s="85">
        <v>0.07927083333333333</v>
      </c>
      <c r="C34" s="19" t="s">
        <v>966</v>
      </c>
      <c r="D34" s="19" t="s">
        <v>526</v>
      </c>
      <c r="E34" s="19" t="s">
        <v>236</v>
      </c>
      <c r="F34" s="19" t="s">
        <v>262</v>
      </c>
      <c r="G34" s="59" t="s">
        <v>967</v>
      </c>
      <c r="H34" s="60" t="s">
        <v>254</v>
      </c>
      <c r="I34" s="60" t="s">
        <v>254</v>
      </c>
      <c r="J34" s="60" t="s">
        <v>254</v>
      </c>
      <c r="K34" s="60" t="s">
        <v>254</v>
      </c>
      <c r="L34" s="61" t="s">
        <v>967</v>
      </c>
      <c r="M34" s="62" t="s">
        <v>254</v>
      </c>
      <c r="N34" s="62" t="s">
        <v>254</v>
      </c>
      <c r="O34" s="62" t="s">
        <v>254</v>
      </c>
      <c r="P34" s="62" t="s">
        <v>254</v>
      </c>
    </row>
    <row r="35">
      <c r="A35" s="19" t="s">
        <v>140</v>
      </c>
      <c r="B35" s="85">
        <v>0.08415509259259259</v>
      </c>
      <c r="C35" s="19" t="s">
        <v>232</v>
      </c>
      <c r="D35" s="19" t="s">
        <v>254</v>
      </c>
      <c r="E35" s="19" t="s">
        <v>230</v>
      </c>
      <c r="F35" s="19" t="s">
        <v>293</v>
      </c>
      <c r="G35" s="59" t="s">
        <v>981</v>
      </c>
      <c r="H35" s="60" t="s">
        <v>254</v>
      </c>
      <c r="I35" s="60" t="s">
        <v>254</v>
      </c>
      <c r="J35" s="60" t="s">
        <v>254</v>
      </c>
      <c r="K35" s="60" t="s">
        <v>254</v>
      </c>
      <c r="L35" s="61" t="s">
        <v>981</v>
      </c>
      <c r="M35" s="62" t="s">
        <v>254</v>
      </c>
      <c r="N35" s="62" t="s">
        <v>254</v>
      </c>
      <c r="O35" s="62" t="s">
        <v>254</v>
      </c>
      <c r="P35" s="62" t="s">
        <v>254</v>
      </c>
      <c r="Q35" s="19"/>
    </row>
    <row r="36">
      <c r="A36" s="19" t="s">
        <v>140</v>
      </c>
      <c r="B36" s="85">
        <v>0.13123842592592594</v>
      </c>
      <c r="C36" s="19" t="s">
        <v>230</v>
      </c>
      <c r="D36" s="19" t="s">
        <v>254</v>
      </c>
      <c r="E36" s="19" t="s">
        <v>230</v>
      </c>
      <c r="F36" s="19" t="s">
        <v>258</v>
      </c>
      <c r="G36" s="59" t="s">
        <v>981</v>
      </c>
      <c r="H36" s="60" t="s">
        <v>254</v>
      </c>
      <c r="I36" s="60" t="s">
        <v>254</v>
      </c>
      <c r="J36" s="60" t="s">
        <v>254</v>
      </c>
      <c r="K36" s="60" t="s">
        <v>254</v>
      </c>
      <c r="L36" s="61" t="s">
        <v>254</v>
      </c>
      <c r="M36" s="62" t="s">
        <v>254</v>
      </c>
      <c r="N36" s="62" t="s">
        <v>254</v>
      </c>
      <c r="O36" s="62" t="s">
        <v>254</v>
      </c>
      <c r="P36" s="62" t="s">
        <v>254</v>
      </c>
      <c r="Q36" s="19" t="s">
        <v>623</v>
      </c>
    </row>
    <row r="37">
      <c r="A37" s="19" t="s">
        <v>140</v>
      </c>
      <c r="B37" s="85">
        <v>0.13123842592592594</v>
      </c>
      <c r="C37" s="19" t="s">
        <v>230</v>
      </c>
      <c r="D37" s="19" t="s">
        <v>254</v>
      </c>
      <c r="E37" s="19" t="s">
        <v>232</v>
      </c>
      <c r="F37" s="19" t="s">
        <v>262</v>
      </c>
      <c r="G37" s="59" t="s">
        <v>981</v>
      </c>
      <c r="H37" s="60" t="s">
        <v>254</v>
      </c>
      <c r="I37" s="60" t="s">
        <v>254</v>
      </c>
      <c r="J37" s="60" t="s">
        <v>254</v>
      </c>
      <c r="K37" s="60" t="s">
        <v>254</v>
      </c>
      <c r="L37" s="61" t="s">
        <v>254</v>
      </c>
      <c r="M37" s="62" t="s">
        <v>254</v>
      </c>
      <c r="N37" s="62" t="s">
        <v>254</v>
      </c>
      <c r="O37" s="62" t="s">
        <v>254</v>
      </c>
      <c r="P37" s="62" t="s">
        <v>254</v>
      </c>
    </row>
    <row r="38">
      <c r="A38" s="19" t="s">
        <v>140</v>
      </c>
      <c r="B38" s="85">
        <v>0.13131944444444446</v>
      </c>
      <c r="C38" s="19" t="s">
        <v>232</v>
      </c>
      <c r="D38" s="19" t="s">
        <v>254</v>
      </c>
      <c r="E38" s="19" t="s">
        <v>226</v>
      </c>
      <c r="F38" s="19" t="s">
        <v>262</v>
      </c>
      <c r="G38" s="59" t="s">
        <v>431</v>
      </c>
      <c r="H38" s="60" t="s">
        <v>254</v>
      </c>
      <c r="I38" s="60" t="s">
        <v>254</v>
      </c>
      <c r="J38" s="60" t="s">
        <v>254</v>
      </c>
      <c r="K38" s="60" t="s">
        <v>254</v>
      </c>
      <c r="L38" s="61" t="s">
        <v>254</v>
      </c>
      <c r="M38" s="62" t="s">
        <v>254</v>
      </c>
      <c r="N38" s="62" t="s">
        <v>254</v>
      </c>
      <c r="O38" s="62" t="s">
        <v>254</v>
      </c>
      <c r="P38" s="62" t="s">
        <v>254</v>
      </c>
    </row>
    <row r="39">
      <c r="A39" s="19" t="s">
        <v>140</v>
      </c>
      <c r="B39" s="85">
        <v>0.13131944444444446</v>
      </c>
      <c r="C39" s="19" t="s">
        <v>232</v>
      </c>
      <c r="D39" s="19" t="s">
        <v>254</v>
      </c>
      <c r="E39" s="19" t="s">
        <v>227</v>
      </c>
      <c r="F39" s="19" t="s">
        <v>262</v>
      </c>
      <c r="G39" s="59" t="s">
        <v>431</v>
      </c>
      <c r="H39" s="60" t="s">
        <v>254</v>
      </c>
      <c r="I39" s="60" t="s">
        <v>254</v>
      </c>
      <c r="J39" s="60" t="s">
        <v>254</v>
      </c>
      <c r="K39" s="60" t="s">
        <v>254</v>
      </c>
      <c r="L39" s="61" t="s">
        <v>254</v>
      </c>
      <c r="M39" s="62" t="s">
        <v>254</v>
      </c>
      <c r="N39" s="62" t="s">
        <v>254</v>
      </c>
      <c r="O39" s="62" t="s">
        <v>254</v>
      </c>
      <c r="P39" s="62" t="s">
        <v>254</v>
      </c>
    </row>
    <row r="40">
      <c r="A40" s="19" t="s">
        <v>140</v>
      </c>
      <c r="B40" s="85">
        <v>0.13131944444444446</v>
      </c>
      <c r="C40" s="19" t="s">
        <v>232</v>
      </c>
      <c r="D40" s="19" t="s">
        <v>254</v>
      </c>
      <c r="E40" s="19" t="s">
        <v>228</v>
      </c>
      <c r="F40" s="19" t="s">
        <v>262</v>
      </c>
      <c r="G40" s="59" t="s">
        <v>431</v>
      </c>
      <c r="H40" s="60" t="s">
        <v>254</v>
      </c>
      <c r="I40" s="60" t="s">
        <v>254</v>
      </c>
      <c r="J40" s="60" t="s">
        <v>254</v>
      </c>
      <c r="K40" s="60" t="s">
        <v>254</v>
      </c>
      <c r="L40" s="61" t="s">
        <v>254</v>
      </c>
      <c r="M40" s="62" t="s">
        <v>254</v>
      </c>
      <c r="N40" s="62" t="s">
        <v>254</v>
      </c>
      <c r="O40" s="62" t="s">
        <v>254</v>
      </c>
      <c r="P40" s="62" t="s">
        <v>254</v>
      </c>
    </row>
    <row r="41">
      <c r="A41" s="19" t="s">
        <v>140</v>
      </c>
      <c r="B41" s="85">
        <v>0.13131944444444446</v>
      </c>
      <c r="C41" s="19" t="s">
        <v>232</v>
      </c>
      <c r="D41" s="19" t="s">
        <v>254</v>
      </c>
      <c r="E41" s="19" t="s">
        <v>236</v>
      </c>
      <c r="F41" s="19" t="s">
        <v>262</v>
      </c>
      <c r="G41" s="59" t="s">
        <v>431</v>
      </c>
      <c r="H41" s="60" t="s">
        <v>254</v>
      </c>
      <c r="I41" s="60" t="s">
        <v>254</v>
      </c>
      <c r="J41" s="60" t="s">
        <v>254</v>
      </c>
      <c r="K41" s="60" t="s">
        <v>254</v>
      </c>
      <c r="L41" s="61" t="s">
        <v>254</v>
      </c>
      <c r="M41" s="62" t="s">
        <v>254</v>
      </c>
      <c r="N41" s="62" t="s">
        <v>254</v>
      </c>
      <c r="O41" s="62" t="s">
        <v>254</v>
      </c>
      <c r="P41" s="62" t="s">
        <v>254</v>
      </c>
    </row>
    <row r="42">
      <c r="A42" s="19" t="s">
        <v>140</v>
      </c>
      <c r="B42" s="85">
        <v>0.13131944444444446</v>
      </c>
      <c r="C42" s="19" t="s">
        <v>232</v>
      </c>
      <c r="D42" s="19" t="s">
        <v>254</v>
      </c>
      <c r="E42" s="19" t="s">
        <v>230</v>
      </c>
      <c r="F42" s="19" t="s">
        <v>262</v>
      </c>
      <c r="G42" s="59" t="s">
        <v>431</v>
      </c>
      <c r="H42" s="60" t="s">
        <v>254</v>
      </c>
      <c r="I42" s="60" t="s">
        <v>254</v>
      </c>
      <c r="J42" s="60" t="s">
        <v>254</v>
      </c>
      <c r="K42" s="60" t="s">
        <v>254</v>
      </c>
      <c r="L42" s="61" t="s">
        <v>254</v>
      </c>
      <c r="M42" s="62" t="s">
        <v>254</v>
      </c>
      <c r="N42" s="62" t="s">
        <v>254</v>
      </c>
      <c r="O42" s="62" t="s">
        <v>254</v>
      </c>
      <c r="P42" s="62" t="s">
        <v>254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9.57"/>
    <col customWidth="1" min="4" max="4" width="20.29"/>
    <col customWidth="1" min="5" max="5" width="14.71"/>
    <col customWidth="1" min="7" max="7" width="64.0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7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141</v>
      </c>
      <c r="B2" s="71" t="s">
        <v>982</v>
      </c>
      <c r="C2" s="19" t="s">
        <v>983</v>
      </c>
      <c r="D2" s="19" t="s">
        <v>984</v>
      </c>
      <c r="E2" s="19" t="s">
        <v>275</v>
      </c>
      <c r="F2" s="19" t="s">
        <v>262</v>
      </c>
      <c r="G2" s="59" t="s">
        <v>985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141</v>
      </c>
      <c r="B3" s="85">
        <v>0.032233796296296295</v>
      </c>
      <c r="C3" s="19" t="s">
        <v>986</v>
      </c>
      <c r="D3" s="19" t="s">
        <v>984</v>
      </c>
      <c r="E3" s="19" t="s">
        <v>275</v>
      </c>
      <c r="F3" s="19" t="s">
        <v>262</v>
      </c>
      <c r="G3" s="59" t="s">
        <v>987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141</v>
      </c>
      <c r="B4" s="85">
        <v>0.03349537037037037</v>
      </c>
      <c r="C4" s="19" t="s">
        <v>986</v>
      </c>
      <c r="D4" s="19" t="s">
        <v>984</v>
      </c>
      <c r="E4" s="19" t="s">
        <v>275</v>
      </c>
      <c r="F4" s="19" t="s">
        <v>262</v>
      </c>
      <c r="G4" s="59" t="s">
        <v>988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141</v>
      </c>
      <c r="B5" s="85">
        <v>0.03613425925925926</v>
      </c>
      <c r="C5" s="19" t="s">
        <v>228</v>
      </c>
      <c r="D5" s="19" t="s">
        <v>376</v>
      </c>
      <c r="E5" s="19" t="s">
        <v>275</v>
      </c>
      <c r="F5" s="19" t="s">
        <v>258</v>
      </c>
      <c r="G5" s="59" t="s">
        <v>989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1.0</v>
      </c>
      <c r="O5" s="62" t="s">
        <v>254</v>
      </c>
      <c r="P5" s="62" t="s">
        <v>254</v>
      </c>
    </row>
    <row r="6">
      <c r="A6" s="19" t="s">
        <v>141</v>
      </c>
      <c r="B6" s="85">
        <v>0.04476851851851852</v>
      </c>
      <c r="C6" s="19" t="s">
        <v>254</v>
      </c>
      <c r="D6" s="19" t="s">
        <v>990</v>
      </c>
      <c r="E6" s="19" t="s">
        <v>275</v>
      </c>
      <c r="F6" s="19" t="s">
        <v>779</v>
      </c>
      <c r="G6" s="59" t="s">
        <v>991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141</v>
      </c>
      <c r="B7" s="85">
        <v>0.051724537037037034</v>
      </c>
      <c r="C7" s="19" t="s">
        <v>275</v>
      </c>
      <c r="D7" s="19" t="s">
        <v>992</v>
      </c>
      <c r="E7" s="19" t="s">
        <v>275</v>
      </c>
      <c r="F7" s="19" t="s">
        <v>258</v>
      </c>
      <c r="G7" s="59" t="s">
        <v>993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623</v>
      </c>
    </row>
    <row r="8">
      <c r="A8" s="19" t="s">
        <v>141</v>
      </c>
      <c r="B8" s="85">
        <v>0.06724537037037037</v>
      </c>
      <c r="C8" s="19" t="s">
        <v>232</v>
      </c>
      <c r="D8" s="19" t="s">
        <v>254</v>
      </c>
      <c r="E8" s="19" t="s">
        <v>994</v>
      </c>
      <c r="F8" s="19" t="s">
        <v>258</v>
      </c>
      <c r="G8" s="116" t="s">
        <v>995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400.0</v>
      </c>
      <c r="O8" s="62" t="s">
        <v>254</v>
      </c>
      <c r="P8" s="62" t="s">
        <v>254</v>
      </c>
    </row>
    <row r="9">
      <c r="A9" s="19" t="s">
        <v>141</v>
      </c>
      <c r="B9" s="85">
        <v>0.06724537037037037</v>
      </c>
      <c r="C9" s="19" t="s">
        <v>236</v>
      </c>
      <c r="D9" s="19" t="s">
        <v>254</v>
      </c>
      <c r="E9" s="19" t="s">
        <v>994</v>
      </c>
      <c r="F9" s="19" t="s">
        <v>258</v>
      </c>
      <c r="G9" s="116" t="s">
        <v>995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1000.0</v>
      </c>
      <c r="O9" s="62" t="s">
        <v>254</v>
      </c>
      <c r="P9" s="62" t="s">
        <v>254</v>
      </c>
      <c r="Q9" s="19"/>
    </row>
    <row r="10">
      <c r="A10" s="19" t="s">
        <v>141</v>
      </c>
      <c r="B10" s="85">
        <v>0.06724537037037037</v>
      </c>
      <c r="C10" s="19" t="s">
        <v>996</v>
      </c>
      <c r="D10" s="19" t="s">
        <v>254</v>
      </c>
      <c r="E10" s="19" t="s">
        <v>994</v>
      </c>
      <c r="F10" s="19" t="s">
        <v>258</v>
      </c>
      <c r="G10" s="116" t="s">
        <v>995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100.0</v>
      </c>
      <c r="O10" s="62" t="s">
        <v>254</v>
      </c>
      <c r="P10" s="62" t="s">
        <v>254</v>
      </c>
      <c r="Q10" s="19"/>
    </row>
    <row r="11">
      <c r="A11" s="19" t="s">
        <v>141</v>
      </c>
      <c r="B11" s="85">
        <v>0.0759837962962963</v>
      </c>
      <c r="C11" s="19" t="s">
        <v>236</v>
      </c>
      <c r="D11" s="19" t="s">
        <v>323</v>
      </c>
      <c r="E11" s="19" t="s">
        <v>236</v>
      </c>
      <c r="F11" s="19" t="s">
        <v>258</v>
      </c>
      <c r="G11" s="59" t="s">
        <v>997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623</v>
      </c>
    </row>
    <row r="12">
      <c r="A12" s="19" t="s">
        <v>141</v>
      </c>
      <c r="B12" s="85">
        <v>0.12763888888888889</v>
      </c>
      <c r="C12" s="19" t="s">
        <v>254</v>
      </c>
      <c r="D12" s="19" t="s">
        <v>998</v>
      </c>
      <c r="E12" s="19" t="s">
        <v>236</v>
      </c>
      <c r="F12" s="19" t="s">
        <v>273</v>
      </c>
      <c r="G12" s="59" t="s">
        <v>999</v>
      </c>
      <c r="H12" s="60" t="s">
        <v>254</v>
      </c>
      <c r="I12" s="60">
        <v>8.0</v>
      </c>
      <c r="J12" s="60">
        <v>34.0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141</v>
      </c>
      <c r="B13" s="85">
        <v>0.14148148148148149</v>
      </c>
      <c r="C13" s="19" t="s">
        <v>996</v>
      </c>
      <c r="D13" s="19" t="s">
        <v>1000</v>
      </c>
      <c r="E13" s="19" t="s">
        <v>996</v>
      </c>
      <c r="F13" s="19" t="s">
        <v>258</v>
      </c>
      <c r="G13" s="59" t="s">
        <v>1001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140.0</v>
      </c>
      <c r="O13" s="62" t="s">
        <v>254</v>
      </c>
      <c r="P13" s="62" t="s">
        <v>254</v>
      </c>
      <c r="Q13" s="19" t="s">
        <v>1002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23.43"/>
    <col customWidth="1" min="5" max="5" width="17.14"/>
    <col customWidth="1" min="7" max="7" width="23.86"/>
    <col customWidth="1" min="8" max="8" width="9.29"/>
    <col customWidth="1" min="9" max="11" width="7.71"/>
    <col customWidth="1" min="12" max="12" width="12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3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142</v>
      </c>
      <c r="B2" s="85">
        <v>0.021770833333333333</v>
      </c>
      <c r="C2" s="19" t="s">
        <v>1003</v>
      </c>
      <c r="D2" s="19" t="s">
        <v>1004</v>
      </c>
      <c r="E2" s="19" t="s">
        <v>236</v>
      </c>
      <c r="F2" s="19" t="s">
        <v>273</v>
      </c>
      <c r="G2" s="59" t="s">
        <v>1005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142</v>
      </c>
      <c r="B3" s="85">
        <v>0.024675925925925928</v>
      </c>
      <c r="C3" s="19" t="s">
        <v>236</v>
      </c>
      <c r="D3" s="19" t="s">
        <v>254</v>
      </c>
      <c r="E3" s="19" t="s">
        <v>227</v>
      </c>
      <c r="F3" s="19" t="s">
        <v>262</v>
      </c>
      <c r="G3" s="59" t="s">
        <v>1006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1006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1007</v>
      </c>
    </row>
    <row r="4">
      <c r="A4" s="19" t="s">
        <v>142</v>
      </c>
      <c r="B4" s="85">
        <v>0.03532407407407408</v>
      </c>
      <c r="C4" s="19" t="s">
        <v>230</v>
      </c>
      <c r="D4" s="19" t="s">
        <v>1008</v>
      </c>
      <c r="E4" s="19" t="s">
        <v>275</v>
      </c>
      <c r="F4" s="19" t="s">
        <v>890</v>
      </c>
      <c r="G4" s="59" t="s">
        <v>1009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5.0</v>
      </c>
      <c r="O4" s="62" t="s">
        <v>254</v>
      </c>
      <c r="P4" s="62" t="s">
        <v>254</v>
      </c>
      <c r="Q4" s="19" t="s">
        <v>1010</v>
      </c>
    </row>
    <row r="5">
      <c r="A5" s="19" t="s">
        <v>142</v>
      </c>
      <c r="B5" s="85">
        <v>0.05193287037037037</v>
      </c>
      <c r="C5" s="19" t="s">
        <v>227</v>
      </c>
      <c r="D5" s="19" t="s">
        <v>254</v>
      </c>
      <c r="E5" s="19" t="s">
        <v>1011</v>
      </c>
      <c r="F5" s="19" t="s">
        <v>262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1006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142</v>
      </c>
      <c r="B6" s="85">
        <v>0.05246527777777778</v>
      </c>
      <c r="C6" s="19" t="s">
        <v>227</v>
      </c>
      <c r="D6" s="19" t="s">
        <v>1012</v>
      </c>
      <c r="E6" s="19" t="s">
        <v>275</v>
      </c>
      <c r="F6" s="19" t="s">
        <v>258</v>
      </c>
      <c r="G6" s="59" t="s">
        <v>1013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5.0</v>
      </c>
      <c r="O6" s="62" t="s">
        <v>254</v>
      </c>
      <c r="P6" s="62" t="s">
        <v>254</v>
      </c>
    </row>
    <row r="7">
      <c r="A7" s="19" t="s">
        <v>142</v>
      </c>
      <c r="B7" s="85">
        <v>0.05859953703703704</v>
      </c>
      <c r="C7" s="19" t="s">
        <v>228</v>
      </c>
      <c r="D7" s="19" t="s">
        <v>1012</v>
      </c>
      <c r="E7" s="19" t="s">
        <v>275</v>
      </c>
      <c r="F7" s="19" t="s">
        <v>258</v>
      </c>
      <c r="G7" s="59" t="s">
        <v>276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26.0</v>
      </c>
      <c r="O7" s="62" t="s">
        <v>254</v>
      </c>
      <c r="P7" s="62" t="s">
        <v>254</v>
      </c>
      <c r="Q7" s="19" t="s">
        <v>1014</v>
      </c>
    </row>
    <row r="8">
      <c r="A8" s="19" t="s">
        <v>142</v>
      </c>
      <c r="B8" s="85">
        <v>0.11383101851851851</v>
      </c>
      <c r="C8" s="19" t="s">
        <v>1015</v>
      </c>
      <c r="D8" s="19" t="s">
        <v>1016</v>
      </c>
      <c r="E8" s="19" t="s">
        <v>1017</v>
      </c>
      <c r="F8" s="19" t="s">
        <v>890</v>
      </c>
      <c r="G8" s="59" t="s">
        <v>1018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2.0</v>
      </c>
      <c r="O8" s="62" t="s">
        <v>254</v>
      </c>
      <c r="P8" s="62" t="s">
        <v>254</v>
      </c>
      <c r="Q8" s="19" t="s">
        <v>1010</v>
      </c>
    </row>
    <row r="9">
      <c r="A9" s="19" t="s">
        <v>142</v>
      </c>
      <c r="B9" s="85">
        <v>0.13318287037037038</v>
      </c>
      <c r="C9" s="19" t="s">
        <v>232</v>
      </c>
      <c r="D9" s="19" t="s">
        <v>254</v>
      </c>
      <c r="E9" s="19" t="s">
        <v>1019</v>
      </c>
      <c r="F9" s="19" t="s">
        <v>262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1020</v>
      </c>
      <c r="M9" s="62" t="s">
        <v>254</v>
      </c>
      <c r="N9" s="62" t="s">
        <v>254</v>
      </c>
      <c r="O9" s="62" t="s">
        <v>254</v>
      </c>
      <c r="P9" s="62" t="s">
        <v>254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9.0"/>
    <col customWidth="1" min="4" max="4" width="15.43"/>
    <col customWidth="1" min="5" max="5" width="13.86"/>
    <col customWidth="1" min="7" max="7" width="16.0"/>
    <col customWidth="1" min="8" max="8" width="9.29"/>
    <col customWidth="1" min="9" max="11" width="7.71"/>
    <col customWidth="1" min="12" max="12" width="31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5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143</v>
      </c>
      <c r="B2" s="85">
        <v>0.012303240740740741</v>
      </c>
      <c r="C2" s="19" t="s">
        <v>232</v>
      </c>
      <c r="D2" s="19" t="s">
        <v>1021</v>
      </c>
      <c r="E2" s="19" t="s">
        <v>275</v>
      </c>
      <c r="F2" s="19" t="s">
        <v>258</v>
      </c>
      <c r="G2" s="59" t="s">
        <v>985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>
        <v>2.0</v>
      </c>
      <c r="P2" s="62" t="s">
        <v>254</v>
      </c>
    </row>
    <row r="3">
      <c r="A3" s="19" t="s">
        <v>143</v>
      </c>
      <c r="B3" s="85">
        <v>0.024652777777777777</v>
      </c>
      <c r="C3" s="19" t="s">
        <v>226</v>
      </c>
      <c r="D3" s="19" t="s">
        <v>1021</v>
      </c>
      <c r="E3" s="19" t="s">
        <v>1022</v>
      </c>
      <c r="F3" s="19" t="s">
        <v>258</v>
      </c>
      <c r="G3" s="59" t="s">
        <v>1023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>
        <v>1.0</v>
      </c>
      <c r="P3" s="62" t="s">
        <v>254</v>
      </c>
    </row>
    <row r="4">
      <c r="A4" s="19" t="s">
        <v>143</v>
      </c>
      <c r="B4" s="85">
        <v>0.033125</v>
      </c>
      <c r="C4" s="19" t="s">
        <v>227</v>
      </c>
      <c r="D4" s="19" t="s">
        <v>1021</v>
      </c>
      <c r="E4" s="19" t="s">
        <v>275</v>
      </c>
      <c r="F4" s="19" t="s">
        <v>258</v>
      </c>
      <c r="G4" s="59" t="s">
        <v>1024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2.0</v>
      </c>
      <c r="O4" s="62" t="s">
        <v>254</v>
      </c>
      <c r="P4" s="62" t="s">
        <v>254</v>
      </c>
    </row>
    <row r="5">
      <c r="A5" s="19" t="s">
        <v>143</v>
      </c>
      <c r="B5" s="85">
        <v>0.040011574074074074</v>
      </c>
      <c r="C5" s="19" t="s">
        <v>228</v>
      </c>
      <c r="D5" s="19" t="s">
        <v>1021</v>
      </c>
      <c r="E5" s="19" t="s">
        <v>228</v>
      </c>
      <c r="F5" s="19" t="s">
        <v>258</v>
      </c>
      <c r="G5" s="59" t="s">
        <v>622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623</v>
      </c>
    </row>
    <row r="6">
      <c r="A6" s="19" t="s">
        <v>143</v>
      </c>
      <c r="B6" s="85">
        <v>0.048275462962962964</v>
      </c>
      <c r="C6" s="19" t="s">
        <v>1025</v>
      </c>
      <c r="D6" s="19" t="s">
        <v>254</v>
      </c>
      <c r="E6" s="19" t="s">
        <v>226</v>
      </c>
      <c r="F6" s="19" t="s">
        <v>1026</v>
      </c>
      <c r="G6" s="59" t="s">
        <v>1027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1028</v>
      </c>
    </row>
    <row r="7">
      <c r="A7" s="19" t="s">
        <v>143</v>
      </c>
      <c r="B7" s="85">
        <v>0.048993055555555554</v>
      </c>
      <c r="C7" s="19" t="s">
        <v>228</v>
      </c>
      <c r="D7" s="19" t="s">
        <v>254</v>
      </c>
      <c r="E7" s="19" t="s">
        <v>254</v>
      </c>
      <c r="F7" s="19" t="s">
        <v>304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324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448</v>
      </c>
    </row>
    <row r="8">
      <c r="A8" s="19" t="s">
        <v>143</v>
      </c>
      <c r="B8" s="85">
        <v>0.1568402777777778</v>
      </c>
      <c r="C8" s="19" t="s">
        <v>236</v>
      </c>
      <c r="D8" s="19" t="s">
        <v>254</v>
      </c>
      <c r="E8" s="19" t="s">
        <v>228</v>
      </c>
      <c r="F8" s="19" t="s">
        <v>304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431</v>
      </c>
      <c r="M8" s="62" t="s">
        <v>254</v>
      </c>
      <c r="N8" s="62" t="s">
        <v>254</v>
      </c>
      <c r="O8" s="62" t="s">
        <v>254</v>
      </c>
      <c r="P8" s="62" t="s">
        <v>254</v>
      </c>
      <c r="Q8" s="19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6.0"/>
    <col customWidth="1" min="4" max="4" width="17.29"/>
    <col customWidth="1" min="5" max="5" width="14.57"/>
    <col customWidth="1" min="6" max="6" width="14.0"/>
    <col customWidth="1" min="7" max="7" width="36.29"/>
    <col customWidth="1" min="8" max="8" width="9.0"/>
    <col customWidth="1" min="9" max="10" width="7.43"/>
    <col customWidth="1" min="11" max="11" width="7.71"/>
    <col customWidth="1" min="12" max="12" width="45.71"/>
    <col customWidth="1" min="13" max="13" width="9.0"/>
    <col customWidth="1" min="14" max="14" width="5.43"/>
    <col customWidth="1" min="15" max="15" width="6.14"/>
    <col customWidth="1" min="16" max="16" width="7.71"/>
    <col customWidth="1" min="17" max="17" width="31.57"/>
  </cols>
  <sheetData>
    <row r="1">
      <c r="A1" s="1" t="s">
        <v>39</v>
      </c>
      <c r="B1" s="1" t="s">
        <v>238</v>
      </c>
      <c r="C1" s="117" t="s">
        <v>239</v>
      </c>
      <c r="D1" s="1" t="s">
        <v>240</v>
      </c>
      <c r="E1" s="117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73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55" t="s">
        <v>250</v>
      </c>
    </row>
    <row r="2">
      <c r="A2" s="19" t="s">
        <v>144</v>
      </c>
      <c r="B2" s="18">
        <v>0.010925925925925926</v>
      </c>
      <c r="C2" s="118" t="s">
        <v>1029</v>
      </c>
      <c r="D2" s="19" t="s">
        <v>254</v>
      </c>
      <c r="E2" s="118" t="s">
        <v>226</v>
      </c>
      <c r="F2" s="19" t="s">
        <v>293</v>
      </c>
      <c r="G2" s="69" t="s">
        <v>1030</v>
      </c>
      <c r="H2" s="59" t="s">
        <v>254</v>
      </c>
      <c r="I2" s="59" t="s">
        <v>254</v>
      </c>
      <c r="J2" s="59" t="s">
        <v>254</v>
      </c>
      <c r="K2" s="59" t="s">
        <v>254</v>
      </c>
      <c r="L2" s="70" t="s">
        <v>254</v>
      </c>
      <c r="M2" s="61" t="s">
        <v>254</v>
      </c>
      <c r="N2" s="61" t="s">
        <v>254</v>
      </c>
      <c r="O2" s="61" t="s">
        <v>254</v>
      </c>
      <c r="P2" s="61" t="s">
        <v>254</v>
      </c>
      <c r="Q2" s="72"/>
    </row>
    <row r="3">
      <c r="A3" s="19" t="s">
        <v>144</v>
      </c>
      <c r="B3" s="18">
        <v>0.012893518518518518</v>
      </c>
      <c r="C3" s="118" t="s">
        <v>226</v>
      </c>
      <c r="D3" s="19" t="s">
        <v>254</v>
      </c>
      <c r="E3" s="118" t="s">
        <v>1031</v>
      </c>
      <c r="F3" s="19" t="s">
        <v>455</v>
      </c>
      <c r="G3" s="69" t="s">
        <v>1032</v>
      </c>
      <c r="H3" s="59" t="s">
        <v>254</v>
      </c>
      <c r="I3" s="59" t="s">
        <v>254</v>
      </c>
      <c r="J3" s="59" t="s">
        <v>254</v>
      </c>
      <c r="K3" s="59" t="s">
        <v>254</v>
      </c>
      <c r="L3" s="70" t="s">
        <v>1030</v>
      </c>
      <c r="M3" s="61" t="s">
        <v>254</v>
      </c>
      <c r="N3" s="61" t="s">
        <v>254</v>
      </c>
      <c r="O3" s="61" t="s">
        <v>254</v>
      </c>
      <c r="P3" s="61" t="s">
        <v>254</v>
      </c>
      <c r="Q3" s="58"/>
    </row>
    <row r="4">
      <c r="A4" s="19" t="s">
        <v>144</v>
      </c>
      <c r="B4" s="18">
        <v>0.014305555555555556</v>
      </c>
      <c r="C4" s="118" t="s">
        <v>226</v>
      </c>
      <c r="D4" s="19" t="s">
        <v>254</v>
      </c>
      <c r="E4" s="119" t="s">
        <v>1029</v>
      </c>
      <c r="F4" s="19" t="s">
        <v>304</v>
      </c>
      <c r="G4" s="69" t="s">
        <v>254</v>
      </c>
      <c r="H4" s="59" t="s">
        <v>254</v>
      </c>
      <c r="I4" s="59" t="s">
        <v>254</v>
      </c>
      <c r="J4" s="59" t="s">
        <v>254</v>
      </c>
      <c r="K4" s="59" t="s">
        <v>254</v>
      </c>
      <c r="L4" s="70" t="s">
        <v>1033</v>
      </c>
      <c r="M4" s="61" t="s">
        <v>254</v>
      </c>
      <c r="N4" s="61" t="s">
        <v>254</v>
      </c>
      <c r="O4" s="61" t="s">
        <v>254</v>
      </c>
      <c r="P4" s="61" t="s">
        <v>254</v>
      </c>
      <c r="Q4" s="58"/>
    </row>
    <row r="5">
      <c r="A5" s="19" t="s">
        <v>144</v>
      </c>
      <c r="B5" s="18">
        <v>0.020833333333333332</v>
      </c>
      <c r="C5" s="119" t="s">
        <v>1029</v>
      </c>
      <c r="D5" s="19" t="s">
        <v>254</v>
      </c>
      <c r="E5" s="118" t="s">
        <v>236</v>
      </c>
      <c r="F5" s="19" t="s">
        <v>293</v>
      </c>
      <c r="G5" s="69" t="s">
        <v>1034</v>
      </c>
      <c r="H5" s="60">
        <v>2.0</v>
      </c>
      <c r="I5" s="60">
        <v>21.0</v>
      </c>
      <c r="J5" s="60">
        <v>45.0</v>
      </c>
      <c r="K5" s="60" t="s">
        <v>254</v>
      </c>
      <c r="L5" s="70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58"/>
    </row>
    <row r="6">
      <c r="A6" s="19" t="s">
        <v>144</v>
      </c>
      <c r="B6" s="18">
        <v>0.026678240740740742</v>
      </c>
      <c r="C6" s="118" t="s">
        <v>228</v>
      </c>
      <c r="D6" s="19" t="s">
        <v>254</v>
      </c>
      <c r="E6" s="119" t="s">
        <v>1029</v>
      </c>
      <c r="F6" s="19" t="s">
        <v>262</v>
      </c>
      <c r="G6" s="6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70" t="s">
        <v>502</v>
      </c>
      <c r="M6" s="62" t="s">
        <v>254</v>
      </c>
      <c r="N6" s="62" t="s">
        <v>254</v>
      </c>
      <c r="O6" s="62" t="s">
        <v>254</v>
      </c>
      <c r="P6" s="62" t="s">
        <v>254</v>
      </c>
      <c r="Q6" s="58" t="s">
        <v>1035</v>
      </c>
    </row>
    <row r="7">
      <c r="A7" s="19" t="s">
        <v>144</v>
      </c>
      <c r="B7" s="18">
        <v>0.027233796296296298</v>
      </c>
      <c r="C7" s="118" t="s">
        <v>230</v>
      </c>
      <c r="D7" s="19" t="s">
        <v>254</v>
      </c>
      <c r="E7" s="119" t="s">
        <v>1029</v>
      </c>
      <c r="F7" s="19" t="s">
        <v>304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1036</v>
      </c>
      <c r="M7" s="62" t="s">
        <v>254</v>
      </c>
      <c r="N7" s="62" t="s">
        <v>254</v>
      </c>
      <c r="O7" s="62" t="s">
        <v>254</v>
      </c>
      <c r="P7" s="62" t="s">
        <v>254</v>
      </c>
      <c r="Q7" s="72"/>
    </row>
    <row r="8">
      <c r="A8" s="19" t="s">
        <v>144</v>
      </c>
      <c r="B8" s="18">
        <v>0.030439814814814815</v>
      </c>
      <c r="C8" s="119" t="s">
        <v>1029</v>
      </c>
      <c r="D8" s="19" t="s">
        <v>254</v>
      </c>
      <c r="E8" s="118" t="s">
        <v>226</v>
      </c>
      <c r="F8" s="19" t="s">
        <v>455</v>
      </c>
      <c r="G8" s="69" t="s">
        <v>1037</v>
      </c>
      <c r="H8" s="60" t="s">
        <v>254</v>
      </c>
      <c r="I8" s="60" t="s">
        <v>254</v>
      </c>
      <c r="J8" s="60" t="s">
        <v>254</v>
      </c>
      <c r="K8" s="60" t="s">
        <v>254</v>
      </c>
      <c r="L8" s="70" t="s">
        <v>1038</v>
      </c>
      <c r="M8" s="62" t="s">
        <v>254</v>
      </c>
      <c r="N8" s="62" t="s">
        <v>254</v>
      </c>
      <c r="O8" s="62" t="s">
        <v>254</v>
      </c>
      <c r="P8" s="62" t="s">
        <v>254</v>
      </c>
      <c r="Q8" s="58"/>
    </row>
    <row r="9">
      <c r="A9" s="19" t="s">
        <v>144</v>
      </c>
      <c r="B9" s="18">
        <v>0.030462962962962963</v>
      </c>
      <c r="C9" s="119" t="s">
        <v>1029</v>
      </c>
      <c r="D9" s="19" t="s">
        <v>254</v>
      </c>
      <c r="E9" s="118" t="s">
        <v>232</v>
      </c>
      <c r="F9" s="19" t="s">
        <v>455</v>
      </c>
      <c r="G9" s="69" t="s">
        <v>1039</v>
      </c>
      <c r="H9" s="60" t="s">
        <v>254</v>
      </c>
      <c r="I9" s="60" t="s">
        <v>254</v>
      </c>
      <c r="J9" s="60" t="s">
        <v>254</v>
      </c>
      <c r="K9" s="60" t="s">
        <v>254</v>
      </c>
      <c r="L9" s="70" t="s">
        <v>1038</v>
      </c>
      <c r="M9" s="62" t="s">
        <v>254</v>
      </c>
      <c r="N9" s="62" t="s">
        <v>254</v>
      </c>
      <c r="O9" s="62" t="s">
        <v>254</v>
      </c>
      <c r="P9" s="62" t="s">
        <v>254</v>
      </c>
      <c r="Q9" s="58"/>
    </row>
    <row r="10">
      <c r="A10" s="19" t="s">
        <v>144</v>
      </c>
      <c r="B10" s="18">
        <v>0.0343287037037037</v>
      </c>
      <c r="C10" s="118" t="s">
        <v>227</v>
      </c>
      <c r="D10" s="19" t="s">
        <v>254</v>
      </c>
      <c r="E10" s="118" t="s">
        <v>1040</v>
      </c>
      <c r="F10" s="19" t="s">
        <v>258</v>
      </c>
      <c r="G10" s="69" t="s">
        <v>1041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70" t="s">
        <v>254</v>
      </c>
      <c r="M10" s="62" t="s">
        <v>254</v>
      </c>
      <c r="N10" s="62">
        <v>20.0</v>
      </c>
      <c r="O10" s="62" t="s">
        <v>254</v>
      </c>
      <c r="P10" s="62" t="s">
        <v>254</v>
      </c>
      <c r="Q10" s="72"/>
    </row>
    <row r="11">
      <c r="A11" s="19" t="s">
        <v>144</v>
      </c>
      <c r="B11" s="18">
        <v>0.034583333333333334</v>
      </c>
      <c r="C11" s="118" t="s">
        <v>236</v>
      </c>
      <c r="D11" s="19" t="s">
        <v>254</v>
      </c>
      <c r="E11" s="119" t="s">
        <v>1029</v>
      </c>
      <c r="F11" s="19" t="s">
        <v>262</v>
      </c>
      <c r="G11" s="6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70" t="s">
        <v>254</v>
      </c>
      <c r="M11" s="62">
        <v>1.0</v>
      </c>
      <c r="N11" s="62" t="s">
        <v>254</v>
      </c>
      <c r="O11" s="62" t="s">
        <v>254</v>
      </c>
      <c r="P11" s="62">
        <v>5.0</v>
      </c>
      <c r="Q11" s="58"/>
    </row>
    <row r="12">
      <c r="A12" s="19" t="s">
        <v>144</v>
      </c>
      <c r="B12" s="85">
        <v>0.03699074074074074</v>
      </c>
      <c r="C12" s="118" t="s">
        <v>230</v>
      </c>
      <c r="D12" s="19" t="s">
        <v>1042</v>
      </c>
      <c r="E12" s="118" t="s">
        <v>254</v>
      </c>
      <c r="F12" s="19" t="s">
        <v>1043</v>
      </c>
      <c r="G12" s="6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70" t="s">
        <v>1044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58"/>
    </row>
    <row r="13">
      <c r="A13" s="19" t="s">
        <v>144</v>
      </c>
      <c r="B13" s="18">
        <v>0.051041666666666666</v>
      </c>
      <c r="C13" s="118" t="s">
        <v>673</v>
      </c>
      <c r="D13" s="19" t="s">
        <v>1045</v>
      </c>
      <c r="E13" s="118" t="s">
        <v>275</v>
      </c>
      <c r="F13" s="19" t="s">
        <v>262</v>
      </c>
      <c r="G13" s="69" t="s">
        <v>1046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70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58"/>
    </row>
    <row r="14">
      <c r="A14" s="19" t="s">
        <v>144</v>
      </c>
      <c r="B14" s="18">
        <v>0.05744212962962963</v>
      </c>
      <c r="C14" s="118" t="s">
        <v>1047</v>
      </c>
      <c r="D14" s="19" t="s">
        <v>254</v>
      </c>
      <c r="E14" s="118" t="s">
        <v>673</v>
      </c>
      <c r="F14" s="19" t="s">
        <v>333</v>
      </c>
      <c r="G14" s="6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70" t="s">
        <v>1048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72"/>
    </row>
    <row r="15">
      <c r="A15" s="19" t="s">
        <v>144</v>
      </c>
      <c r="B15" s="18">
        <v>0.08173611111111112</v>
      </c>
      <c r="C15" s="118" t="s">
        <v>236</v>
      </c>
      <c r="D15" s="19" t="s">
        <v>254</v>
      </c>
      <c r="E15" s="120" t="s">
        <v>254</v>
      </c>
      <c r="F15" s="19" t="s">
        <v>304</v>
      </c>
      <c r="G15" s="69" t="s">
        <v>254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70" t="s">
        <v>1049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72"/>
    </row>
    <row r="16">
      <c r="A16" s="19" t="s">
        <v>144</v>
      </c>
      <c r="B16" s="18">
        <v>0.0918287037037037</v>
      </c>
      <c r="C16" s="118" t="s">
        <v>236</v>
      </c>
      <c r="D16" s="19" t="s">
        <v>254</v>
      </c>
      <c r="E16" s="120" t="s">
        <v>254</v>
      </c>
      <c r="F16" s="19" t="s">
        <v>304</v>
      </c>
      <c r="G16" s="6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70" t="s">
        <v>1049</v>
      </c>
      <c r="M16" s="62" t="s">
        <v>254</v>
      </c>
      <c r="N16" s="62" t="s">
        <v>254</v>
      </c>
      <c r="O16" s="62" t="s">
        <v>254</v>
      </c>
      <c r="P16" s="62" t="s">
        <v>254</v>
      </c>
      <c r="Q16" s="72"/>
    </row>
    <row r="17">
      <c r="A17" s="19" t="s">
        <v>144</v>
      </c>
      <c r="B17" s="18">
        <v>0.09244212962962964</v>
      </c>
      <c r="C17" s="118" t="s">
        <v>236</v>
      </c>
      <c r="D17" s="19" t="s">
        <v>254</v>
      </c>
      <c r="E17" s="120" t="s">
        <v>254</v>
      </c>
      <c r="F17" s="19" t="s">
        <v>304</v>
      </c>
      <c r="G17" s="69" t="s">
        <v>254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70" t="s">
        <v>1049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72"/>
    </row>
    <row r="18">
      <c r="A18" s="19" t="s">
        <v>144</v>
      </c>
      <c r="B18" s="18">
        <v>0.10506944444444445</v>
      </c>
      <c r="C18" s="118" t="s">
        <v>236</v>
      </c>
      <c r="D18" s="19" t="s">
        <v>254</v>
      </c>
      <c r="E18" s="120" t="s">
        <v>254</v>
      </c>
      <c r="F18" s="19" t="s">
        <v>304</v>
      </c>
      <c r="G18" s="6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70" t="s">
        <v>1049</v>
      </c>
      <c r="M18" s="62" t="s">
        <v>254</v>
      </c>
      <c r="N18" s="62" t="s">
        <v>254</v>
      </c>
      <c r="O18" s="62" t="s">
        <v>254</v>
      </c>
      <c r="P18" s="62" t="s">
        <v>254</v>
      </c>
      <c r="Q18" s="72"/>
    </row>
    <row r="19">
      <c r="A19" s="19" t="s">
        <v>144</v>
      </c>
      <c r="B19" s="18">
        <v>0.1288541666666667</v>
      </c>
      <c r="C19" s="118" t="s">
        <v>1050</v>
      </c>
      <c r="D19" s="19" t="s">
        <v>254</v>
      </c>
      <c r="E19" s="118" t="s">
        <v>275</v>
      </c>
      <c r="F19" s="19" t="s">
        <v>293</v>
      </c>
      <c r="G19" s="69" t="s">
        <v>1051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70" t="s">
        <v>254</v>
      </c>
      <c r="M19" s="62" t="s">
        <v>254</v>
      </c>
      <c r="N19" s="62" t="s">
        <v>254</v>
      </c>
      <c r="O19" s="62" t="s">
        <v>254</v>
      </c>
      <c r="P19" s="62" t="s">
        <v>254</v>
      </c>
      <c r="Q19" s="72"/>
    </row>
    <row r="20">
      <c r="A20" s="19" t="s">
        <v>144</v>
      </c>
      <c r="B20" s="18">
        <v>0.13400462962962964</v>
      </c>
      <c r="C20" s="118" t="s">
        <v>1050</v>
      </c>
      <c r="D20" s="19" t="s">
        <v>1052</v>
      </c>
      <c r="E20" s="118" t="s">
        <v>228</v>
      </c>
      <c r="F20" s="19" t="s">
        <v>273</v>
      </c>
      <c r="G20" s="69" t="s">
        <v>1053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70" t="s">
        <v>254</v>
      </c>
      <c r="M20" s="62" t="s">
        <v>254</v>
      </c>
      <c r="N20" s="62" t="s">
        <v>254</v>
      </c>
      <c r="O20" s="62" t="s">
        <v>254</v>
      </c>
      <c r="P20" s="62" t="s">
        <v>254</v>
      </c>
      <c r="Q20" s="72"/>
    </row>
    <row r="21">
      <c r="A21" s="19" t="s">
        <v>144</v>
      </c>
      <c r="B21" s="18">
        <v>0.14804398148148148</v>
      </c>
      <c r="C21" s="118" t="s">
        <v>1054</v>
      </c>
      <c r="D21" s="19" t="s">
        <v>254</v>
      </c>
      <c r="E21" s="118" t="s">
        <v>236</v>
      </c>
      <c r="F21" s="19" t="s">
        <v>293</v>
      </c>
      <c r="G21" s="69" t="s">
        <v>1055</v>
      </c>
      <c r="H21" s="60">
        <v>20.0</v>
      </c>
      <c r="I21" s="60">
        <v>62.0</v>
      </c>
      <c r="J21" s="60">
        <v>3.0</v>
      </c>
      <c r="K21" s="60">
        <v>50.0</v>
      </c>
      <c r="L21" s="70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  <c r="Q21" s="72"/>
    </row>
    <row r="22">
      <c r="A22" s="19" t="s">
        <v>144</v>
      </c>
      <c r="B22" s="18">
        <v>0.1488773148148148</v>
      </c>
      <c r="C22" s="118" t="s">
        <v>227</v>
      </c>
      <c r="D22" s="19" t="s">
        <v>254</v>
      </c>
      <c r="E22" s="118" t="s">
        <v>1054</v>
      </c>
      <c r="F22" s="19" t="s">
        <v>304</v>
      </c>
      <c r="G22" s="69" t="s">
        <v>254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70" t="s">
        <v>1056</v>
      </c>
      <c r="M22" s="62" t="s">
        <v>254</v>
      </c>
      <c r="N22" s="62" t="s">
        <v>254</v>
      </c>
      <c r="O22" s="62" t="s">
        <v>254</v>
      </c>
      <c r="P22" s="62" t="s">
        <v>254</v>
      </c>
      <c r="Q22" s="72"/>
    </row>
    <row r="23">
      <c r="A23" s="19" t="s">
        <v>144</v>
      </c>
      <c r="B23" s="18">
        <v>0.1498611111111111</v>
      </c>
      <c r="C23" s="118" t="s">
        <v>227</v>
      </c>
      <c r="D23" s="19" t="s">
        <v>1057</v>
      </c>
      <c r="E23" s="118" t="s">
        <v>254</v>
      </c>
      <c r="F23" s="19" t="s">
        <v>1058</v>
      </c>
      <c r="G23" s="69" t="s">
        <v>254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70" t="s">
        <v>1059</v>
      </c>
      <c r="M23" s="62" t="s">
        <v>254</v>
      </c>
      <c r="N23" s="62" t="s">
        <v>254</v>
      </c>
      <c r="O23" s="62" t="s">
        <v>254</v>
      </c>
      <c r="P23" s="62" t="s">
        <v>254</v>
      </c>
      <c r="Q23" s="72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17.29"/>
    <col customWidth="1" min="5" max="5" width="15.71"/>
    <col customWidth="1" min="7" max="7" width="45.0"/>
    <col customWidth="1" min="8" max="8" width="9.29"/>
    <col customWidth="1" min="9" max="11" width="7.71"/>
    <col customWidth="1" min="12" max="12" width="32.43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5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145</v>
      </c>
      <c r="B2" s="85">
        <v>0.01853009259259259</v>
      </c>
      <c r="C2" s="19" t="s">
        <v>1052</v>
      </c>
      <c r="D2" s="19" t="s">
        <v>254</v>
      </c>
      <c r="E2" s="19" t="s">
        <v>228</v>
      </c>
      <c r="F2" s="19" t="s">
        <v>273</v>
      </c>
      <c r="G2" s="59" t="s">
        <v>1060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145</v>
      </c>
      <c r="B3" s="85">
        <v>0.07528935185185186</v>
      </c>
      <c r="C3" s="19" t="s">
        <v>226</v>
      </c>
      <c r="D3" s="19" t="s">
        <v>254</v>
      </c>
      <c r="E3" s="19" t="s">
        <v>1061</v>
      </c>
      <c r="F3" s="19" t="s">
        <v>890</v>
      </c>
      <c r="G3" s="59" t="s">
        <v>1062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5.0</v>
      </c>
      <c r="O3" s="62" t="s">
        <v>254</v>
      </c>
      <c r="P3" s="62" t="s">
        <v>254</v>
      </c>
    </row>
    <row r="4">
      <c r="A4" s="19" t="s">
        <v>145</v>
      </c>
      <c r="B4" s="85">
        <v>0.07704861111111111</v>
      </c>
      <c r="C4" s="19" t="s">
        <v>230</v>
      </c>
      <c r="D4" s="19" t="s">
        <v>254</v>
      </c>
      <c r="E4" s="19" t="s">
        <v>275</v>
      </c>
      <c r="F4" s="19" t="s">
        <v>258</v>
      </c>
      <c r="G4" s="59" t="s">
        <v>1063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50.0</v>
      </c>
      <c r="O4" s="62" t="s">
        <v>254</v>
      </c>
      <c r="P4" s="62" t="s">
        <v>254</v>
      </c>
    </row>
    <row r="5">
      <c r="A5" s="19" t="s">
        <v>145</v>
      </c>
      <c r="B5" s="85">
        <v>0.07704861111111111</v>
      </c>
      <c r="C5" s="19" t="s">
        <v>232</v>
      </c>
      <c r="D5" s="19" t="s">
        <v>254</v>
      </c>
      <c r="E5" s="19" t="s">
        <v>275</v>
      </c>
      <c r="F5" s="19" t="s">
        <v>258</v>
      </c>
      <c r="G5" s="59" t="s">
        <v>1063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50.0</v>
      </c>
      <c r="O5" s="62" t="s">
        <v>254</v>
      </c>
      <c r="P5" s="62" t="s">
        <v>254</v>
      </c>
    </row>
    <row r="6">
      <c r="A6" s="19" t="s">
        <v>145</v>
      </c>
      <c r="B6" s="85">
        <v>0.0796875</v>
      </c>
      <c r="C6" s="19" t="s">
        <v>227</v>
      </c>
      <c r="D6" s="19" t="s">
        <v>254</v>
      </c>
      <c r="E6" s="19" t="s">
        <v>275</v>
      </c>
      <c r="F6" s="19" t="s">
        <v>1064</v>
      </c>
      <c r="G6" s="59" t="s">
        <v>1065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20.0</v>
      </c>
      <c r="O6" s="62" t="s">
        <v>254</v>
      </c>
      <c r="P6" s="62" t="s">
        <v>254</v>
      </c>
    </row>
    <row r="7">
      <c r="A7" s="19" t="s">
        <v>145</v>
      </c>
      <c r="B7" s="85">
        <v>0.08805555555555555</v>
      </c>
      <c r="C7" s="19" t="s">
        <v>275</v>
      </c>
      <c r="D7" s="19" t="s">
        <v>254</v>
      </c>
      <c r="E7" s="19" t="s">
        <v>275</v>
      </c>
      <c r="F7" s="19" t="s">
        <v>1064</v>
      </c>
      <c r="G7" s="59" t="s">
        <v>1066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27.0</v>
      </c>
      <c r="O7" s="62" t="s">
        <v>254</v>
      </c>
      <c r="P7" s="62" t="s">
        <v>254</v>
      </c>
      <c r="Q7" s="19" t="s">
        <v>1067</v>
      </c>
    </row>
    <row r="8">
      <c r="A8" s="19" t="s">
        <v>145</v>
      </c>
      <c r="B8" s="85">
        <v>0.10849537037037037</v>
      </c>
      <c r="C8" s="19" t="s">
        <v>228</v>
      </c>
      <c r="D8" s="19" t="s">
        <v>254</v>
      </c>
      <c r="E8" s="19" t="s">
        <v>254</v>
      </c>
      <c r="F8" s="19" t="s">
        <v>304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324</v>
      </c>
      <c r="M8" s="62" t="s">
        <v>254</v>
      </c>
      <c r="N8" s="62" t="s">
        <v>254</v>
      </c>
      <c r="O8" s="62" t="s">
        <v>254</v>
      </c>
      <c r="P8" s="62" t="s">
        <v>254</v>
      </c>
      <c r="Q8" s="19" t="s">
        <v>448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57"/>
    <col customWidth="1" min="4" max="4" width="17.29"/>
    <col customWidth="1" min="5" max="5" width="16.14"/>
    <col customWidth="1" min="6" max="6" width="16.0"/>
    <col customWidth="1" min="7" max="7" width="18.0"/>
    <col customWidth="1" min="8" max="8" width="9.29"/>
    <col customWidth="1" min="9" max="11" width="7.71"/>
    <col customWidth="1" min="12" max="12" width="18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08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146</v>
      </c>
      <c r="B2" s="85">
        <v>0.021631944444444443</v>
      </c>
      <c r="C2" s="121" t="s">
        <v>1050</v>
      </c>
      <c r="D2" s="19" t="s">
        <v>254</v>
      </c>
      <c r="E2" s="19" t="s">
        <v>275</v>
      </c>
      <c r="F2" s="19" t="s">
        <v>293</v>
      </c>
      <c r="G2" s="59" t="s">
        <v>1068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146</v>
      </c>
      <c r="B3" s="85">
        <v>0.026990740740740742</v>
      </c>
      <c r="C3" s="19" t="s">
        <v>275</v>
      </c>
      <c r="D3" s="19" t="s">
        <v>254</v>
      </c>
      <c r="E3" s="19" t="s">
        <v>1069</v>
      </c>
      <c r="F3" s="19" t="s">
        <v>1070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1068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146</v>
      </c>
      <c r="B4" s="85">
        <v>0.04493055555555556</v>
      </c>
      <c r="C4" s="19" t="s">
        <v>1071</v>
      </c>
      <c r="D4" s="19" t="s">
        <v>1072</v>
      </c>
      <c r="E4" s="19" t="s">
        <v>236</v>
      </c>
      <c r="F4" s="19" t="s">
        <v>293</v>
      </c>
      <c r="G4" s="59" t="s">
        <v>1073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1074</v>
      </c>
    </row>
    <row r="5">
      <c r="A5" s="19" t="s">
        <v>146</v>
      </c>
      <c r="B5" s="85">
        <v>0.05423611111111111</v>
      </c>
      <c r="C5" s="19" t="s">
        <v>1071</v>
      </c>
      <c r="D5" s="19" t="s">
        <v>1072</v>
      </c>
      <c r="E5" s="19" t="s">
        <v>228</v>
      </c>
      <c r="F5" s="19" t="s">
        <v>1075</v>
      </c>
      <c r="G5" s="59" t="s">
        <v>1076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1077</v>
      </c>
    </row>
    <row r="6">
      <c r="A6" s="19" t="s">
        <v>146</v>
      </c>
      <c r="B6" s="85">
        <v>0.054594907407407404</v>
      </c>
      <c r="C6" s="19" t="s">
        <v>1071</v>
      </c>
      <c r="D6" s="19" t="s">
        <v>1072</v>
      </c>
      <c r="E6" s="19" t="s">
        <v>230</v>
      </c>
      <c r="F6" s="19" t="s">
        <v>1075</v>
      </c>
      <c r="G6" s="59" t="s">
        <v>1078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146</v>
      </c>
      <c r="B7" s="85">
        <v>0.08144675925925926</v>
      </c>
      <c r="C7" s="19" t="s">
        <v>254</v>
      </c>
      <c r="D7" s="19" t="s">
        <v>1072</v>
      </c>
      <c r="E7" s="19" t="s">
        <v>236</v>
      </c>
      <c r="F7" s="19" t="s">
        <v>293</v>
      </c>
      <c r="G7" s="59" t="s">
        <v>1079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146</v>
      </c>
      <c r="B8" s="85">
        <v>0.08291666666666667</v>
      </c>
      <c r="C8" s="19" t="s">
        <v>254</v>
      </c>
      <c r="D8" s="19" t="s">
        <v>1072</v>
      </c>
      <c r="E8" s="19" t="s">
        <v>236</v>
      </c>
      <c r="F8" s="19" t="s">
        <v>293</v>
      </c>
      <c r="G8" s="59" t="s">
        <v>1080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146</v>
      </c>
      <c r="B9" s="85">
        <v>0.08518518518518518</v>
      </c>
      <c r="C9" s="19" t="s">
        <v>236</v>
      </c>
      <c r="D9" s="19" t="s">
        <v>254</v>
      </c>
      <c r="E9" s="19" t="s">
        <v>230</v>
      </c>
      <c r="F9" s="19" t="s">
        <v>262</v>
      </c>
      <c r="G9" s="59" t="s">
        <v>1079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1079</v>
      </c>
      <c r="M9" s="62" t="s">
        <v>254</v>
      </c>
      <c r="N9" s="62" t="s">
        <v>254</v>
      </c>
      <c r="O9" s="62" t="s">
        <v>254</v>
      </c>
      <c r="P9" s="62" t="s">
        <v>254</v>
      </c>
      <c r="Q9" s="19" t="s">
        <v>1081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16" width="9.14"/>
  </cols>
  <sheetData>
    <row r="1">
      <c r="A1" s="33" t="s">
        <v>226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1" t="s">
        <v>110</v>
      </c>
      <c r="B2" s="36">
        <f t="shared" ref="B2:B114" si="2">SUMIF(INDIRECT("'"&amp;$A2&amp;"'!E:E"), $A$1, INDIRECT("'"&amp;$A2&amp;"'!H:H"))</f>
        <v>0</v>
      </c>
      <c r="C2">
        <f t="shared" ref="C2:C114" si="3">SUMIF(INDIRECT("'"&amp;$A2&amp;"'!E:E"), $A$1, INDIRECT("'"&amp;$A2&amp;"'!I:I"))</f>
        <v>1</v>
      </c>
      <c r="D2">
        <f t="shared" ref="D2:D114" si="4">SUMIF(INDIRECT("'"&amp;$A2&amp;"'!E:E"), $A$1, INDIRECT("'"&amp;$A2&amp;"'!J:J"))</f>
        <v>7</v>
      </c>
      <c r="E2">
        <f t="shared" ref="E2:E114" si="5">SUMIF(INDIRECT("'"&amp;$A2&amp;"'!E:E"), $A$1, INDIRECT("'"&amp;$A2&amp;"'!K:K"))</f>
        <v>16</v>
      </c>
      <c r="F2" s="37">
        <f t="shared" ref="F2:F114" si="6">(B2*10)+C2+(D2/10)+(E2/100)</f>
        <v>1.86</v>
      </c>
      <c r="G2" s="36">
        <f t="shared" ref="G2:G114" si="7">-SUMIF(INDIRECT("'"&amp;$A2&amp;"'!C:C"), $A$1, INDIRECT("'"&amp;$A2&amp;"'!M:M"))</f>
        <v>0</v>
      </c>
      <c r="H2">
        <f t="shared" ref="H2:H114" si="8">-SUMIF(INDIRECT("'"&amp;$A2&amp;"'!C:C"), $A$1, INDIRECT("'"&amp;$A2&amp;"'!N:N"))</f>
        <v>0</v>
      </c>
      <c r="I2">
        <f t="shared" ref="I2:I114" si="9">-SUMIF(INDIRECT("'"&amp;$A2&amp;"'!C:C"), $A$1, INDIRECT("'"&amp;$A2&amp;"'!O:O"))</f>
        <v>0</v>
      </c>
      <c r="J2">
        <f t="shared" ref="J2:J114" si="10">-SUMIF(INDIRECT("'"&amp;$A2&amp;"'!C:C"), $A$1, INDIRECT("'"&amp;$A2&amp;"'!P:P"))</f>
        <v>-5</v>
      </c>
      <c r="K2" s="38">
        <f t="shared" ref="K2:K114" si="11">(G2*10) + H2 + (I2/10) + (J2/100)</f>
        <v>-0.05</v>
      </c>
      <c r="L2" s="39">
        <f t="shared" ref="L2:P2" si="1">B2+G2</f>
        <v>0</v>
      </c>
      <c r="M2" s="19">
        <f t="shared" si="1"/>
        <v>1</v>
      </c>
      <c r="N2" s="19">
        <f t="shared" si="1"/>
        <v>7</v>
      </c>
      <c r="O2" s="19">
        <f t="shared" si="1"/>
        <v>11</v>
      </c>
      <c r="P2" s="37">
        <f t="shared" si="1"/>
        <v>1.81</v>
      </c>
    </row>
    <row r="3">
      <c r="A3" s="1" t="s">
        <v>111</v>
      </c>
      <c r="B3" s="36">
        <f t="shared" si="2"/>
        <v>0</v>
      </c>
      <c r="C3">
        <f t="shared" si="3"/>
        <v>0</v>
      </c>
      <c r="D3">
        <f t="shared" si="4"/>
        <v>0</v>
      </c>
      <c r="E3">
        <f t="shared" si="5"/>
        <v>0</v>
      </c>
      <c r="F3" s="37">
        <f t="shared" si="6"/>
        <v>0</v>
      </c>
      <c r="G3" s="36">
        <f t="shared" si="7"/>
        <v>0</v>
      </c>
      <c r="H3">
        <f t="shared" si="8"/>
        <v>0</v>
      </c>
      <c r="I3">
        <f t="shared" si="9"/>
        <v>0</v>
      </c>
      <c r="J3">
        <f t="shared" si="10"/>
        <v>0</v>
      </c>
      <c r="K3" s="38">
        <f t="shared" si="11"/>
        <v>0</v>
      </c>
      <c r="L3" s="39">
        <f t="shared" ref="L3:P3" si="12">B3+G3</f>
        <v>0</v>
      </c>
      <c r="M3" s="19">
        <f t="shared" si="12"/>
        <v>0</v>
      </c>
      <c r="N3" s="19">
        <f t="shared" si="12"/>
        <v>0</v>
      </c>
      <c r="O3" s="19">
        <f t="shared" si="12"/>
        <v>0</v>
      </c>
      <c r="P3" s="37">
        <f t="shared" si="12"/>
        <v>0</v>
      </c>
    </row>
    <row r="4">
      <c r="A4" s="1" t="s">
        <v>112</v>
      </c>
      <c r="B4" s="36">
        <f t="shared" si="2"/>
        <v>0</v>
      </c>
      <c r="C4">
        <f t="shared" si="3"/>
        <v>0</v>
      </c>
      <c r="D4">
        <f t="shared" si="4"/>
        <v>0</v>
      </c>
      <c r="E4">
        <f t="shared" si="5"/>
        <v>0</v>
      </c>
      <c r="F4" s="37">
        <f t="shared" si="6"/>
        <v>0</v>
      </c>
      <c r="G4" s="36">
        <f t="shared" si="7"/>
        <v>0</v>
      </c>
      <c r="H4">
        <f t="shared" si="8"/>
        <v>0</v>
      </c>
      <c r="I4">
        <f t="shared" si="9"/>
        <v>0</v>
      </c>
      <c r="J4">
        <f t="shared" si="10"/>
        <v>0</v>
      </c>
      <c r="K4" s="38">
        <f t="shared" si="11"/>
        <v>0</v>
      </c>
      <c r="L4" s="39">
        <f t="shared" ref="L4:P4" si="13">B4+G4</f>
        <v>0</v>
      </c>
      <c r="M4" s="19">
        <f t="shared" si="13"/>
        <v>0</v>
      </c>
      <c r="N4" s="19">
        <f t="shared" si="13"/>
        <v>0</v>
      </c>
      <c r="O4" s="19">
        <f t="shared" si="13"/>
        <v>0</v>
      </c>
      <c r="P4" s="37">
        <f t="shared" si="13"/>
        <v>0</v>
      </c>
    </row>
    <row r="5">
      <c r="A5" s="1" t="s">
        <v>113</v>
      </c>
      <c r="B5" s="36">
        <f t="shared" si="2"/>
        <v>0</v>
      </c>
      <c r="C5">
        <f t="shared" si="3"/>
        <v>0</v>
      </c>
      <c r="D5">
        <f t="shared" si="4"/>
        <v>0</v>
      </c>
      <c r="E5">
        <f t="shared" si="5"/>
        <v>0</v>
      </c>
      <c r="F5" s="37">
        <f t="shared" si="6"/>
        <v>0</v>
      </c>
      <c r="G5" s="36">
        <f t="shared" si="7"/>
        <v>0</v>
      </c>
      <c r="H5">
        <f t="shared" si="8"/>
        <v>-50</v>
      </c>
      <c r="I5">
        <f t="shared" si="9"/>
        <v>0</v>
      </c>
      <c r="J5">
        <f t="shared" si="10"/>
        <v>0</v>
      </c>
      <c r="K5" s="38">
        <f t="shared" si="11"/>
        <v>-50</v>
      </c>
      <c r="L5" s="39">
        <f t="shared" ref="L5:P5" si="14">B5+G5</f>
        <v>0</v>
      </c>
      <c r="M5" s="19">
        <f t="shared" si="14"/>
        <v>-50</v>
      </c>
      <c r="N5" s="19">
        <f t="shared" si="14"/>
        <v>0</v>
      </c>
      <c r="O5" s="19">
        <f t="shared" si="14"/>
        <v>0</v>
      </c>
      <c r="P5" s="37">
        <f t="shared" si="14"/>
        <v>-50</v>
      </c>
    </row>
    <row r="6">
      <c r="A6" s="1" t="s">
        <v>114</v>
      </c>
      <c r="B6" s="36">
        <f t="shared" si="2"/>
        <v>0</v>
      </c>
      <c r="C6">
        <f t="shared" si="3"/>
        <v>60</v>
      </c>
      <c r="D6">
        <f t="shared" si="4"/>
        <v>0</v>
      </c>
      <c r="E6">
        <f t="shared" si="5"/>
        <v>0</v>
      </c>
      <c r="F6" s="37">
        <f t="shared" si="6"/>
        <v>60</v>
      </c>
      <c r="G6" s="3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 s="38">
        <f t="shared" si="11"/>
        <v>0</v>
      </c>
      <c r="L6" s="39">
        <f t="shared" ref="L6:P6" si="15">B6+G6</f>
        <v>0</v>
      </c>
      <c r="M6" s="19">
        <f t="shared" si="15"/>
        <v>60</v>
      </c>
      <c r="N6" s="19">
        <f t="shared" si="15"/>
        <v>0</v>
      </c>
      <c r="O6" s="19">
        <f t="shared" si="15"/>
        <v>0</v>
      </c>
      <c r="P6" s="37">
        <f t="shared" si="15"/>
        <v>60</v>
      </c>
    </row>
    <row r="7">
      <c r="A7" s="1" t="s">
        <v>115</v>
      </c>
      <c r="B7" s="36">
        <f t="shared" si="2"/>
        <v>0</v>
      </c>
      <c r="C7">
        <f t="shared" si="3"/>
        <v>0</v>
      </c>
      <c r="D7">
        <f t="shared" si="4"/>
        <v>0</v>
      </c>
      <c r="E7">
        <f t="shared" si="5"/>
        <v>0</v>
      </c>
      <c r="F7" s="37">
        <f t="shared" si="6"/>
        <v>0</v>
      </c>
      <c r="G7" s="36">
        <f t="shared" si="7"/>
        <v>0</v>
      </c>
      <c r="H7">
        <f t="shared" si="8"/>
        <v>0</v>
      </c>
      <c r="I7">
        <f t="shared" si="9"/>
        <v>0</v>
      </c>
      <c r="J7">
        <f t="shared" si="10"/>
        <v>0</v>
      </c>
      <c r="K7" s="38">
        <f t="shared" si="11"/>
        <v>0</v>
      </c>
      <c r="L7" s="39">
        <f t="shared" ref="L7:P7" si="16">B7+G7</f>
        <v>0</v>
      </c>
      <c r="M7" s="19">
        <f t="shared" si="16"/>
        <v>0</v>
      </c>
      <c r="N7" s="19">
        <f t="shared" si="16"/>
        <v>0</v>
      </c>
      <c r="O7" s="19">
        <f t="shared" si="16"/>
        <v>0</v>
      </c>
      <c r="P7" s="37">
        <f t="shared" si="16"/>
        <v>0</v>
      </c>
    </row>
    <row r="8">
      <c r="A8" s="1" t="s">
        <v>116</v>
      </c>
      <c r="B8" s="36">
        <f t="shared" si="2"/>
        <v>0</v>
      </c>
      <c r="C8">
        <f t="shared" si="3"/>
        <v>0</v>
      </c>
      <c r="D8">
        <f t="shared" si="4"/>
        <v>0</v>
      </c>
      <c r="E8">
        <f t="shared" si="5"/>
        <v>0</v>
      </c>
      <c r="F8" s="37">
        <f t="shared" si="6"/>
        <v>0</v>
      </c>
      <c r="G8" s="36">
        <f t="shared" si="7"/>
        <v>0</v>
      </c>
      <c r="H8">
        <f t="shared" si="8"/>
        <v>0</v>
      </c>
      <c r="I8">
        <f t="shared" si="9"/>
        <v>0</v>
      </c>
      <c r="J8">
        <f t="shared" si="10"/>
        <v>0</v>
      </c>
      <c r="K8" s="38">
        <f t="shared" si="11"/>
        <v>0</v>
      </c>
      <c r="L8" s="39">
        <f t="shared" ref="L8:P8" si="17">B8+G8</f>
        <v>0</v>
      </c>
      <c r="M8" s="19">
        <f t="shared" si="17"/>
        <v>0</v>
      </c>
      <c r="N8" s="19">
        <f t="shared" si="17"/>
        <v>0</v>
      </c>
      <c r="O8" s="19">
        <f t="shared" si="17"/>
        <v>0</v>
      </c>
      <c r="P8" s="37">
        <f t="shared" si="17"/>
        <v>0</v>
      </c>
    </row>
    <row r="9">
      <c r="A9" s="1" t="s">
        <v>117</v>
      </c>
      <c r="B9" s="36">
        <f t="shared" si="2"/>
        <v>0</v>
      </c>
      <c r="C9">
        <f t="shared" si="3"/>
        <v>150</v>
      </c>
      <c r="D9">
        <f t="shared" si="4"/>
        <v>0</v>
      </c>
      <c r="E9">
        <f t="shared" si="5"/>
        <v>0</v>
      </c>
      <c r="F9" s="37">
        <f t="shared" si="6"/>
        <v>150</v>
      </c>
      <c r="G9" s="36">
        <f t="shared" si="7"/>
        <v>0</v>
      </c>
      <c r="H9">
        <f t="shared" si="8"/>
        <v>-100</v>
      </c>
      <c r="I9">
        <f t="shared" si="9"/>
        <v>0</v>
      </c>
      <c r="J9">
        <f t="shared" si="10"/>
        <v>0</v>
      </c>
      <c r="K9" s="38">
        <f t="shared" si="11"/>
        <v>-100</v>
      </c>
      <c r="L9" s="39">
        <f t="shared" ref="L9:P9" si="18">B9+G9</f>
        <v>0</v>
      </c>
      <c r="M9" s="19">
        <f t="shared" si="18"/>
        <v>50</v>
      </c>
      <c r="N9" s="19">
        <f t="shared" si="18"/>
        <v>0</v>
      </c>
      <c r="O9" s="19">
        <f t="shared" si="18"/>
        <v>0</v>
      </c>
      <c r="P9" s="37">
        <f t="shared" si="18"/>
        <v>50</v>
      </c>
    </row>
    <row r="10">
      <c r="A10" s="1" t="s">
        <v>118</v>
      </c>
      <c r="B10" s="36">
        <f t="shared" si="2"/>
        <v>0</v>
      </c>
      <c r="C10">
        <f t="shared" si="3"/>
        <v>0</v>
      </c>
      <c r="D10">
        <f t="shared" si="4"/>
        <v>0</v>
      </c>
      <c r="E10">
        <f t="shared" si="5"/>
        <v>0</v>
      </c>
      <c r="F10" s="37">
        <f t="shared" si="6"/>
        <v>0</v>
      </c>
      <c r="G10" s="36">
        <f t="shared" si="7"/>
        <v>0</v>
      </c>
      <c r="H10">
        <f t="shared" si="8"/>
        <v>-1</v>
      </c>
      <c r="I10">
        <f t="shared" si="9"/>
        <v>-1</v>
      </c>
      <c r="J10">
        <f t="shared" si="10"/>
        <v>0</v>
      </c>
      <c r="K10" s="38">
        <f t="shared" si="11"/>
        <v>-1.1</v>
      </c>
      <c r="L10" s="39">
        <f t="shared" ref="L10:P10" si="19">B10+G10</f>
        <v>0</v>
      </c>
      <c r="M10" s="19">
        <f t="shared" si="19"/>
        <v>-1</v>
      </c>
      <c r="N10" s="19">
        <f t="shared" si="19"/>
        <v>-1</v>
      </c>
      <c r="O10" s="19">
        <f t="shared" si="19"/>
        <v>0</v>
      </c>
      <c r="P10" s="37">
        <f t="shared" si="19"/>
        <v>-1.1</v>
      </c>
    </row>
    <row r="11">
      <c r="A11" s="1" t="s">
        <v>119</v>
      </c>
      <c r="B11" s="36">
        <f t="shared" si="2"/>
        <v>0</v>
      </c>
      <c r="C11">
        <f t="shared" si="3"/>
        <v>100</v>
      </c>
      <c r="D11">
        <f t="shared" si="4"/>
        <v>0</v>
      </c>
      <c r="E11">
        <f t="shared" si="5"/>
        <v>0</v>
      </c>
      <c r="F11" s="37">
        <f t="shared" si="6"/>
        <v>100</v>
      </c>
      <c r="G11" s="36">
        <f t="shared" si="7"/>
        <v>0</v>
      </c>
      <c r="H11">
        <f t="shared" si="8"/>
        <v>0</v>
      </c>
      <c r="I11">
        <f t="shared" si="9"/>
        <v>0</v>
      </c>
      <c r="J11">
        <f t="shared" si="10"/>
        <v>0</v>
      </c>
      <c r="K11" s="38">
        <f t="shared" si="11"/>
        <v>0</v>
      </c>
      <c r="L11" s="39">
        <f t="shared" ref="L11:P11" si="20">B11+G11</f>
        <v>0</v>
      </c>
      <c r="M11" s="19">
        <f t="shared" si="20"/>
        <v>100</v>
      </c>
      <c r="N11" s="19">
        <f t="shared" si="20"/>
        <v>0</v>
      </c>
      <c r="O11" s="19">
        <f t="shared" si="20"/>
        <v>0</v>
      </c>
      <c r="P11" s="37">
        <f t="shared" si="20"/>
        <v>100</v>
      </c>
    </row>
    <row r="12">
      <c r="A12" s="1" t="s">
        <v>120</v>
      </c>
      <c r="B12" s="36">
        <f t="shared" si="2"/>
        <v>0</v>
      </c>
      <c r="C12">
        <f t="shared" si="3"/>
        <v>0</v>
      </c>
      <c r="D12">
        <f t="shared" si="4"/>
        <v>0</v>
      </c>
      <c r="E12">
        <f t="shared" si="5"/>
        <v>0</v>
      </c>
      <c r="F12" s="37">
        <f t="shared" si="6"/>
        <v>0</v>
      </c>
      <c r="G12" s="36">
        <f t="shared" si="7"/>
        <v>0</v>
      </c>
      <c r="H12">
        <f t="shared" si="8"/>
        <v>-130</v>
      </c>
      <c r="I12">
        <f t="shared" si="9"/>
        <v>0</v>
      </c>
      <c r="J12">
        <f t="shared" si="10"/>
        <v>0</v>
      </c>
      <c r="K12" s="38">
        <f t="shared" si="11"/>
        <v>-130</v>
      </c>
      <c r="L12" s="39">
        <f t="shared" ref="L12:P12" si="21">B12+G12</f>
        <v>0</v>
      </c>
      <c r="M12" s="19">
        <f t="shared" si="21"/>
        <v>-130</v>
      </c>
      <c r="N12" s="19">
        <f t="shared" si="21"/>
        <v>0</v>
      </c>
      <c r="O12" s="19">
        <f t="shared" si="21"/>
        <v>0</v>
      </c>
      <c r="P12" s="37">
        <f t="shared" si="21"/>
        <v>-130</v>
      </c>
    </row>
    <row r="13">
      <c r="A13" s="1" t="s">
        <v>121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0</v>
      </c>
      <c r="I13">
        <f t="shared" si="9"/>
        <v>0</v>
      </c>
      <c r="J13">
        <f t="shared" si="10"/>
        <v>-8</v>
      </c>
      <c r="K13" s="38">
        <f t="shared" si="11"/>
        <v>-0.08</v>
      </c>
      <c r="L13" s="39">
        <f t="shared" ref="L13:P13" si="22">B13+G13</f>
        <v>0</v>
      </c>
      <c r="M13" s="19">
        <f t="shared" si="22"/>
        <v>0</v>
      </c>
      <c r="N13" s="19">
        <f t="shared" si="22"/>
        <v>0</v>
      </c>
      <c r="O13" s="19">
        <f t="shared" si="22"/>
        <v>-8</v>
      </c>
      <c r="P13" s="37">
        <f t="shared" si="22"/>
        <v>-0.08</v>
      </c>
    </row>
    <row r="14">
      <c r="A14" s="1" t="s">
        <v>122</v>
      </c>
      <c r="B14" s="36">
        <f t="shared" si="2"/>
        <v>19</v>
      </c>
      <c r="C14">
        <f t="shared" si="3"/>
        <v>2</v>
      </c>
      <c r="D14">
        <f t="shared" si="4"/>
        <v>0</v>
      </c>
      <c r="E14">
        <f t="shared" si="5"/>
        <v>0</v>
      </c>
      <c r="F14" s="37">
        <f t="shared" si="6"/>
        <v>192</v>
      </c>
      <c r="G14" s="36">
        <f t="shared" si="7"/>
        <v>-10</v>
      </c>
      <c r="H14">
        <f t="shared" si="8"/>
        <v>0</v>
      </c>
      <c r="I14">
        <f t="shared" si="9"/>
        <v>0</v>
      </c>
      <c r="J14">
        <f t="shared" si="10"/>
        <v>0</v>
      </c>
      <c r="K14" s="38">
        <f t="shared" si="11"/>
        <v>-100</v>
      </c>
      <c r="L14" s="39">
        <f t="shared" ref="L14:P14" si="23">B14+G14</f>
        <v>9</v>
      </c>
      <c r="M14" s="19">
        <f t="shared" si="23"/>
        <v>2</v>
      </c>
      <c r="N14" s="19">
        <f t="shared" si="23"/>
        <v>0</v>
      </c>
      <c r="O14" s="19">
        <f t="shared" si="23"/>
        <v>0</v>
      </c>
      <c r="P14" s="37">
        <f t="shared" si="23"/>
        <v>92</v>
      </c>
    </row>
    <row r="15">
      <c r="A15" s="1" t="s">
        <v>123</v>
      </c>
      <c r="B15" s="36">
        <f t="shared" si="2"/>
        <v>0</v>
      </c>
      <c r="C15">
        <f t="shared" si="3"/>
        <v>404</v>
      </c>
      <c r="D15">
        <f t="shared" si="4"/>
        <v>3</v>
      </c>
      <c r="E15">
        <f t="shared" si="5"/>
        <v>0</v>
      </c>
      <c r="F15" s="37">
        <f t="shared" si="6"/>
        <v>404.3</v>
      </c>
      <c r="G15" s="36">
        <f t="shared" si="7"/>
        <v>0</v>
      </c>
      <c r="H15">
        <f t="shared" si="8"/>
        <v>-800</v>
      </c>
      <c r="I15">
        <f t="shared" si="9"/>
        <v>0</v>
      </c>
      <c r="J15">
        <f t="shared" si="10"/>
        <v>0</v>
      </c>
      <c r="K15" s="38">
        <f t="shared" si="11"/>
        <v>-800</v>
      </c>
      <c r="L15" s="39">
        <f t="shared" ref="L15:P15" si="24">B15+G15</f>
        <v>0</v>
      </c>
      <c r="M15" s="19">
        <f t="shared" si="24"/>
        <v>-396</v>
      </c>
      <c r="N15" s="19">
        <f t="shared" si="24"/>
        <v>3</v>
      </c>
      <c r="O15" s="19">
        <f t="shared" si="24"/>
        <v>0</v>
      </c>
      <c r="P15" s="37">
        <f t="shared" si="24"/>
        <v>-395.7</v>
      </c>
    </row>
    <row r="16">
      <c r="A16" s="1" t="s">
        <v>124</v>
      </c>
      <c r="B16" s="3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 s="37">
        <f t="shared" si="6"/>
        <v>0</v>
      </c>
      <c r="G16" s="36">
        <f t="shared" si="7"/>
        <v>0</v>
      </c>
      <c r="H16">
        <f t="shared" si="8"/>
        <v>-4</v>
      </c>
      <c r="I16">
        <f t="shared" si="9"/>
        <v>0</v>
      </c>
      <c r="J16">
        <f t="shared" si="10"/>
        <v>0</v>
      </c>
      <c r="K16" s="38">
        <f t="shared" si="11"/>
        <v>-4</v>
      </c>
      <c r="L16" s="39">
        <f t="shared" ref="L16:P16" si="25">B16+G16</f>
        <v>0</v>
      </c>
      <c r="M16" s="19">
        <f t="shared" si="25"/>
        <v>-4</v>
      </c>
      <c r="N16" s="19">
        <f t="shared" si="25"/>
        <v>0</v>
      </c>
      <c r="O16" s="19">
        <f t="shared" si="25"/>
        <v>0</v>
      </c>
      <c r="P16" s="37">
        <f t="shared" si="25"/>
        <v>-4</v>
      </c>
    </row>
    <row r="17">
      <c r="A17" s="1" t="s">
        <v>125</v>
      </c>
      <c r="B17" s="36">
        <f t="shared" si="2"/>
        <v>0</v>
      </c>
      <c r="C17">
        <f t="shared" si="3"/>
        <v>0</v>
      </c>
      <c r="D17">
        <f t="shared" si="4"/>
        <v>0</v>
      </c>
      <c r="E17">
        <f t="shared" si="5"/>
        <v>0</v>
      </c>
      <c r="F17" s="37">
        <f t="shared" si="6"/>
        <v>0</v>
      </c>
      <c r="G17" s="36">
        <f t="shared" si="7"/>
        <v>0</v>
      </c>
      <c r="H17">
        <f t="shared" si="8"/>
        <v>0</v>
      </c>
      <c r="I17">
        <f t="shared" si="9"/>
        <v>0</v>
      </c>
      <c r="J17">
        <f t="shared" si="10"/>
        <v>0</v>
      </c>
      <c r="K17" s="38">
        <f t="shared" si="11"/>
        <v>0</v>
      </c>
      <c r="L17" s="39">
        <f t="shared" ref="L17:P17" si="26">B17+G17</f>
        <v>0</v>
      </c>
      <c r="M17" s="19">
        <f t="shared" si="26"/>
        <v>0</v>
      </c>
      <c r="N17" s="19">
        <f t="shared" si="26"/>
        <v>0</v>
      </c>
      <c r="O17" s="19">
        <f t="shared" si="26"/>
        <v>0</v>
      </c>
      <c r="P17" s="37">
        <f t="shared" si="26"/>
        <v>0</v>
      </c>
    </row>
    <row r="18">
      <c r="A18" s="1" t="s">
        <v>126</v>
      </c>
      <c r="B18" s="36">
        <f t="shared" si="2"/>
        <v>0</v>
      </c>
      <c r="C18">
        <f t="shared" si="3"/>
        <v>1</v>
      </c>
      <c r="D18">
        <f t="shared" si="4"/>
        <v>0</v>
      </c>
      <c r="E18">
        <f t="shared" si="5"/>
        <v>0</v>
      </c>
      <c r="F18" s="37">
        <f t="shared" si="6"/>
        <v>1</v>
      </c>
      <c r="G18" s="36">
        <f t="shared" si="7"/>
        <v>0</v>
      </c>
      <c r="H18">
        <f t="shared" si="8"/>
        <v>-21</v>
      </c>
      <c r="I18">
        <f t="shared" si="9"/>
        <v>0</v>
      </c>
      <c r="J18">
        <f t="shared" si="10"/>
        <v>-10</v>
      </c>
      <c r="K18" s="38">
        <f t="shared" si="11"/>
        <v>-21.1</v>
      </c>
      <c r="L18" s="39">
        <f t="shared" ref="L18:P18" si="27">B18+G18</f>
        <v>0</v>
      </c>
      <c r="M18" s="19">
        <f t="shared" si="27"/>
        <v>-20</v>
      </c>
      <c r="N18" s="19">
        <f t="shared" si="27"/>
        <v>0</v>
      </c>
      <c r="O18" s="19">
        <f t="shared" si="27"/>
        <v>-10</v>
      </c>
      <c r="P18" s="37">
        <f t="shared" si="27"/>
        <v>-20.1</v>
      </c>
    </row>
    <row r="19">
      <c r="A19" s="1" t="s">
        <v>127</v>
      </c>
      <c r="B19" s="36">
        <f t="shared" si="2"/>
        <v>0</v>
      </c>
      <c r="C19">
        <f t="shared" si="3"/>
        <v>0</v>
      </c>
      <c r="D19">
        <f t="shared" si="4"/>
        <v>0</v>
      </c>
      <c r="E19">
        <f t="shared" si="5"/>
        <v>0</v>
      </c>
      <c r="F19" s="37">
        <f t="shared" si="6"/>
        <v>0</v>
      </c>
      <c r="G19" s="36">
        <f t="shared" si="7"/>
        <v>0</v>
      </c>
      <c r="H19">
        <f t="shared" si="8"/>
        <v>-14</v>
      </c>
      <c r="I19">
        <f t="shared" si="9"/>
        <v>0</v>
      </c>
      <c r="J19">
        <f t="shared" si="10"/>
        <v>0</v>
      </c>
      <c r="K19" s="38">
        <f t="shared" si="11"/>
        <v>-14</v>
      </c>
      <c r="L19" s="39">
        <f t="shared" ref="L19:P19" si="28">B19+G19</f>
        <v>0</v>
      </c>
      <c r="M19" s="19">
        <f t="shared" si="28"/>
        <v>-14</v>
      </c>
      <c r="N19" s="19">
        <f t="shared" si="28"/>
        <v>0</v>
      </c>
      <c r="O19" s="19">
        <f t="shared" si="28"/>
        <v>0</v>
      </c>
      <c r="P19" s="37">
        <f t="shared" si="28"/>
        <v>-14</v>
      </c>
    </row>
    <row r="20">
      <c r="A20" s="1" t="s">
        <v>128</v>
      </c>
      <c r="B20" s="36">
        <f t="shared" si="2"/>
        <v>0</v>
      </c>
      <c r="C20">
        <f t="shared" si="3"/>
        <v>10</v>
      </c>
      <c r="D20">
        <f t="shared" si="4"/>
        <v>0</v>
      </c>
      <c r="E20">
        <f t="shared" si="5"/>
        <v>0</v>
      </c>
      <c r="F20" s="37">
        <f t="shared" si="6"/>
        <v>10</v>
      </c>
      <c r="G20" s="36">
        <f t="shared" si="7"/>
        <v>0</v>
      </c>
      <c r="H20">
        <f t="shared" si="8"/>
        <v>-15</v>
      </c>
      <c r="I20">
        <f t="shared" si="9"/>
        <v>0</v>
      </c>
      <c r="J20">
        <f t="shared" si="10"/>
        <v>0</v>
      </c>
      <c r="K20" s="38">
        <f t="shared" si="11"/>
        <v>-15</v>
      </c>
      <c r="L20" s="39">
        <f t="shared" ref="L20:P20" si="29">B20+G20</f>
        <v>0</v>
      </c>
      <c r="M20" s="19">
        <f t="shared" si="29"/>
        <v>-5</v>
      </c>
      <c r="N20" s="19">
        <f t="shared" si="29"/>
        <v>0</v>
      </c>
      <c r="O20" s="19">
        <f t="shared" si="29"/>
        <v>0</v>
      </c>
      <c r="P20" s="37">
        <f t="shared" si="29"/>
        <v>-5</v>
      </c>
    </row>
    <row r="21">
      <c r="A21" s="1" t="s">
        <v>129</v>
      </c>
      <c r="B21" s="36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 s="37">
        <f t="shared" si="6"/>
        <v>0</v>
      </c>
      <c r="G21" s="36">
        <f t="shared" si="7"/>
        <v>0</v>
      </c>
      <c r="H21">
        <f t="shared" si="8"/>
        <v>-20</v>
      </c>
      <c r="I21">
        <f t="shared" si="9"/>
        <v>0</v>
      </c>
      <c r="J21">
        <f t="shared" si="10"/>
        <v>0</v>
      </c>
      <c r="K21" s="38">
        <f t="shared" si="11"/>
        <v>-20</v>
      </c>
      <c r="L21" s="39">
        <f t="shared" ref="L21:P21" si="30">B21+G21</f>
        <v>0</v>
      </c>
      <c r="M21" s="19">
        <f t="shared" si="30"/>
        <v>-20</v>
      </c>
      <c r="N21" s="19">
        <f t="shared" si="30"/>
        <v>0</v>
      </c>
      <c r="O21" s="19">
        <f t="shared" si="30"/>
        <v>0</v>
      </c>
      <c r="P21" s="37">
        <f t="shared" si="30"/>
        <v>-20</v>
      </c>
    </row>
    <row r="22">
      <c r="A22" s="1" t="s">
        <v>130</v>
      </c>
      <c r="B22" s="36">
        <f t="shared" si="2"/>
        <v>0</v>
      </c>
      <c r="C22">
        <f t="shared" si="3"/>
        <v>26</v>
      </c>
      <c r="D22">
        <f t="shared" si="4"/>
        <v>34</v>
      </c>
      <c r="E22">
        <f t="shared" si="5"/>
        <v>9</v>
      </c>
      <c r="F22" s="37">
        <f t="shared" si="6"/>
        <v>29.49</v>
      </c>
      <c r="G22" s="36">
        <f t="shared" si="7"/>
        <v>0</v>
      </c>
      <c r="H22">
        <f t="shared" si="8"/>
        <v>0</v>
      </c>
      <c r="I22">
        <f t="shared" si="9"/>
        <v>0</v>
      </c>
      <c r="J22">
        <f t="shared" si="10"/>
        <v>0</v>
      </c>
      <c r="K22" s="38">
        <f t="shared" si="11"/>
        <v>0</v>
      </c>
      <c r="L22" s="39">
        <f t="shared" ref="L22:P22" si="31">B22+G22</f>
        <v>0</v>
      </c>
      <c r="M22" s="19">
        <f t="shared" si="31"/>
        <v>26</v>
      </c>
      <c r="N22" s="19">
        <f t="shared" si="31"/>
        <v>34</v>
      </c>
      <c r="O22" s="19">
        <f t="shared" si="31"/>
        <v>9</v>
      </c>
      <c r="P22" s="37">
        <f t="shared" si="31"/>
        <v>29.49</v>
      </c>
    </row>
    <row r="23">
      <c r="A23" s="1" t="s">
        <v>131</v>
      </c>
      <c r="B23" s="36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 s="37">
        <f t="shared" si="6"/>
        <v>0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2">B23+G23</f>
        <v>0</v>
      </c>
      <c r="M23" s="19">
        <f t="shared" si="32"/>
        <v>0</v>
      </c>
      <c r="N23" s="19">
        <f t="shared" si="32"/>
        <v>0</v>
      </c>
      <c r="O23" s="19">
        <f t="shared" si="32"/>
        <v>0</v>
      </c>
      <c r="P23" s="37">
        <f t="shared" si="32"/>
        <v>0</v>
      </c>
    </row>
    <row r="24">
      <c r="A24" s="1" t="s">
        <v>132</v>
      </c>
      <c r="B24" s="36">
        <f t="shared" si="2"/>
        <v>0</v>
      </c>
      <c r="C24">
        <f t="shared" si="3"/>
        <v>0</v>
      </c>
      <c r="D24">
        <f t="shared" si="4"/>
        <v>0</v>
      </c>
      <c r="E24">
        <f t="shared" si="5"/>
        <v>0</v>
      </c>
      <c r="F24" s="37">
        <f t="shared" si="6"/>
        <v>0</v>
      </c>
      <c r="G24" s="36">
        <f t="shared" si="7"/>
        <v>0</v>
      </c>
      <c r="H24">
        <f t="shared" si="8"/>
        <v>-4</v>
      </c>
      <c r="I24">
        <f t="shared" si="9"/>
        <v>-3</v>
      </c>
      <c r="J24">
        <f t="shared" si="10"/>
        <v>0</v>
      </c>
      <c r="K24" s="38">
        <f t="shared" si="11"/>
        <v>-4.3</v>
      </c>
      <c r="L24" s="39">
        <f t="shared" ref="L24:P24" si="33">B24+G24</f>
        <v>0</v>
      </c>
      <c r="M24" s="19">
        <f t="shared" si="33"/>
        <v>-4</v>
      </c>
      <c r="N24" s="19">
        <f t="shared" si="33"/>
        <v>-3</v>
      </c>
      <c r="O24" s="19">
        <f t="shared" si="33"/>
        <v>0</v>
      </c>
      <c r="P24" s="37">
        <f t="shared" si="33"/>
        <v>-4.3</v>
      </c>
    </row>
    <row r="25">
      <c r="A25" s="1" t="s">
        <v>133</v>
      </c>
      <c r="B25" s="36">
        <f t="shared" si="2"/>
        <v>0</v>
      </c>
      <c r="C25">
        <f t="shared" si="3"/>
        <v>0</v>
      </c>
      <c r="D25">
        <f t="shared" si="4"/>
        <v>0</v>
      </c>
      <c r="E25">
        <f t="shared" si="5"/>
        <v>0</v>
      </c>
      <c r="F25" s="37">
        <f t="shared" si="6"/>
        <v>0</v>
      </c>
      <c r="G25" s="36">
        <f t="shared" si="7"/>
        <v>0</v>
      </c>
      <c r="H25">
        <f t="shared" si="8"/>
        <v>-4</v>
      </c>
      <c r="I25">
        <f t="shared" si="9"/>
        <v>0</v>
      </c>
      <c r="J25">
        <f t="shared" si="10"/>
        <v>0</v>
      </c>
      <c r="K25" s="38">
        <f t="shared" si="11"/>
        <v>-4</v>
      </c>
      <c r="L25" s="39">
        <f t="shared" ref="L25:P25" si="34">B25+G25</f>
        <v>0</v>
      </c>
      <c r="M25" s="19">
        <f t="shared" si="34"/>
        <v>-4</v>
      </c>
      <c r="N25" s="19">
        <f t="shared" si="34"/>
        <v>0</v>
      </c>
      <c r="O25" s="19">
        <f t="shared" si="34"/>
        <v>0</v>
      </c>
      <c r="P25" s="37">
        <f t="shared" si="34"/>
        <v>-4</v>
      </c>
    </row>
    <row r="26">
      <c r="A26" s="1" t="s">
        <v>134</v>
      </c>
      <c r="B26" s="36">
        <f t="shared" si="2"/>
        <v>0</v>
      </c>
      <c r="C26">
        <f t="shared" si="3"/>
        <v>0</v>
      </c>
      <c r="D26">
        <f t="shared" si="4"/>
        <v>0</v>
      </c>
      <c r="E26">
        <f t="shared" si="5"/>
        <v>0</v>
      </c>
      <c r="F26" s="37">
        <f t="shared" si="6"/>
        <v>0</v>
      </c>
      <c r="G26" s="36">
        <f t="shared" si="7"/>
        <v>0</v>
      </c>
      <c r="H26">
        <f t="shared" si="8"/>
        <v>0</v>
      </c>
      <c r="I26">
        <f t="shared" si="9"/>
        <v>0</v>
      </c>
      <c r="J26">
        <f t="shared" si="10"/>
        <v>0</v>
      </c>
      <c r="K26" s="38">
        <f t="shared" si="11"/>
        <v>0</v>
      </c>
      <c r="L26" s="39">
        <f t="shared" ref="L26:P26" si="35">B26+G26</f>
        <v>0</v>
      </c>
      <c r="M26" s="19">
        <f t="shared" si="35"/>
        <v>0</v>
      </c>
      <c r="N26" s="19">
        <f t="shared" si="35"/>
        <v>0</v>
      </c>
      <c r="O26" s="19">
        <f t="shared" si="35"/>
        <v>0</v>
      </c>
      <c r="P26" s="37">
        <f t="shared" si="35"/>
        <v>0</v>
      </c>
    </row>
    <row r="27">
      <c r="A27" s="1" t="s">
        <v>135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0</v>
      </c>
      <c r="I27">
        <f t="shared" si="9"/>
        <v>0</v>
      </c>
      <c r="J27">
        <f t="shared" si="10"/>
        <v>0</v>
      </c>
      <c r="K27" s="38">
        <f t="shared" si="11"/>
        <v>0</v>
      </c>
      <c r="L27" s="39">
        <f t="shared" ref="L27:P27" si="36">B27+G27</f>
        <v>0</v>
      </c>
      <c r="M27" s="19">
        <f t="shared" si="36"/>
        <v>0</v>
      </c>
      <c r="N27" s="19">
        <f t="shared" si="36"/>
        <v>0</v>
      </c>
      <c r="O27" s="19">
        <f t="shared" si="36"/>
        <v>0</v>
      </c>
      <c r="P27" s="37">
        <f t="shared" si="36"/>
        <v>0</v>
      </c>
    </row>
    <row r="28">
      <c r="A28" s="1" t="s">
        <v>136</v>
      </c>
      <c r="B28" s="36">
        <f t="shared" si="2"/>
        <v>0</v>
      </c>
      <c r="C28">
        <f t="shared" si="3"/>
        <v>0</v>
      </c>
      <c r="D28">
        <f t="shared" si="4"/>
        <v>0</v>
      </c>
      <c r="E28">
        <f t="shared" si="5"/>
        <v>0</v>
      </c>
      <c r="F28" s="37">
        <f t="shared" si="6"/>
        <v>0</v>
      </c>
      <c r="G28" s="36">
        <f t="shared" si="7"/>
        <v>0</v>
      </c>
      <c r="H28">
        <f t="shared" si="8"/>
        <v>0</v>
      </c>
      <c r="I28">
        <f t="shared" si="9"/>
        <v>0</v>
      </c>
      <c r="J28">
        <f t="shared" si="10"/>
        <v>0</v>
      </c>
      <c r="K28" s="38">
        <f t="shared" si="11"/>
        <v>0</v>
      </c>
      <c r="L28" s="39">
        <f t="shared" ref="L28:P28" si="37">B28+G28</f>
        <v>0</v>
      </c>
      <c r="M28" s="19">
        <f t="shared" si="37"/>
        <v>0</v>
      </c>
      <c r="N28" s="19">
        <f t="shared" si="37"/>
        <v>0</v>
      </c>
      <c r="O28" s="19">
        <f t="shared" si="37"/>
        <v>0</v>
      </c>
      <c r="P28" s="37">
        <f t="shared" si="37"/>
        <v>0</v>
      </c>
    </row>
    <row r="29">
      <c r="A29" s="1" t="s">
        <v>137</v>
      </c>
      <c r="B29" s="36">
        <f t="shared" si="2"/>
        <v>0</v>
      </c>
      <c r="C29">
        <f t="shared" si="3"/>
        <v>0</v>
      </c>
      <c r="D29">
        <f t="shared" si="4"/>
        <v>0</v>
      </c>
      <c r="E29">
        <f t="shared" si="5"/>
        <v>0</v>
      </c>
      <c r="F29" s="37">
        <f t="shared" si="6"/>
        <v>0</v>
      </c>
      <c r="G29" s="36">
        <f t="shared" si="7"/>
        <v>0</v>
      </c>
      <c r="H29">
        <f t="shared" si="8"/>
        <v>0</v>
      </c>
      <c r="I29">
        <f t="shared" si="9"/>
        <v>0</v>
      </c>
      <c r="J29">
        <f t="shared" si="10"/>
        <v>0</v>
      </c>
      <c r="K29" s="38">
        <f t="shared" si="11"/>
        <v>0</v>
      </c>
      <c r="L29" s="39">
        <f t="shared" ref="L29:P29" si="38">B29+G29</f>
        <v>0</v>
      </c>
      <c r="M29" s="19">
        <f t="shared" si="38"/>
        <v>0</v>
      </c>
      <c r="N29" s="19">
        <f t="shared" si="38"/>
        <v>0</v>
      </c>
      <c r="O29" s="19">
        <f t="shared" si="38"/>
        <v>0</v>
      </c>
      <c r="P29" s="37">
        <f t="shared" si="38"/>
        <v>0</v>
      </c>
    </row>
    <row r="30">
      <c r="A30" s="1" t="s">
        <v>138</v>
      </c>
      <c r="B30" s="36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 s="37">
        <f t="shared" si="6"/>
        <v>0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9">B30+G30</f>
        <v>0</v>
      </c>
      <c r="M30" s="19">
        <f t="shared" si="39"/>
        <v>0</v>
      </c>
      <c r="N30" s="19">
        <f t="shared" si="39"/>
        <v>0</v>
      </c>
      <c r="O30" s="19">
        <f t="shared" si="39"/>
        <v>0</v>
      </c>
      <c r="P30" s="37">
        <f t="shared" si="39"/>
        <v>0</v>
      </c>
    </row>
    <row r="31">
      <c r="A31" s="1" t="s">
        <v>139</v>
      </c>
      <c r="B31" s="36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 s="37">
        <f t="shared" si="6"/>
        <v>0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40">B31+G31</f>
        <v>0</v>
      </c>
      <c r="M31" s="19">
        <f t="shared" si="40"/>
        <v>0</v>
      </c>
      <c r="N31" s="19">
        <f t="shared" si="40"/>
        <v>0</v>
      </c>
      <c r="O31" s="19">
        <f t="shared" si="40"/>
        <v>0</v>
      </c>
      <c r="P31" s="37">
        <f t="shared" si="40"/>
        <v>0</v>
      </c>
    </row>
    <row r="32">
      <c r="A32" s="1" t="s">
        <v>140</v>
      </c>
      <c r="B32" s="36">
        <f t="shared" si="2"/>
        <v>0</v>
      </c>
      <c r="C32">
        <f t="shared" si="3"/>
        <v>0</v>
      </c>
      <c r="D32">
        <f t="shared" si="4"/>
        <v>0</v>
      </c>
      <c r="E32">
        <f t="shared" si="5"/>
        <v>0</v>
      </c>
      <c r="F32" s="37">
        <f t="shared" si="6"/>
        <v>0</v>
      </c>
      <c r="G32" s="36">
        <f t="shared" si="7"/>
        <v>0</v>
      </c>
      <c r="H32">
        <f t="shared" si="8"/>
        <v>0</v>
      </c>
      <c r="I32">
        <f t="shared" si="9"/>
        <v>0</v>
      </c>
      <c r="J32">
        <f t="shared" si="10"/>
        <v>0</v>
      </c>
      <c r="K32" s="38">
        <f t="shared" si="11"/>
        <v>0</v>
      </c>
      <c r="L32" s="39">
        <f t="shared" ref="L32:P32" si="41">B32+G32</f>
        <v>0</v>
      </c>
      <c r="M32" s="19">
        <f t="shared" si="41"/>
        <v>0</v>
      </c>
      <c r="N32" s="19">
        <f t="shared" si="41"/>
        <v>0</v>
      </c>
      <c r="O32" s="19">
        <f t="shared" si="41"/>
        <v>0</v>
      </c>
      <c r="P32" s="37">
        <f t="shared" si="41"/>
        <v>0</v>
      </c>
    </row>
    <row r="33">
      <c r="A33" s="1" t="s">
        <v>141</v>
      </c>
      <c r="B33" s="36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 s="37">
        <f t="shared" si="6"/>
        <v>0</v>
      </c>
      <c r="G33" s="36">
        <f t="shared" si="7"/>
        <v>0</v>
      </c>
      <c r="H33">
        <f t="shared" si="8"/>
        <v>0</v>
      </c>
      <c r="I33">
        <f t="shared" si="9"/>
        <v>0</v>
      </c>
      <c r="J33">
        <f t="shared" si="10"/>
        <v>0</v>
      </c>
      <c r="K33" s="38">
        <f t="shared" si="11"/>
        <v>0</v>
      </c>
      <c r="L33" s="39">
        <f t="shared" ref="L33:P33" si="42">B33+G33</f>
        <v>0</v>
      </c>
      <c r="M33" s="19">
        <f t="shared" si="42"/>
        <v>0</v>
      </c>
      <c r="N33" s="19">
        <f t="shared" si="42"/>
        <v>0</v>
      </c>
      <c r="O33" s="19">
        <f t="shared" si="42"/>
        <v>0</v>
      </c>
      <c r="P33" s="37">
        <f t="shared" si="42"/>
        <v>0</v>
      </c>
    </row>
    <row r="34">
      <c r="A34" s="1" t="s">
        <v>142</v>
      </c>
      <c r="B34" s="36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 s="37">
        <f t="shared" si="6"/>
        <v>0</v>
      </c>
      <c r="G34" s="36">
        <f t="shared" si="7"/>
        <v>0</v>
      </c>
      <c r="H34">
        <f t="shared" si="8"/>
        <v>0</v>
      </c>
      <c r="I34">
        <f t="shared" si="9"/>
        <v>0</v>
      </c>
      <c r="J34">
        <f t="shared" si="10"/>
        <v>0</v>
      </c>
      <c r="K34" s="38">
        <f t="shared" si="11"/>
        <v>0</v>
      </c>
      <c r="L34" s="39">
        <f t="shared" ref="L34:P34" si="43">B34+G34</f>
        <v>0</v>
      </c>
      <c r="M34" s="19">
        <f t="shared" si="43"/>
        <v>0</v>
      </c>
      <c r="N34" s="19">
        <f t="shared" si="43"/>
        <v>0</v>
      </c>
      <c r="O34" s="19">
        <f t="shared" si="43"/>
        <v>0</v>
      </c>
      <c r="P34" s="37">
        <f t="shared" si="43"/>
        <v>0</v>
      </c>
    </row>
    <row r="35">
      <c r="A35" s="1" t="s">
        <v>143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0</v>
      </c>
      <c r="I35">
        <f t="shared" si="9"/>
        <v>-1</v>
      </c>
      <c r="J35">
        <f t="shared" si="10"/>
        <v>0</v>
      </c>
      <c r="K35" s="38">
        <f t="shared" si="11"/>
        <v>-0.1</v>
      </c>
      <c r="L35" s="39">
        <f t="shared" ref="L35:P35" si="44">B35+G35</f>
        <v>0</v>
      </c>
      <c r="M35" s="19">
        <f t="shared" si="44"/>
        <v>0</v>
      </c>
      <c r="N35" s="19">
        <f t="shared" si="44"/>
        <v>-1</v>
      </c>
      <c r="O35" s="19">
        <f t="shared" si="44"/>
        <v>0</v>
      </c>
      <c r="P35" s="37">
        <f t="shared" si="44"/>
        <v>-0.1</v>
      </c>
    </row>
    <row r="36">
      <c r="A36" s="1" t="s">
        <v>144</v>
      </c>
      <c r="B36" s="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 s="37">
        <f t="shared" si="6"/>
        <v>0</v>
      </c>
      <c r="G36" s="36">
        <f t="shared" si="7"/>
        <v>0</v>
      </c>
      <c r="H36">
        <f t="shared" si="8"/>
        <v>0</v>
      </c>
      <c r="I36">
        <f t="shared" si="9"/>
        <v>0</v>
      </c>
      <c r="J36">
        <f t="shared" si="10"/>
        <v>0</v>
      </c>
      <c r="K36" s="38">
        <f t="shared" si="11"/>
        <v>0</v>
      </c>
      <c r="L36" s="39">
        <f t="shared" ref="L36:P36" si="45">B36+G36</f>
        <v>0</v>
      </c>
      <c r="M36" s="19">
        <f t="shared" si="45"/>
        <v>0</v>
      </c>
      <c r="N36" s="19">
        <f t="shared" si="45"/>
        <v>0</v>
      </c>
      <c r="O36" s="19">
        <f t="shared" si="45"/>
        <v>0</v>
      </c>
      <c r="P36" s="37">
        <f t="shared" si="45"/>
        <v>0</v>
      </c>
    </row>
    <row r="37">
      <c r="A37" s="1" t="s">
        <v>145</v>
      </c>
      <c r="B37" s="36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 s="37">
        <f t="shared" si="6"/>
        <v>0</v>
      </c>
      <c r="G37" s="36">
        <f t="shared" si="7"/>
        <v>0</v>
      </c>
      <c r="H37">
        <f t="shared" si="8"/>
        <v>-5</v>
      </c>
      <c r="I37">
        <f t="shared" si="9"/>
        <v>0</v>
      </c>
      <c r="J37">
        <f t="shared" si="10"/>
        <v>0</v>
      </c>
      <c r="K37" s="38">
        <f t="shared" si="11"/>
        <v>-5</v>
      </c>
      <c r="L37" s="39">
        <f t="shared" ref="L37:P37" si="46">B37+G37</f>
        <v>0</v>
      </c>
      <c r="M37" s="19">
        <f t="shared" si="46"/>
        <v>-5</v>
      </c>
      <c r="N37" s="19">
        <f t="shared" si="46"/>
        <v>0</v>
      </c>
      <c r="O37" s="19">
        <f t="shared" si="46"/>
        <v>0</v>
      </c>
      <c r="P37" s="37">
        <f t="shared" si="46"/>
        <v>-5</v>
      </c>
    </row>
    <row r="38">
      <c r="A38" s="1" t="s">
        <v>146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7">B38+G38</f>
        <v>0</v>
      </c>
      <c r="M38" s="19">
        <f t="shared" si="47"/>
        <v>0</v>
      </c>
      <c r="N38" s="19">
        <f t="shared" si="47"/>
        <v>0</v>
      </c>
      <c r="O38" s="19">
        <f t="shared" si="47"/>
        <v>0</v>
      </c>
      <c r="P38" s="37">
        <f t="shared" si="47"/>
        <v>0</v>
      </c>
    </row>
    <row r="39">
      <c r="A39" s="1" t="s">
        <v>147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8">B39+G39</f>
        <v>0</v>
      </c>
      <c r="M39" s="19">
        <f t="shared" si="48"/>
        <v>0</v>
      </c>
      <c r="N39" s="19">
        <f t="shared" si="48"/>
        <v>0</v>
      </c>
      <c r="O39" s="19">
        <f t="shared" si="48"/>
        <v>0</v>
      </c>
      <c r="P39" s="37">
        <f t="shared" si="48"/>
        <v>0</v>
      </c>
    </row>
    <row r="40">
      <c r="A40" s="1" t="s">
        <v>148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9">B40+G40</f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37">
        <f t="shared" si="49"/>
        <v>0</v>
      </c>
    </row>
    <row r="41">
      <c r="A41" s="1" t="s">
        <v>149</v>
      </c>
      <c r="B41" s="36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 s="37">
        <f t="shared" si="6"/>
        <v>0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50">B41+G41</f>
        <v>0</v>
      </c>
      <c r="M41" s="19">
        <f t="shared" si="50"/>
        <v>0</v>
      </c>
      <c r="N41" s="19">
        <f t="shared" si="50"/>
        <v>0</v>
      </c>
      <c r="O41" s="19">
        <f t="shared" si="50"/>
        <v>0</v>
      </c>
      <c r="P41" s="37">
        <f t="shared" si="50"/>
        <v>0</v>
      </c>
    </row>
    <row r="42">
      <c r="A42" s="1" t="s">
        <v>150</v>
      </c>
      <c r="B42" s="36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 s="37">
        <f t="shared" si="6"/>
        <v>0</v>
      </c>
      <c r="G42" s="36">
        <f t="shared" si="7"/>
        <v>0</v>
      </c>
      <c r="H42">
        <f t="shared" si="8"/>
        <v>-70</v>
      </c>
      <c r="I42">
        <f t="shared" si="9"/>
        <v>0</v>
      </c>
      <c r="J42">
        <f t="shared" si="10"/>
        <v>0</v>
      </c>
      <c r="K42" s="38">
        <f t="shared" si="11"/>
        <v>-70</v>
      </c>
      <c r="L42" s="39">
        <f t="shared" ref="L42:P42" si="51">B42+G42</f>
        <v>0</v>
      </c>
      <c r="M42" s="19">
        <f t="shared" si="51"/>
        <v>-70</v>
      </c>
      <c r="N42" s="19">
        <f t="shared" si="51"/>
        <v>0</v>
      </c>
      <c r="O42" s="19">
        <f t="shared" si="51"/>
        <v>0</v>
      </c>
      <c r="P42" s="37">
        <f t="shared" si="51"/>
        <v>-70</v>
      </c>
    </row>
    <row r="43">
      <c r="A43" s="1" t="s">
        <v>151</v>
      </c>
      <c r="B43" s="36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 s="37">
        <f t="shared" si="6"/>
        <v>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2">B43+G43</f>
        <v>0</v>
      </c>
      <c r="M43" s="19">
        <f t="shared" si="52"/>
        <v>0</v>
      </c>
      <c r="N43" s="19">
        <f t="shared" si="52"/>
        <v>0</v>
      </c>
      <c r="O43" s="19">
        <f t="shared" si="52"/>
        <v>0</v>
      </c>
      <c r="P43" s="37">
        <f t="shared" si="52"/>
        <v>0</v>
      </c>
    </row>
    <row r="44">
      <c r="A44" s="1" t="s">
        <v>152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3">B44+G44</f>
        <v>0</v>
      </c>
      <c r="M44" s="19">
        <f t="shared" si="53"/>
        <v>0</v>
      </c>
      <c r="N44" s="19">
        <f t="shared" si="53"/>
        <v>0</v>
      </c>
      <c r="O44" s="19">
        <f t="shared" si="53"/>
        <v>0</v>
      </c>
      <c r="P44" s="37">
        <f t="shared" si="53"/>
        <v>0</v>
      </c>
    </row>
    <row r="45">
      <c r="A45" s="1" t="s">
        <v>153</v>
      </c>
      <c r="B45" s="36">
        <f t="shared" si="2"/>
        <v>0</v>
      </c>
      <c r="C45">
        <f t="shared" si="3"/>
        <v>0</v>
      </c>
      <c r="D45">
        <f t="shared" si="4"/>
        <v>0</v>
      </c>
      <c r="E45">
        <f t="shared" si="5"/>
        <v>0</v>
      </c>
      <c r="F45" s="37">
        <f t="shared" si="6"/>
        <v>0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4">B45+G45</f>
        <v>0</v>
      </c>
      <c r="M45" s="19">
        <f t="shared" si="54"/>
        <v>0</v>
      </c>
      <c r="N45" s="19">
        <f t="shared" si="54"/>
        <v>0</v>
      </c>
      <c r="O45" s="19">
        <f t="shared" si="54"/>
        <v>0</v>
      </c>
      <c r="P45" s="37">
        <f t="shared" si="54"/>
        <v>0</v>
      </c>
    </row>
    <row r="46">
      <c r="A46" s="1" t="s">
        <v>154</v>
      </c>
      <c r="B46" s="36">
        <f t="shared" si="2"/>
        <v>0</v>
      </c>
      <c r="C46">
        <f t="shared" si="3"/>
        <v>0</v>
      </c>
      <c r="D46">
        <f t="shared" si="4"/>
        <v>0</v>
      </c>
      <c r="E46">
        <f t="shared" si="5"/>
        <v>0</v>
      </c>
      <c r="F46" s="37">
        <f t="shared" si="6"/>
        <v>0</v>
      </c>
      <c r="G46" s="36">
        <f t="shared" si="7"/>
        <v>0</v>
      </c>
      <c r="H46">
        <f t="shared" si="8"/>
        <v>-130</v>
      </c>
      <c r="I46">
        <f t="shared" si="9"/>
        <v>0</v>
      </c>
      <c r="J46">
        <f t="shared" si="10"/>
        <v>0</v>
      </c>
      <c r="K46" s="38">
        <f t="shared" si="11"/>
        <v>-130</v>
      </c>
      <c r="L46" s="39">
        <f t="shared" ref="L46:P46" si="55">B46+G46</f>
        <v>0</v>
      </c>
      <c r="M46" s="19">
        <f t="shared" si="55"/>
        <v>-130</v>
      </c>
      <c r="N46" s="19">
        <f t="shared" si="55"/>
        <v>0</v>
      </c>
      <c r="O46" s="19">
        <f t="shared" si="55"/>
        <v>0</v>
      </c>
      <c r="P46" s="37">
        <f t="shared" si="55"/>
        <v>-130</v>
      </c>
    </row>
    <row r="47">
      <c r="A47" s="1" t="s">
        <v>155</v>
      </c>
      <c r="B47" s="36">
        <f t="shared" si="2"/>
        <v>0</v>
      </c>
      <c r="C47">
        <f t="shared" si="3"/>
        <v>30</v>
      </c>
      <c r="D47">
        <f t="shared" si="4"/>
        <v>0</v>
      </c>
      <c r="E47">
        <f t="shared" si="5"/>
        <v>0</v>
      </c>
      <c r="F47" s="37">
        <f t="shared" si="6"/>
        <v>30</v>
      </c>
      <c r="G47" s="36">
        <f t="shared" si="7"/>
        <v>0</v>
      </c>
      <c r="H47">
        <f t="shared" si="8"/>
        <v>-225</v>
      </c>
      <c r="I47">
        <f t="shared" si="9"/>
        <v>0</v>
      </c>
      <c r="J47">
        <f t="shared" si="10"/>
        <v>0</v>
      </c>
      <c r="K47" s="38">
        <f t="shared" si="11"/>
        <v>-225</v>
      </c>
      <c r="L47" s="39">
        <f t="shared" ref="L47:P47" si="56">B47+G47</f>
        <v>0</v>
      </c>
      <c r="M47" s="19">
        <f t="shared" si="56"/>
        <v>-195</v>
      </c>
      <c r="N47" s="19">
        <f t="shared" si="56"/>
        <v>0</v>
      </c>
      <c r="O47" s="19">
        <f t="shared" si="56"/>
        <v>0</v>
      </c>
      <c r="P47" s="37">
        <f t="shared" si="56"/>
        <v>-195</v>
      </c>
    </row>
    <row r="48">
      <c r="A48" s="1" t="s">
        <v>156</v>
      </c>
      <c r="B48" s="36">
        <f t="shared" si="2"/>
        <v>2</v>
      </c>
      <c r="C48">
        <f t="shared" si="3"/>
        <v>46</v>
      </c>
      <c r="D48">
        <f t="shared" si="4"/>
        <v>4</v>
      </c>
      <c r="E48">
        <f t="shared" si="5"/>
        <v>7</v>
      </c>
      <c r="F48" s="37">
        <f t="shared" si="6"/>
        <v>66.47</v>
      </c>
      <c r="G48" s="36">
        <f t="shared" si="7"/>
        <v>0</v>
      </c>
      <c r="H48">
        <f t="shared" si="8"/>
        <v>0</v>
      </c>
      <c r="I48">
        <f t="shared" si="9"/>
        <v>0</v>
      </c>
      <c r="J48">
        <f t="shared" si="10"/>
        <v>0</v>
      </c>
      <c r="K48" s="38">
        <f t="shared" si="11"/>
        <v>0</v>
      </c>
      <c r="L48" s="39">
        <f t="shared" ref="L48:P48" si="57">B48+G48</f>
        <v>2</v>
      </c>
      <c r="M48" s="19">
        <f t="shared" si="57"/>
        <v>46</v>
      </c>
      <c r="N48" s="19">
        <f t="shared" si="57"/>
        <v>4</v>
      </c>
      <c r="O48" s="19">
        <f t="shared" si="57"/>
        <v>7</v>
      </c>
      <c r="P48" s="37">
        <f t="shared" si="57"/>
        <v>66.47</v>
      </c>
    </row>
    <row r="49">
      <c r="A49" s="1" t="s">
        <v>157</v>
      </c>
      <c r="B49" s="36">
        <f t="shared" si="2"/>
        <v>0</v>
      </c>
      <c r="C49">
        <f t="shared" si="3"/>
        <v>0</v>
      </c>
      <c r="D49">
        <f t="shared" si="4"/>
        <v>0</v>
      </c>
      <c r="E49">
        <f t="shared" si="5"/>
        <v>0</v>
      </c>
      <c r="F49" s="37">
        <f t="shared" si="6"/>
        <v>0</v>
      </c>
      <c r="G49" s="36">
        <f t="shared" si="7"/>
        <v>0</v>
      </c>
      <c r="H49">
        <f t="shared" si="8"/>
        <v>-60</v>
      </c>
      <c r="I49">
        <f t="shared" si="9"/>
        <v>0</v>
      </c>
      <c r="J49">
        <f t="shared" si="10"/>
        <v>0</v>
      </c>
      <c r="K49" s="38">
        <f t="shared" si="11"/>
        <v>-60</v>
      </c>
      <c r="L49" s="39">
        <f t="shared" ref="L49:P49" si="58">B49+G49</f>
        <v>0</v>
      </c>
      <c r="M49" s="19">
        <f t="shared" si="58"/>
        <v>-60</v>
      </c>
      <c r="N49" s="19">
        <f t="shared" si="58"/>
        <v>0</v>
      </c>
      <c r="O49" s="19">
        <f t="shared" si="58"/>
        <v>0</v>
      </c>
      <c r="P49" s="37">
        <f t="shared" si="58"/>
        <v>-60</v>
      </c>
    </row>
    <row r="50">
      <c r="A50" s="1" t="s">
        <v>158</v>
      </c>
      <c r="B50" s="36">
        <f t="shared" si="2"/>
        <v>0</v>
      </c>
      <c r="C50">
        <f t="shared" si="3"/>
        <v>0</v>
      </c>
      <c r="D50">
        <f t="shared" si="4"/>
        <v>0</v>
      </c>
      <c r="E50">
        <f t="shared" si="5"/>
        <v>0</v>
      </c>
      <c r="F50" s="37">
        <f t="shared" si="6"/>
        <v>0</v>
      </c>
      <c r="G50" s="36">
        <f t="shared" si="7"/>
        <v>0</v>
      </c>
      <c r="H50">
        <f t="shared" si="8"/>
        <v>0</v>
      </c>
      <c r="I50">
        <f t="shared" si="9"/>
        <v>0</v>
      </c>
      <c r="J50">
        <f t="shared" si="10"/>
        <v>0</v>
      </c>
      <c r="K50" s="38">
        <f t="shared" si="11"/>
        <v>0</v>
      </c>
      <c r="L50" s="39">
        <f t="shared" ref="L50:P50" si="59">B50+G50</f>
        <v>0</v>
      </c>
      <c r="M50" s="19">
        <f t="shared" si="59"/>
        <v>0</v>
      </c>
      <c r="N50" s="19">
        <f t="shared" si="59"/>
        <v>0</v>
      </c>
      <c r="O50" s="19">
        <f t="shared" si="59"/>
        <v>0</v>
      </c>
      <c r="P50" s="37">
        <f t="shared" si="59"/>
        <v>0</v>
      </c>
    </row>
    <row r="51">
      <c r="A51" s="1" t="s">
        <v>159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0</v>
      </c>
      <c r="I51">
        <f t="shared" si="9"/>
        <v>0</v>
      </c>
      <c r="J51">
        <f t="shared" si="10"/>
        <v>0</v>
      </c>
      <c r="K51" s="38">
        <f t="shared" si="11"/>
        <v>0</v>
      </c>
      <c r="L51" s="39">
        <f t="shared" ref="L51:P51" si="60">B51+G51</f>
        <v>0</v>
      </c>
      <c r="M51" s="19">
        <f t="shared" si="60"/>
        <v>0</v>
      </c>
      <c r="N51" s="19">
        <f t="shared" si="60"/>
        <v>0</v>
      </c>
      <c r="O51" s="19">
        <f t="shared" si="60"/>
        <v>0</v>
      </c>
      <c r="P51" s="37">
        <f t="shared" si="60"/>
        <v>0</v>
      </c>
    </row>
    <row r="52">
      <c r="A52" s="1" t="s">
        <v>160</v>
      </c>
      <c r="B52" s="36">
        <f t="shared" si="2"/>
        <v>0</v>
      </c>
      <c r="C52">
        <f t="shared" si="3"/>
        <v>0</v>
      </c>
      <c r="D52">
        <f t="shared" si="4"/>
        <v>0</v>
      </c>
      <c r="E52">
        <f t="shared" si="5"/>
        <v>0</v>
      </c>
      <c r="F52" s="37">
        <f t="shared" si="6"/>
        <v>0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1">B52+G52</f>
        <v>0</v>
      </c>
      <c r="M52" s="19">
        <f t="shared" si="61"/>
        <v>0</v>
      </c>
      <c r="N52" s="19">
        <f t="shared" si="61"/>
        <v>0</v>
      </c>
      <c r="O52" s="19">
        <f t="shared" si="61"/>
        <v>0</v>
      </c>
      <c r="P52" s="37">
        <f t="shared" si="61"/>
        <v>0</v>
      </c>
    </row>
    <row r="53">
      <c r="A53" s="1" t="s">
        <v>161</v>
      </c>
      <c r="B53" s="36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 s="37">
        <f t="shared" si="6"/>
        <v>0</v>
      </c>
      <c r="G53" s="36">
        <f t="shared" si="7"/>
        <v>0</v>
      </c>
      <c r="H53">
        <f t="shared" si="8"/>
        <v>-1</v>
      </c>
      <c r="I53">
        <f t="shared" si="9"/>
        <v>0</v>
      </c>
      <c r="J53">
        <f t="shared" si="10"/>
        <v>0</v>
      </c>
      <c r="K53" s="38">
        <f t="shared" si="11"/>
        <v>-1</v>
      </c>
      <c r="L53" s="39">
        <f t="shared" ref="L53:P53" si="62">B53+G53</f>
        <v>0</v>
      </c>
      <c r="M53" s="19">
        <f t="shared" si="62"/>
        <v>-1</v>
      </c>
      <c r="N53" s="19">
        <f t="shared" si="62"/>
        <v>0</v>
      </c>
      <c r="O53" s="19">
        <f t="shared" si="62"/>
        <v>0</v>
      </c>
      <c r="P53" s="37">
        <f t="shared" si="62"/>
        <v>-1</v>
      </c>
    </row>
    <row r="54">
      <c r="A54" s="1" t="s">
        <v>162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-300</v>
      </c>
      <c r="I54">
        <f t="shared" si="9"/>
        <v>0</v>
      </c>
      <c r="J54">
        <f t="shared" si="10"/>
        <v>0</v>
      </c>
      <c r="K54" s="38">
        <f t="shared" si="11"/>
        <v>-300</v>
      </c>
      <c r="L54" s="39">
        <f t="shared" ref="L54:P54" si="63">B54+G54</f>
        <v>0</v>
      </c>
      <c r="M54" s="19">
        <f t="shared" si="63"/>
        <v>-300</v>
      </c>
      <c r="N54" s="19">
        <f t="shared" si="63"/>
        <v>0</v>
      </c>
      <c r="O54" s="19">
        <f t="shared" si="63"/>
        <v>0</v>
      </c>
      <c r="P54" s="37">
        <f t="shared" si="63"/>
        <v>-300</v>
      </c>
    </row>
    <row r="55">
      <c r="A55" s="1" t="s">
        <v>163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0</v>
      </c>
      <c r="I55">
        <f t="shared" si="9"/>
        <v>-1</v>
      </c>
      <c r="J55">
        <f t="shared" si="10"/>
        <v>0</v>
      </c>
      <c r="K55" s="38">
        <f t="shared" si="11"/>
        <v>-0.1</v>
      </c>
      <c r="L55" s="39">
        <f t="shared" ref="L55:P55" si="64">B55+G55</f>
        <v>0</v>
      </c>
      <c r="M55" s="19">
        <f t="shared" si="64"/>
        <v>0</v>
      </c>
      <c r="N55" s="19">
        <f t="shared" si="64"/>
        <v>-1</v>
      </c>
      <c r="O55" s="19">
        <f t="shared" si="64"/>
        <v>0</v>
      </c>
      <c r="P55" s="37">
        <f t="shared" si="64"/>
        <v>-0.1</v>
      </c>
    </row>
    <row r="56">
      <c r="A56" s="1" t="s">
        <v>164</v>
      </c>
      <c r="B56" s="36">
        <f t="shared" si="2"/>
        <v>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5">B56+G56</f>
        <v>0</v>
      </c>
      <c r="M56" s="19">
        <f t="shared" si="65"/>
        <v>0</v>
      </c>
      <c r="N56" s="19">
        <f t="shared" si="65"/>
        <v>0</v>
      </c>
      <c r="O56" s="19">
        <f t="shared" si="65"/>
        <v>0</v>
      </c>
      <c r="P56" s="37">
        <f t="shared" si="65"/>
        <v>0</v>
      </c>
    </row>
    <row r="57">
      <c r="A57" s="1" t="s">
        <v>165</v>
      </c>
      <c r="B57" s="36">
        <f t="shared" si="2"/>
        <v>0</v>
      </c>
      <c r="C57">
        <f t="shared" si="3"/>
        <v>0</v>
      </c>
      <c r="D57">
        <f t="shared" si="4"/>
        <v>0</v>
      </c>
      <c r="E57">
        <f t="shared" si="5"/>
        <v>0</v>
      </c>
      <c r="F57" s="37">
        <f t="shared" si="6"/>
        <v>0</v>
      </c>
      <c r="G57" s="36">
        <f t="shared" si="7"/>
        <v>0</v>
      </c>
      <c r="H57">
        <f t="shared" si="8"/>
        <v>-10</v>
      </c>
      <c r="I57">
        <f t="shared" si="9"/>
        <v>0</v>
      </c>
      <c r="J57">
        <f t="shared" si="10"/>
        <v>0</v>
      </c>
      <c r="K57" s="38">
        <f t="shared" si="11"/>
        <v>-10</v>
      </c>
      <c r="L57" s="39">
        <f t="shared" ref="L57:P57" si="66">B57+G57</f>
        <v>0</v>
      </c>
      <c r="M57" s="19">
        <f t="shared" si="66"/>
        <v>-10</v>
      </c>
      <c r="N57" s="19">
        <f t="shared" si="66"/>
        <v>0</v>
      </c>
      <c r="O57" s="19">
        <f t="shared" si="66"/>
        <v>0</v>
      </c>
      <c r="P57" s="37">
        <f t="shared" si="66"/>
        <v>-10</v>
      </c>
    </row>
    <row r="58">
      <c r="A58" s="1" t="s">
        <v>166</v>
      </c>
      <c r="B58" s="36">
        <f t="shared" si="2"/>
        <v>0</v>
      </c>
      <c r="C58">
        <f t="shared" si="3"/>
        <v>285</v>
      </c>
      <c r="D58">
        <f t="shared" si="4"/>
        <v>0</v>
      </c>
      <c r="E58">
        <f t="shared" si="5"/>
        <v>0</v>
      </c>
      <c r="F58" s="37">
        <f t="shared" si="6"/>
        <v>285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7">B58+G58</f>
        <v>0</v>
      </c>
      <c r="M58" s="19">
        <f t="shared" si="67"/>
        <v>285</v>
      </c>
      <c r="N58" s="19">
        <f t="shared" si="67"/>
        <v>0</v>
      </c>
      <c r="O58" s="19">
        <f t="shared" si="67"/>
        <v>0</v>
      </c>
      <c r="P58" s="37">
        <f t="shared" si="67"/>
        <v>285</v>
      </c>
    </row>
    <row r="59">
      <c r="A59" s="1" t="s">
        <v>167</v>
      </c>
      <c r="B59" s="36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 s="37">
        <f t="shared" si="6"/>
        <v>0</v>
      </c>
      <c r="G59" s="36">
        <f t="shared" si="7"/>
        <v>0</v>
      </c>
      <c r="H59">
        <f t="shared" si="8"/>
        <v>-151</v>
      </c>
      <c r="I59">
        <f t="shared" si="9"/>
        <v>0</v>
      </c>
      <c r="J59">
        <f t="shared" si="10"/>
        <v>0</v>
      </c>
      <c r="K59" s="38">
        <f t="shared" si="11"/>
        <v>-151</v>
      </c>
      <c r="L59" s="39">
        <f t="shared" ref="L59:P59" si="68">B59+G59</f>
        <v>0</v>
      </c>
      <c r="M59" s="19">
        <f t="shared" si="68"/>
        <v>-151</v>
      </c>
      <c r="N59" s="19">
        <f t="shared" si="68"/>
        <v>0</v>
      </c>
      <c r="O59" s="19">
        <f t="shared" si="68"/>
        <v>0</v>
      </c>
      <c r="P59" s="37">
        <f t="shared" si="68"/>
        <v>-151</v>
      </c>
    </row>
    <row r="60">
      <c r="A60" s="1" t="s">
        <v>168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0</v>
      </c>
      <c r="H60">
        <f t="shared" si="8"/>
        <v>0</v>
      </c>
      <c r="I60">
        <f t="shared" si="9"/>
        <v>0</v>
      </c>
      <c r="J60">
        <f t="shared" si="10"/>
        <v>0</v>
      </c>
      <c r="K60" s="38">
        <f t="shared" si="11"/>
        <v>0</v>
      </c>
      <c r="L60" s="39">
        <f t="shared" ref="L60:P60" si="69">B60+G60</f>
        <v>0</v>
      </c>
      <c r="M60" s="19">
        <f t="shared" si="69"/>
        <v>0</v>
      </c>
      <c r="N60" s="19">
        <f t="shared" si="69"/>
        <v>0</v>
      </c>
      <c r="O60" s="19">
        <f t="shared" si="69"/>
        <v>0</v>
      </c>
      <c r="P60" s="37">
        <f t="shared" si="69"/>
        <v>0</v>
      </c>
    </row>
    <row r="61">
      <c r="A61" s="1" t="s">
        <v>169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70">B61+G61</f>
        <v>0</v>
      </c>
      <c r="M61" s="19">
        <f t="shared" si="70"/>
        <v>0</v>
      </c>
      <c r="N61" s="19">
        <f t="shared" si="70"/>
        <v>0</v>
      </c>
      <c r="O61" s="19">
        <f t="shared" si="70"/>
        <v>0</v>
      </c>
      <c r="P61" s="37">
        <f t="shared" si="70"/>
        <v>0</v>
      </c>
    </row>
    <row r="62">
      <c r="A62" s="1" t="s">
        <v>170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0</v>
      </c>
      <c r="I62">
        <f t="shared" si="9"/>
        <v>-1</v>
      </c>
      <c r="J62">
        <f t="shared" si="10"/>
        <v>0</v>
      </c>
      <c r="K62" s="38">
        <f t="shared" si="11"/>
        <v>-0.1</v>
      </c>
      <c r="L62" s="39">
        <f t="shared" ref="L62:P62" si="71">B62+G62</f>
        <v>0</v>
      </c>
      <c r="M62" s="19">
        <f t="shared" si="71"/>
        <v>0</v>
      </c>
      <c r="N62" s="19">
        <f t="shared" si="71"/>
        <v>-1</v>
      </c>
      <c r="O62" s="19">
        <f t="shared" si="71"/>
        <v>0</v>
      </c>
      <c r="P62" s="37">
        <f t="shared" si="71"/>
        <v>-0.1</v>
      </c>
    </row>
    <row r="63">
      <c r="A63" s="1" t="s">
        <v>171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-566</v>
      </c>
      <c r="I63">
        <f t="shared" si="9"/>
        <v>0</v>
      </c>
      <c r="J63">
        <f t="shared" si="10"/>
        <v>0</v>
      </c>
      <c r="K63" s="38">
        <f t="shared" si="11"/>
        <v>-566</v>
      </c>
      <c r="L63" s="39">
        <f t="shared" ref="L63:P63" si="72">B63+G63</f>
        <v>0</v>
      </c>
      <c r="M63" s="19">
        <f t="shared" si="72"/>
        <v>-566</v>
      </c>
      <c r="N63" s="19">
        <f t="shared" si="72"/>
        <v>0</v>
      </c>
      <c r="O63" s="19">
        <f t="shared" si="72"/>
        <v>0</v>
      </c>
      <c r="P63" s="37">
        <f t="shared" si="72"/>
        <v>-566</v>
      </c>
    </row>
    <row r="64">
      <c r="A64" s="1" t="s">
        <v>172</v>
      </c>
      <c r="B64" s="36">
        <f t="shared" si="2"/>
        <v>0</v>
      </c>
      <c r="C64">
        <f t="shared" si="3"/>
        <v>2214</v>
      </c>
      <c r="D64">
        <f t="shared" si="4"/>
        <v>0</v>
      </c>
      <c r="E64">
        <f t="shared" si="5"/>
        <v>0</v>
      </c>
      <c r="F64" s="37">
        <f t="shared" si="6"/>
        <v>2214</v>
      </c>
      <c r="G64" s="36">
        <f t="shared" si="7"/>
        <v>0</v>
      </c>
      <c r="H64">
        <f t="shared" si="8"/>
        <v>0</v>
      </c>
      <c r="I64">
        <f t="shared" si="9"/>
        <v>0</v>
      </c>
      <c r="J64">
        <f t="shared" si="10"/>
        <v>0</v>
      </c>
      <c r="K64" s="38">
        <f t="shared" si="11"/>
        <v>0</v>
      </c>
      <c r="L64" s="39">
        <f t="shared" ref="L64:P64" si="73">B64+G64</f>
        <v>0</v>
      </c>
      <c r="M64" s="19">
        <f t="shared" si="73"/>
        <v>2214</v>
      </c>
      <c r="N64" s="19">
        <f t="shared" si="73"/>
        <v>0</v>
      </c>
      <c r="O64" s="19">
        <f t="shared" si="73"/>
        <v>0</v>
      </c>
      <c r="P64" s="37">
        <f t="shared" si="73"/>
        <v>2214</v>
      </c>
    </row>
    <row r="65">
      <c r="A65" s="1" t="s">
        <v>173</v>
      </c>
      <c r="B65" s="36">
        <f t="shared" si="2"/>
        <v>5</v>
      </c>
      <c r="C65">
        <f t="shared" si="3"/>
        <v>0</v>
      </c>
      <c r="D65">
        <f t="shared" si="4"/>
        <v>0</v>
      </c>
      <c r="E65">
        <f t="shared" si="5"/>
        <v>0</v>
      </c>
      <c r="F65" s="37">
        <f t="shared" si="6"/>
        <v>50</v>
      </c>
      <c r="G65" s="36">
        <f t="shared" si="7"/>
        <v>0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0</v>
      </c>
      <c r="L65" s="39">
        <f t="shared" ref="L65:P65" si="74">B65+G65</f>
        <v>5</v>
      </c>
      <c r="M65" s="19">
        <f t="shared" si="74"/>
        <v>0</v>
      </c>
      <c r="N65" s="19">
        <f t="shared" si="74"/>
        <v>0</v>
      </c>
      <c r="O65" s="19">
        <f t="shared" si="74"/>
        <v>0</v>
      </c>
      <c r="P65" s="37">
        <f t="shared" si="74"/>
        <v>50</v>
      </c>
    </row>
    <row r="66">
      <c r="A66" s="1" t="s">
        <v>174</v>
      </c>
      <c r="B66" s="3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5">B66+G66</f>
        <v>0</v>
      </c>
      <c r="M66" s="19">
        <f t="shared" si="75"/>
        <v>0</v>
      </c>
      <c r="N66" s="19">
        <f t="shared" si="75"/>
        <v>0</v>
      </c>
      <c r="O66" s="19">
        <f t="shared" si="75"/>
        <v>0</v>
      </c>
      <c r="P66" s="37">
        <f t="shared" si="75"/>
        <v>0</v>
      </c>
    </row>
    <row r="67">
      <c r="A67" s="1" t="s">
        <v>175</v>
      </c>
      <c r="B67" s="36">
        <f t="shared" si="2"/>
        <v>0</v>
      </c>
      <c r="C67">
        <f t="shared" si="3"/>
        <v>35</v>
      </c>
      <c r="D67">
        <f t="shared" si="4"/>
        <v>0</v>
      </c>
      <c r="E67">
        <f t="shared" si="5"/>
        <v>0</v>
      </c>
      <c r="F67" s="37">
        <f t="shared" si="6"/>
        <v>35</v>
      </c>
      <c r="G67" s="36">
        <f t="shared" si="7"/>
        <v>0</v>
      </c>
      <c r="H67">
        <f t="shared" si="8"/>
        <v>-31</v>
      </c>
      <c r="I67">
        <f t="shared" si="9"/>
        <v>-2</v>
      </c>
      <c r="J67">
        <f t="shared" si="10"/>
        <v>0</v>
      </c>
      <c r="K67" s="38">
        <f t="shared" si="11"/>
        <v>-31.2</v>
      </c>
      <c r="L67" s="39">
        <f t="shared" ref="L67:P67" si="76">B67+G67</f>
        <v>0</v>
      </c>
      <c r="M67" s="19">
        <f t="shared" si="76"/>
        <v>4</v>
      </c>
      <c r="N67" s="19">
        <f t="shared" si="76"/>
        <v>-2</v>
      </c>
      <c r="O67" s="19">
        <f t="shared" si="76"/>
        <v>0</v>
      </c>
      <c r="P67" s="37">
        <f t="shared" si="76"/>
        <v>3.8</v>
      </c>
    </row>
    <row r="68">
      <c r="A68" s="1" t="s">
        <v>176</v>
      </c>
      <c r="B68" s="36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 s="37">
        <f t="shared" si="6"/>
        <v>0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7">B68+G68</f>
        <v>0</v>
      </c>
      <c r="M68" s="19">
        <f t="shared" si="77"/>
        <v>0</v>
      </c>
      <c r="N68" s="19">
        <f t="shared" si="77"/>
        <v>0</v>
      </c>
      <c r="O68" s="19">
        <f t="shared" si="77"/>
        <v>0</v>
      </c>
      <c r="P68" s="37">
        <f t="shared" si="77"/>
        <v>0</v>
      </c>
    </row>
    <row r="69">
      <c r="A69" s="1" t="s">
        <v>177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8">B69+G69</f>
        <v>0</v>
      </c>
      <c r="M69" s="19">
        <f t="shared" si="78"/>
        <v>0</v>
      </c>
      <c r="N69" s="19">
        <f t="shared" si="78"/>
        <v>0</v>
      </c>
      <c r="O69" s="19">
        <f t="shared" si="78"/>
        <v>0</v>
      </c>
      <c r="P69" s="37">
        <f t="shared" si="78"/>
        <v>0</v>
      </c>
    </row>
    <row r="70">
      <c r="A70" s="1" t="s">
        <v>178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9">B70+G70</f>
        <v>0</v>
      </c>
      <c r="M70" s="19">
        <f t="shared" si="79"/>
        <v>0</v>
      </c>
      <c r="N70" s="19">
        <f t="shared" si="79"/>
        <v>0</v>
      </c>
      <c r="O70" s="19">
        <f t="shared" si="79"/>
        <v>0</v>
      </c>
      <c r="P70" s="37">
        <f t="shared" si="79"/>
        <v>0</v>
      </c>
    </row>
    <row r="71">
      <c r="A71" s="1" t="s">
        <v>179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0</v>
      </c>
      <c r="I71">
        <f t="shared" si="9"/>
        <v>0</v>
      </c>
      <c r="J71">
        <f t="shared" si="10"/>
        <v>0</v>
      </c>
      <c r="K71" s="38">
        <f t="shared" si="11"/>
        <v>0</v>
      </c>
      <c r="L71" s="39">
        <f t="shared" ref="L71:P71" si="80">B71+G71</f>
        <v>0</v>
      </c>
      <c r="M71" s="19">
        <f t="shared" si="80"/>
        <v>0</v>
      </c>
      <c r="N71" s="19">
        <f t="shared" si="80"/>
        <v>0</v>
      </c>
      <c r="O71" s="19">
        <f t="shared" si="80"/>
        <v>0</v>
      </c>
      <c r="P71" s="37">
        <f t="shared" si="80"/>
        <v>0</v>
      </c>
    </row>
    <row r="72">
      <c r="A72" s="1" t="s">
        <v>180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0</v>
      </c>
      <c r="I72">
        <f t="shared" si="9"/>
        <v>0</v>
      </c>
      <c r="J72">
        <f t="shared" si="10"/>
        <v>0</v>
      </c>
      <c r="K72" s="38">
        <f t="shared" si="11"/>
        <v>0</v>
      </c>
      <c r="L72" s="39">
        <f t="shared" ref="L72:P72" si="81">B72+G72</f>
        <v>0</v>
      </c>
      <c r="M72" s="19">
        <f t="shared" si="81"/>
        <v>0</v>
      </c>
      <c r="N72" s="19">
        <f t="shared" si="81"/>
        <v>0</v>
      </c>
      <c r="O72" s="19">
        <f t="shared" si="81"/>
        <v>0</v>
      </c>
      <c r="P72" s="37">
        <f t="shared" si="81"/>
        <v>0</v>
      </c>
    </row>
    <row r="73">
      <c r="A73" s="1" t="s">
        <v>181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 s="38">
        <f t="shared" si="11"/>
        <v>0</v>
      </c>
      <c r="L73" s="39">
        <f t="shared" ref="L73:P73" si="82">B73+G73</f>
        <v>0</v>
      </c>
      <c r="M73" s="19">
        <f t="shared" si="82"/>
        <v>0</v>
      </c>
      <c r="N73" s="19">
        <f t="shared" si="82"/>
        <v>0</v>
      </c>
      <c r="O73" s="19">
        <f t="shared" si="82"/>
        <v>0</v>
      </c>
      <c r="P73" s="37">
        <f t="shared" si="82"/>
        <v>0</v>
      </c>
    </row>
    <row r="74">
      <c r="A74" s="1" t="s">
        <v>182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0</v>
      </c>
      <c r="I74">
        <f t="shared" si="9"/>
        <v>0</v>
      </c>
      <c r="J74">
        <f t="shared" si="10"/>
        <v>0</v>
      </c>
      <c r="K74" s="38">
        <f t="shared" si="11"/>
        <v>0</v>
      </c>
      <c r="L74" s="39">
        <f t="shared" ref="L74:P74" si="83">B74+G74</f>
        <v>0</v>
      </c>
      <c r="M74" s="19">
        <f t="shared" si="83"/>
        <v>0</v>
      </c>
      <c r="N74" s="19">
        <f t="shared" si="83"/>
        <v>0</v>
      </c>
      <c r="O74" s="19">
        <f t="shared" si="83"/>
        <v>0</v>
      </c>
      <c r="P74" s="37">
        <f t="shared" si="83"/>
        <v>0</v>
      </c>
    </row>
    <row r="75">
      <c r="A75" s="1" t="s">
        <v>183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0</v>
      </c>
      <c r="H75">
        <f t="shared" si="8"/>
        <v>-850</v>
      </c>
      <c r="I75">
        <f t="shared" si="9"/>
        <v>0</v>
      </c>
      <c r="J75">
        <f t="shared" si="10"/>
        <v>0</v>
      </c>
      <c r="K75" s="38">
        <f t="shared" si="11"/>
        <v>-850</v>
      </c>
      <c r="L75" s="39">
        <f t="shared" ref="L75:P75" si="84">B75+G75</f>
        <v>0</v>
      </c>
      <c r="M75" s="19">
        <f t="shared" si="84"/>
        <v>-850</v>
      </c>
      <c r="N75" s="19">
        <f t="shared" si="84"/>
        <v>0</v>
      </c>
      <c r="O75" s="19">
        <f t="shared" si="84"/>
        <v>0</v>
      </c>
      <c r="P75" s="37">
        <f t="shared" si="84"/>
        <v>-850</v>
      </c>
    </row>
    <row r="76">
      <c r="A76" s="1" t="s">
        <v>184</v>
      </c>
      <c r="B76" s="36">
        <f t="shared" si="2"/>
        <v>0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0</v>
      </c>
      <c r="G76" s="36">
        <f t="shared" si="7"/>
        <v>0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0</v>
      </c>
      <c r="L76" s="39">
        <f t="shared" ref="L76:P76" si="85">B76+G76</f>
        <v>0</v>
      </c>
      <c r="M76" s="19">
        <f t="shared" si="85"/>
        <v>0</v>
      </c>
      <c r="N76" s="19">
        <f t="shared" si="85"/>
        <v>0</v>
      </c>
      <c r="O76" s="19">
        <f t="shared" si="85"/>
        <v>0</v>
      </c>
      <c r="P76" s="37">
        <f t="shared" si="85"/>
        <v>0</v>
      </c>
    </row>
    <row r="77">
      <c r="A77" s="1" t="s">
        <v>185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0</v>
      </c>
      <c r="I77">
        <f t="shared" si="9"/>
        <v>0</v>
      </c>
      <c r="J77">
        <f t="shared" si="10"/>
        <v>0</v>
      </c>
      <c r="K77" s="38">
        <f t="shared" si="11"/>
        <v>0</v>
      </c>
      <c r="L77" s="39">
        <f t="shared" ref="L77:P77" si="86">B77+G77</f>
        <v>0</v>
      </c>
      <c r="M77" s="19">
        <f t="shared" si="86"/>
        <v>0</v>
      </c>
      <c r="N77" s="19">
        <f t="shared" si="86"/>
        <v>0</v>
      </c>
      <c r="O77" s="19">
        <f t="shared" si="86"/>
        <v>0</v>
      </c>
      <c r="P77" s="37">
        <f t="shared" si="86"/>
        <v>0</v>
      </c>
    </row>
    <row r="78">
      <c r="A78" s="1" t="s">
        <v>186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0</v>
      </c>
      <c r="I78">
        <f t="shared" si="9"/>
        <v>0</v>
      </c>
      <c r="J78">
        <f t="shared" si="10"/>
        <v>0</v>
      </c>
      <c r="K78" s="38">
        <f t="shared" si="11"/>
        <v>0</v>
      </c>
      <c r="L78" s="39">
        <f t="shared" ref="L78:P78" si="87">B78+G78</f>
        <v>0</v>
      </c>
      <c r="M78" s="19">
        <f t="shared" si="87"/>
        <v>0</v>
      </c>
      <c r="N78" s="19">
        <f t="shared" si="87"/>
        <v>0</v>
      </c>
      <c r="O78" s="19">
        <f t="shared" si="87"/>
        <v>0</v>
      </c>
      <c r="P78" s="37">
        <f t="shared" si="87"/>
        <v>0</v>
      </c>
    </row>
    <row r="79">
      <c r="A79" s="1" t="s">
        <v>187</v>
      </c>
      <c r="B79" s="36">
        <f t="shared" si="2"/>
        <v>0</v>
      </c>
      <c r="C79">
        <f t="shared" si="3"/>
        <v>0</v>
      </c>
      <c r="D79">
        <f t="shared" si="4"/>
        <v>0</v>
      </c>
      <c r="E79">
        <f t="shared" si="5"/>
        <v>0</v>
      </c>
      <c r="F79" s="37">
        <f t="shared" si="6"/>
        <v>0</v>
      </c>
      <c r="G79" s="36">
        <f t="shared" si="7"/>
        <v>0</v>
      </c>
      <c r="H79">
        <f t="shared" si="8"/>
        <v>-75</v>
      </c>
      <c r="I79">
        <f t="shared" si="9"/>
        <v>0</v>
      </c>
      <c r="J79">
        <f t="shared" si="10"/>
        <v>0</v>
      </c>
      <c r="K79" s="38">
        <f t="shared" si="11"/>
        <v>-75</v>
      </c>
      <c r="L79" s="39">
        <f t="shared" ref="L79:P79" si="88">B79+G79</f>
        <v>0</v>
      </c>
      <c r="M79" s="19">
        <f t="shared" si="88"/>
        <v>-75</v>
      </c>
      <c r="N79" s="19">
        <f t="shared" si="88"/>
        <v>0</v>
      </c>
      <c r="O79" s="19">
        <f t="shared" si="88"/>
        <v>0</v>
      </c>
      <c r="P79" s="37">
        <f t="shared" si="88"/>
        <v>-75</v>
      </c>
    </row>
    <row r="80">
      <c r="A80" s="1" t="s">
        <v>188</v>
      </c>
      <c r="B80" s="36">
        <f t="shared" si="2"/>
        <v>0</v>
      </c>
      <c r="C80">
        <f t="shared" si="3"/>
        <v>0</v>
      </c>
      <c r="D80">
        <f t="shared" si="4"/>
        <v>0</v>
      </c>
      <c r="E80">
        <f t="shared" si="5"/>
        <v>0</v>
      </c>
      <c r="F80" s="37">
        <f t="shared" si="6"/>
        <v>0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9">B80+G80</f>
        <v>0</v>
      </c>
      <c r="M80" s="19">
        <f t="shared" si="89"/>
        <v>0</v>
      </c>
      <c r="N80" s="19">
        <f t="shared" si="89"/>
        <v>0</v>
      </c>
      <c r="O80" s="19">
        <f t="shared" si="89"/>
        <v>0</v>
      </c>
      <c r="P80" s="37">
        <f t="shared" si="89"/>
        <v>0</v>
      </c>
    </row>
    <row r="81">
      <c r="A81" s="1" t="s">
        <v>189</v>
      </c>
      <c r="B81" s="36">
        <f t="shared" si="2"/>
        <v>0</v>
      </c>
      <c r="C81">
        <f t="shared" si="3"/>
        <v>0</v>
      </c>
      <c r="D81">
        <f t="shared" si="4"/>
        <v>0</v>
      </c>
      <c r="E81">
        <f t="shared" si="5"/>
        <v>0</v>
      </c>
      <c r="F81" s="37">
        <f t="shared" si="6"/>
        <v>0</v>
      </c>
      <c r="G81" s="36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 s="38">
        <f t="shared" si="11"/>
        <v>0</v>
      </c>
      <c r="L81" s="39">
        <f t="shared" ref="L81:P81" si="90">B81+G81</f>
        <v>0</v>
      </c>
      <c r="M81" s="19">
        <f t="shared" si="90"/>
        <v>0</v>
      </c>
      <c r="N81" s="19">
        <f t="shared" si="90"/>
        <v>0</v>
      </c>
      <c r="O81" s="19">
        <f t="shared" si="90"/>
        <v>0</v>
      </c>
      <c r="P81" s="37">
        <f t="shared" si="90"/>
        <v>0</v>
      </c>
    </row>
    <row r="82">
      <c r="A82" s="1" t="s">
        <v>190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0</v>
      </c>
      <c r="I82">
        <f t="shared" si="9"/>
        <v>0</v>
      </c>
      <c r="J82">
        <f t="shared" si="10"/>
        <v>0</v>
      </c>
      <c r="K82" s="38">
        <f t="shared" si="11"/>
        <v>0</v>
      </c>
      <c r="L82" s="39">
        <f t="shared" ref="L82:P82" si="91">B82+G82</f>
        <v>0</v>
      </c>
      <c r="M82" s="19">
        <f t="shared" si="91"/>
        <v>0</v>
      </c>
      <c r="N82" s="19">
        <f t="shared" si="91"/>
        <v>0</v>
      </c>
      <c r="O82" s="19">
        <f t="shared" si="91"/>
        <v>0</v>
      </c>
      <c r="P82" s="37">
        <f t="shared" si="91"/>
        <v>0</v>
      </c>
    </row>
    <row r="83">
      <c r="A83" s="1" t="s">
        <v>191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2">B83+G83</f>
        <v>0</v>
      </c>
      <c r="M83" s="19">
        <f t="shared" si="92"/>
        <v>0</v>
      </c>
      <c r="N83" s="19">
        <f t="shared" si="92"/>
        <v>0</v>
      </c>
      <c r="O83" s="19">
        <f t="shared" si="92"/>
        <v>0</v>
      </c>
      <c r="P83" s="37">
        <f t="shared" si="92"/>
        <v>0</v>
      </c>
    </row>
    <row r="84">
      <c r="A84" s="1" t="s">
        <v>192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3">B84+G84</f>
        <v>0</v>
      </c>
      <c r="M84" s="19">
        <f t="shared" si="93"/>
        <v>0</v>
      </c>
      <c r="N84" s="19">
        <f t="shared" si="93"/>
        <v>0</v>
      </c>
      <c r="O84" s="19">
        <f t="shared" si="93"/>
        <v>0</v>
      </c>
      <c r="P84" s="37">
        <f t="shared" si="93"/>
        <v>0</v>
      </c>
    </row>
    <row r="85">
      <c r="A85" s="1" t="s">
        <v>193</v>
      </c>
      <c r="B85" s="36">
        <f t="shared" si="2"/>
        <v>350</v>
      </c>
      <c r="C85">
        <f t="shared" si="3"/>
        <v>218</v>
      </c>
      <c r="D85">
        <f t="shared" si="4"/>
        <v>0</v>
      </c>
      <c r="E85">
        <f t="shared" si="5"/>
        <v>0</v>
      </c>
      <c r="F85" s="37">
        <f t="shared" si="6"/>
        <v>3718</v>
      </c>
      <c r="G85" s="36">
        <f t="shared" si="7"/>
        <v>0</v>
      </c>
      <c r="H85">
        <f t="shared" si="8"/>
        <v>-575</v>
      </c>
      <c r="I85">
        <f t="shared" si="9"/>
        <v>0</v>
      </c>
      <c r="J85">
        <f t="shared" si="10"/>
        <v>0</v>
      </c>
      <c r="K85" s="38">
        <f t="shared" si="11"/>
        <v>-575</v>
      </c>
      <c r="L85" s="39">
        <f t="shared" ref="L85:P85" si="94">B85+G85</f>
        <v>350</v>
      </c>
      <c r="M85" s="19">
        <f t="shared" si="94"/>
        <v>-357</v>
      </c>
      <c r="N85" s="19">
        <f t="shared" si="94"/>
        <v>0</v>
      </c>
      <c r="O85" s="19">
        <f t="shared" si="94"/>
        <v>0</v>
      </c>
      <c r="P85" s="37">
        <f t="shared" si="94"/>
        <v>3143</v>
      </c>
    </row>
    <row r="86">
      <c r="A86" s="1" t="s">
        <v>194</v>
      </c>
      <c r="B86" s="36">
        <f t="shared" si="2"/>
        <v>0</v>
      </c>
      <c r="C86">
        <f t="shared" si="3"/>
        <v>0</v>
      </c>
      <c r="D86">
        <f t="shared" si="4"/>
        <v>0</v>
      </c>
      <c r="E86">
        <f t="shared" si="5"/>
        <v>0</v>
      </c>
      <c r="F86" s="37">
        <f t="shared" si="6"/>
        <v>0</v>
      </c>
      <c r="G86" s="3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 s="38">
        <f t="shared" si="11"/>
        <v>0</v>
      </c>
      <c r="L86" s="39">
        <f t="shared" ref="L86:P86" si="95">B86+G86</f>
        <v>0</v>
      </c>
      <c r="M86" s="19">
        <f t="shared" si="95"/>
        <v>0</v>
      </c>
      <c r="N86" s="19">
        <f t="shared" si="95"/>
        <v>0</v>
      </c>
      <c r="O86" s="19">
        <f t="shared" si="95"/>
        <v>0</v>
      </c>
      <c r="P86" s="37">
        <f t="shared" si="95"/>
        <v>0</v>
      </c>
    </row>
    <row r="87">
      <c r="A87" s="1" t="s">
        <v>195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6">B87+G87</f>
        <v>0</v>
      </c>
      <c r="M87" s="19">
        <f t="shared" si="96"/>
        <v>0</v>
      </c>
      <c r="N87" s="19">
        <f t="shared" si="96"/>
        <v>0</v>
      </c>
      <c r="O87" s="19">
        <f t="shared" si="96"/>
        <v>0</v>
      </c>
      <c r="P87" s="37">
        <f t="shared" si="96"/>
        <v>0</v>
      </c>
    </row>
    <row r="88">
      <c r="A88" s="1" t="s">
        <v>196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7">B88+G88</f>
        <v>0</v>
      </c>
      <c r="M88" s="19">
        <f t="shared" si="97"/>
        <v>0</v>
      </c>
      <c r="N88" s="19">
        <f t="shared" si="97"/>
        <v>0</v>
      </c>
      <c r="O88" s="19">
        <f t="shared" si="97"/>
        <v>0</v>
      </c>
      <c r="P88" s="37">
        <f t="shared" si="97"/>
        <v>0</v>
      </c>
    </row>
    <row r="89">
      <c r="A89" s="1" t="s">
        <v>197</v>
      </c>
      <c r="B89" s="36">
        <f t="shared" si="2"/>
        <v>0</v>
      </c>
      <c r="C89">
        <f t="shared" si="3"/>
        <v>500</v>
      </c>
      <c r="D89">
        <f t="shared" si="4"/>
        <v>0</v>
      </c>
      <c r="E89">
        <f t="shared" si="5"/>
        <v>0</v>
      </c>
      <c r="F89" s="37">
        <f t="shared" si="6"/>
        <v>500</v>
      </c>
      <c r="G89" s="36">
        <f t="shared" si="7"/>
        <v>0</v>
      </c>
      <c r="H89">
        <f t="shared" si="8"/>
        <v>-114</v>
      </c>
      <c r="I89">
        <f t="shared" si="9"/>
        <v>-5</v>
      </c>
      <c r="J89">
        <f t="shared" si="10"/>
        <v>0</v>
      </c>
      <c r="K89" s="38">
        <f t="shared" si="11"/>
        <v>-114.5</v>
      </c>
      <c r="L89" s="39">
        <f t="shared" ref="L89:P89" si="98">B89+G89</f>
        <v>0</v>
      </c>
      <c r="M89" s="19">
        <f t="shared" si="98"/>
        <v>386</v>
      </c>
      <c r="N89" s="19">
        <f t="shared" si="98"/>
        <v>-5</v>
      </c>
      <c r="O89" s="19">
        <f t="shared" si="98"/>
        <v>0</v>
      </c>
      <c r="P89" s="37">
        <f t="shared" si="98"/>
        <v>385.5</v>
      </c>
    </row>
    <row r="90">
      <c r="A90" s="1" t="s">
        <v>198</v>
      </c>
      <c r="B90" s="36">
        <f t="shared" si="2"/>
        <v>0</v>
      </c>
      <c r="C90">
        <f t="shared" si="3"/>
        <v>0</v>
      </c>
      <c r="D90">
        <f t="shared" si="4"/>
        <v>0</v>
      </c>
      <c r="E90">
        <f t="shared" si="5"/>
        <v>0</v>
      </c>
      <c r="F90" s="37">
        <f t="shared" si="6"/>
        <v>0</v>
      </c>
      <c r="G90" s="36">
        <f t="shared" si="7"/>
        <v>0</v>
      </c>
      <c r="H90">
        <f t="shared" si="8"/>
        <v>-201</v>
      </c>
      <c r="I90">
        <f t="shared" si="9"/>
        <v>0</v>
      </c>
      <c r="J90">
        <f t="shared" si="10"/>
        <v>0</v>
      </c>
      <c r="K90" s="38">
        <f t="shared" si="11"/>
        <v>-201</v>
      </c>
      <c r="L90" s="39">
        <f t="shared" ref="L90:P90" si="99">B90+G90</f>
        <v>0</v>
      </c>
      <c r="M90" s="19">
        <f t="shared" si="99"/>
        <v>-201</v>
      </c>
      <c r="N90" s="19">
        <f t="shared" si="99"/>
        <v>0</v>
      </c>
      <c r="O90" s="19">
        <f t="shared" si="99"/>
        <v>0</v>
      </c>
      <c r="P90" s="37">
        <f t="shared" si="99"/>
        <v>-201</v>
      </c>
    </row>
    <row r="91">
      <c r="A91" s="1" t="s">
        <v>199</v>
      </c>
      <c r="B91" s="36">
        <f t="shared" si="2"/>
        <v>0</v>
      </c>
      <c r="C91">
        <f t="shared" si="3"/>
        <v>0</v>
      </c>
      <c r="D91">
        <f t="shared" si="4"/>
        <v>0</v>
      </c>
      <c r="E91">
        <f t="shared" si="5"/>
        <v>0</v>
      </c>
      <c r="F91" s="37">
        <f t="shared" si="6"/>
        <v>0</v>
      </c>
      <c r="G91" s="36">
        <f t="shared" si="7"/>
        <v>0</v>
      </c>
      <c r="H91">
        <f t="shared" si="8"/>
        <v>-32</v>
      </c>
      <c r="I91">
        <f t="shared" si="9"/>
        <v>0</v>
      </c>
      <c r="J91">
        <f t="shared" si="10"/>
        <v>0</v>
      </c>
      <c r="K91" s="38">
        <f t="shared" si="11"/>
        <v>-32</v>
      </c>
      <c r="L91" s="39">
        <f t="shared" ref="L91:P91" si="100">B91+G91</f>
        <v>0</v>
      </c>
      <c r="M91" s="19">
        <f t="shared" si="100"/>
        <v>-32</v>
      </c>
      <c r="N91" s="19">
        <f t="shared" si="100"/>
        <v>0</v>
      </c>
      <c r="O91" s="19">
        <f t="shared" si="100"/>
        <v>0</v>
      </c>
      <c r="P91" s="37">
        <f t="shared" si="100"/>
        <v>-32</v>
      </c>
    </row>
    <row r="92">
      <c r="A92" s="1" t="s">
        <v>200</v>
      </c>
      <c r="B92" s="36">
        <f t="shared" si="2"/>
        <v>0</v>
      </c>
      <c r="C92">
        <f t="shared" si="3"/>
        <v>0</v>
      </c>
      <c r="D92">
        <f t="shared" si="4"/>
        <v>0</v>
      </c>
      <c r="E92">
        <f t="shared" si="5"/>
        <v>0</v>
      </c>
      <c r="F92" s="37">
        <f t="shared" si="6"/>
        <v>0</v>
      </c>
      <c r="G92" s="36">
        <f t="shared" si="7"/>
        <v>0</v>
      </c>
      <c r="H92">
        <f t="shared" si="8"/>
        <v>-130</v>
      </c>
      <c r="I92">
        <f t="shared" si="9"/>
        <v>0</v>
      </c>
      <c r="J92">
        <f t="shared" si="10"/>
        <v>0</v>
      </c>
      <c r="K92" s="38">
        <f t="shared" si="11"/>
        <v>-130</v>
      </c>
      <c r="L92" s="39">
        <f t="shared" ref="L92:P92" si="101">B92+G92</f>
        <v>0</v>
      </c>
      <c r="M92" s="19">
        <f t="shared" si="101"/>
        <v>-130</v>
      </c>
      <c r="N92" s="19">
        <f t="shared" si="101"/>
        <v>0</v>
      </c>
      <c r="O92" s="19">
        <f t="shared" si="101"/>
        <v>0</v>
      </c>
      <c r="P92" s="37">
        <f t="shared" si="101"/>
        <v>-130</v>
      </c>
    </row>
    <row r="93">
      <c r="A93" s="1" t="s">
        <v>201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38">
        <f t="shared" si="11"/>
        <v>0</v>
      </c>
      <c r="L93" s="39">
        <f t="shared" ref="L93:P93" si="102">B93+G93</f>
        <v>0</v>
      </c>
      <c r="M93" s="19">
        <f t="shared" si="102"/>
        <v>0</v>
      </c>
      <c r="N93" s="19">
        <f t="shared" si="102"/>
        <v>0</v>
      </c>
      <c r="O93" s="19">
        <f t="shared" si="102"/>
        <v>0</v>
      </c>
      <c r="P93" s="37">
        <f t="shared" si="102"/>
        <v>0</v>
      </c>
    </row>
    <row r="94">
      <c r="A94" s="1" t="s">
        <v>202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38">
        <f t="shared" si="11"/>
        <v>0</v>
      </c>
      <c r="L94" s="39">
        <f t="shared" ref="L94:P94" si="103">B94+G94</f>
        <v>0</v>
      </c>
      <c r="M94" s="19">
        <f t="shared" si="103"/>
        <v>0</v>
      </c>
      <c r="N94" s="19">
        <f t="shared" si="103"/>
        <v>0</v>
      </c>
      <c r="O94" s="19">
        <f t="shared" si="103"/>
        <v>0</v>
      </c>
      <c r="P94" s="37">
        <f t="shared" si="103"/>
        <v>0</v>
      </c>
    </row>
    <row r="95">
      <c r="A95" s="1" t="s">
        <v>203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>
        <f t="shared" si="11"/>
        <v>0</v>
      </c>
      <c r="L95" s="39">
        <f t="shared" ref="L95:P95" si="104">B95+G95</f>
        <v>0</v>
      </c>
      <c r="M95" s="19">
        <f t="shared" si="104"/>
        <v>0</v>
      </c>
      <c r="N95" s="19">
        <f t="shared" si="104"/>
        <v>0</v>
      </c>
      <c r="O95" s="19">
        <f t="shared" si="104"/>
        <v>0</v>
      </c>
      <c r="P95" s="37">
        <f t="shared" si="104"/>
        <v>0</v>
      </c>
    </row>
    <row r="96">
      <c r="A96" s="1" t="s">
        <v>204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>
        <f t="shared" si="11"/>
        <v>0</v>
      </c>
      <c r="L96" s="39">
        <f t="shared" ref="L96:P96" si="105">B96+G96</f>
        <v>0</v>
      </c>
      <c r="M96" s="19">
        <f t="shared" si="105"/>
        <v>0</v>
      </c>
      <c r="N96" s="19">
        <f t="shared" si="105"/>
        <v>0</v>
      </c>
      <c r="O96" s="19">
        <f t="shared" si="105"/>
        <v>0</v>
      </c>
      <c r="P96" s="37">
        <f t="shared" si="105"/>
        <v>0</v>
      </c>
    </row>
    <row r="97">
      <c r="A97" s="1" t="s">
        <v>205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38">
        <f t="shared" si="11"/>
        <v>0</v>
      </c>
      <c r="L97" s="39">
        <f t="shared" ref="L97:P97" si="106">B97+G97</f>
        <v>0</v>
      </c>
      <c r="M97" s="19">
        <f t="shared" si="106"/>
        <v>0</v>
      </c>
      <c r="N97" s="19">
        <f t="shared" si="106"/>
        <v>0</v>
      </c>
      <c r="O97" s="19">
        <f t="shared" si="106"/>
        <v>0</v>
      </c>
      <c r="P97" s="37">
        <f t="shared" si="106"/>
        <v>0</v>
      </c>
    </row>
    <row r="98">
      <c r="A98" s="1" t="s">
        <v>206</v>
      </c>
      <c r="B98" s="36">
        <f t="shared" si="2"/>
        <v>0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0</v>
      </c>
      <c r="G98" s="36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K98" s="38">
        <f t="shared" si="11"/>
        <v>0</v>
      </c>
      <c r="L98" s="39">
        <f t="shared" ref="L98:P98" si="107">B98+G98</f>
        <v>0</v>
      </c>
      <c r="M98" s="19">
        <f t="shared" si="107"/>
        <v>0</v>
      </c>
      <c r="N98" s="19">
        <f t="shared" si="107"/>
        <v>0</v>
      </c>
      <c r="O98" s="19">
        <f t="shared" si="107"/>
        <v>0</v>
      </c>
      <c r="P98" s="37">
        <f t="shared" si="107"/>
        <v>0</v>
      </c>
    </row>
    <row r="99">
      <c r="A99" s="1" t="s">
        <v>207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38">
        <f t="shared" si="11"/>
        <v>0</v>
      </c>
      <c r="L99" s="39">
        <f t="shared" ref="L99:P99" si="108">B99+G99</f>
        <v>0</v>
      </c>
      <c r="M99" s="19">
        <f t="shared" si="108"/>
        <v>0</v>
      </c>
      <c r="N99" s="19">
        <f t="shared" si="108"/>
        <v>0</v>
      </c>
      <c r="O99" s="19">
        <f t="shared" si="108"/>
        <v>0</v>
      </c>
      <c r="P99" s="37">
        <f t="shared" si="108"/>
        <v>0</v>
      </c>
    </row>
    <row r="100">
      <c r="A100" s="1" t="s">
        <v>208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0</v>
      </c>
      <c r="L100" s="39">
        <f t="shared" ref="L100:P100" si="109">B100+G100</f>
        <v>0</v>
      </c>
      <c r="M100" s="19">
        <f t="shared" si="109"/>
        <v>0</v>
      </c>
      <c r="N100" s="19">
        <f t="shared" si="109"/>
        <v>0</v>
      </c>
      <c r="O100" s="19">
        <f t="shared" si="109"/>
        <v>0</v>
      </c>
      <c r="P100" s="37">
        <f t="shared" si="109"/>
        <v>0</v>
      </c>
    </row>
    <row r="101">
      <c r="A101" s="1" t="s">
        <v>209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10">B101+G101</f>
        <v>0</v>
      </c>
      <c r="M101" s="19">
        <f t="shared" si="110"/>
        <v>0</v>
      </c>
      <c r="N101" s="19">
        <f t="shared" si="110"/>
        <v>0</v>
      </c>
      <c r="O101" s="19">
        <f t="shared" si="110"/>
        <v>0</v>
      </c>
      <c r="P101" s="37">
        <f t="shared" si="110"/>
        <v>0</v>
      </c>
    </row>
    <row r="102">
      <c r="A102" s="1" t="s">
        <v>210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1">B102+G102</f>
        <v>0</v>
      </c>
      <c r="M102" s="19">
        <f t="shared" si="111"/>
        <v>0</v>
      </c>
      <c r="N102" s="19">
        <f t="shared" si="111"/>
        <v>0</v>
      </c>
      <c r="O102" s="19">
        <f t="shared" si="111"/>
        <v>0</v>
      </c>
      <c r="P102" s="37">
        <f t="shared" si="111"/>
        <v>0</v>
      </c>
    </row>
    <row r="103">
      <c r="A103" s="1" t="s">
        <v>211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-5</v>
      </c>
      <c r="H103">
        <f t="shared" si="8"/>
        <v>-10</v>
      </c>
      <c r="I103">
        <f t="shared" si="9"/>
        <v>0</v>
      </c>
      <c r="J103">
        <f t="shared" si="10"/>
        <v>0</v>
      </c>
      <c r="K103" s="38">
        <f t="shared" si="11"/>
        <v>-60</v>
      </c>
      <c r="L103" s="39">
        <f t="shared" ref="L103:P103" si="112">B103+G103</f>
        <v>-5</v>
      </c>
      <c r="M103" s="19">
        <f t="shared" si="112"/>
        <v>-10</v>
      </c>
      <c r="N103" s="19">
        <f t="shared" si="112"/>
        <v>0</v>
      </c>
      <c r="O103" s="19">
        <f t="shared" si="112"/>
        <v>0</v>
      </c>
      <c r="P103" s="37">
        <f t="shared" si="112"/>
        <v>-60</v>
      </c>
    </row>
    <row r="104">
      <c r="A104" s="1" t="s">
        <v>212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3">B104+G104</f>
        <v>0</v>
      </c>
      <c r="M104" s="19">
        <f t="shared" si="113"/>
        <v>0</v>
      </c>
      <c r="N104" s="19">
        <f t="shared" si="113"/>
        <v>0</v>
      </c>
      <c r="O104" s="19">
        <f t="shared" si="113"/>
        <v>0</v>
      </c>
      <c r="P104" s="37">
        <f t="shared" si="113"/>
        <v>0</v>
      </c>
    </row>
    <row r="105">
      <c r="A105" s="1" t="s">
        <v>213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4">B105+G105</f>
        <v>0</v>
      </c>
      <c r="M105" s="19">
        <f t="shared" si="114"/>
        <v>0</v>
      </c>
      <c r="N105" s="19">
        <f t="shared" si="114"/>
        <v>0</v>
      </c>
      <c r="O105" s="19">
        <f t="shared" si="114"/>
        <v>0</v>
      </c>
      <c r="P105" s="37">
        <f t="shared" si="114"/>
        <v>0</v>
      </c>
    </row>
    <row r="106">
      <c r="A106" s="1" t="s">
        <v>214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5">B106+G106</f>
        <v>0</v>
      </c>
      <c r="M106" s="19">
        <f t="shared" si="115"/>
        <v>0</v>
      </c>
      <c r="N106" s="19">
        <f t="shared" si="115"/>
        <v>0</v>
      </c>
      <c r="O106" s="19">
        <f t="shared" si="115"/>
        <v>0</v>
      </c>
      <c r="P106" s="37">
        <f t="shared" si="115"/>
        <v>0</v>
      </c>
    </row>
    <row r="107">
      <c r="A107" s="1" t="s">
        <v>215</v>
      </c>
      <c r="B107" s="36">
        <f t="shared" si="2"/>
        <v>163</v>
      </c>
      <c r="C107">
        <f t="shared" si="3"/>
        <v>2518</v>
      </c>
      <c r="D107">
        <f t="shared" si="4"/>
        <v>707</v>
      </c>
      <c r="E107">
        <f t="shared" si="5"/>
        <v>81</v>
      </c>
      <c r="F107" s="37">
        <f t="shared" si="6"/>
        <v>4219.51</v>
      </c>
      <c r="G107" s="36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>
        <f t="shared" si="11"/>
        <v>0</v>
      </c>
      <c r="L107" s="39">
        <f t="shared" ref="L107:P107" si="116">B107+G107</f>
        <v>163</v>
      </c>
      <c r="M107" s="19">
        <f t="shared" si="116"/>
        <v>2518</v>
      </c>
      <c r="N107" s="19">
        <f t="shared" si="116"/>
        <v>707</v>
      </c>
      <c r="O107" s="19">
        <f t="shared" si="116"/>
        <v>81</v>
      </c>
      <c r="P107" s="37">
        <f t="shared" si="116"/>
        <v>4219.51</v>
      </c>
    </row>
    <row r="108">
      <c r="A108" s="1" t="s">
        <v>216</v>
      </c>
      <c r="B108" s="36">
        <f t="shared" si="2"/>
        <v>0</v>
      </c>
      <c r="C108">
        <f t="shared" si="3"/>
        <v>0</v>
      </c>
      <c r="D108">
        <f t="shared" si="4"/>
        <v>0</v>
      </c>
      <c r="E108">
        <f t="shared" si="5"/>
        <v>0</v>
      </c>
      <c r="F108" s="37">
        <f t="shared" si="6"/>
        <v>0</v>
      </c>
      <c r="G108" s="36">
        <f t="shared" si="7"/>
        <v>0</v>
      </c>
      <c r="H108">
        <f t="shared" si="8"/>
        <v>-362</v>
      </c>
      <c r="I108">
        <f t="shared" si="9"/>
        <v>0</v>
      </c>
      <c r="J108">
        <f t="shared" si="10"/>
        <v>0</v>
      </c>
      <c r="K108" s="38">
        <f t="shared" si="11"/>
        <v>-362</v>
      </c>
      <c r="L108" s="39">
        <f t="shared" ref="L108:P108" si="117">B108+G108</f>
        <v>0</v>
      </c>
      <c r="M108" s="19">
        <f t="shared" si="117"/>
        <v>-362</v>
      </c>
      <c r="N108" s="19">
        <f t="shared" si="117"/>
        <v>0</v>
      </c>
      <c r="O108" s="19">
        <f t="shared" si="117"/>
        <v>0</v>
      </c>
      <c r="P108" s="37">
        <f t="shared" si="117"/>
        <v>-362</v>
      </c>
    </row>
    <row r="109">
      <c r="A109" s="1" t="s">
        <v>217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38">
        <f t="shared" si="11"/>
        <v>0</v>
      </c>
      <c r="L109" s="39">
        <f t="shared" ref="L109:P109" si="118">B109+G109</f>
        <v>0</v>
      </c>
      <c r="M109" s="19">
        <f t="shared" si="118"/>
        <v>0</v>
      </c>
      <c r="N109" s="19">
        <f t="shared" si="118"/>
        <v>0</v>
      </c>
      <c r="O109" s="19">
        <f t="shared" si="118"/>
        <v>0</v>
      </c>
      <c r="P109" s="37">
        <f t="shared" si="118"/>
        <v>0</v>
      </c>
    </row>
    <row r="110">
      <c r="A110" s="1" t="s">
        <v>218</v>
      </c>
      <c r="B110" s="36">
        <f t="shared" si="2"/>
        <v>0</v>
      </c>
      <c r="C110">
        <f t="shared" si="3"/>
        <v>0</v>
      </c>
      <c r="D110">
        <f t="shared" si="4"/>
        <v>0</v>
      </c>
      <c r="E110">
        <f t="shared" si="5"/>
        <v>0</v>
      </c>
      <c r="F110" s="37">
        <f t="shared" si="6"/>
        <v>0</v>
      </c>
      <c r="G110" s="36">
        <f t="shared" si="7"/>
        <v>0</v>
      </c>
      <c r="H110">
        <f t="shared" si="8"/>
        <v>-4760</v>
      </c>
      <c r="I110">
        <f t="shared" si="9"/>
        <v>0</v>
      </c>
      <c r="J110">
        <f t="shared" si="10"/>
        <v>-5</v>
      </c>
      <c r="K110" s="38">
        <f t="shared" si="11"/>
        <v>-4760.05</v>
      </c>
      <c r="L110" s="39">
        <f t="shared" ref="L110:P110" si="119">B110+G110</f>
        <v>0</v>
      </c>
      <c r="M110" s="19">
        <f t="shared" si="119"/>
        <v>-4760</v>
      </c>
      <c r="N110" s="19">
        <f t="shared" si="119"/>
        <v>0</v>
      </c>
      <c r="O110" s="19">
        <f t="shared" si="119"/>
        <v>-5</v>
      </c>
      <c r="P110" s="37">
        <f t="shared" si="119"/>
        <v>-4760.05</v>
      </c>
    </row>
    <row r="111">
      <c r="A111" s="1" t="s">
        <v>219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-5</v>
      </c>
      <c r="I111">
        <f t="shared" si="9"/>
        <v>0</v>
      </c>
      <c r="J111">
        <f t="shared" si="10"/>
        <v>0</v>
      </c>
      <c r="K111" s="38">
        <f t="shared" si="11"/>
        <v>-5</v>
      </c>
      <c r="L111" s="39">
        <f t="shared" ref="L111:P111" si="120">B111+G111</f>
        <v>0</v>
      </c>
      <c r="M111" s="19">
        <f t="shared" si="120"/>
        <v>-5</v>
      </c>
      <c r="N111" s="19">
        <f t="shared" si="120"/>
        <v>0</v>
      </c>
      <c r="O111" s="19">
        <f t="shared" si="120"/>
        <v>0</v>
      </c>
      <c r="P111" s="37">
        <f t="shared" si="120"/>
        <v>-5</v>
      </c>
    </row>
    <row r="112">
      <c r="A112" s="1" t="s">
        <v>220</v>
      </c>
      <c r="B112" s="36">
        <f t="shared" si="2"/>
        <v>180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1800</v>
      </c>
      <c r="G112" s="36">
        <f t="shared" si="7"/>
        <v>0</v>
      </c>
      <c r="H112">
        <f t="shared" si="8"/>
        <v>-5575</v>
      </c>
      <c r="I112">
        <f t="shared" si="9"/>
        <v>0</v>
      </c>
      <c r="J112">
        <f t="shared" si="10"/>
        <v>0</v>
      </c>
      <c r="K112" s="38">
        <f t="shared" si="11"/>
        <v>-5575</v>
      </c>
      <c r="L112" s="39">
        <f t="shared" ref="L112:P112" si="121">B112+G112</f>
        <v>180</v>
      </c>
      <c r="M112" s="19">
        <f t="shared" si="121"/>
        <v>-5575</v>
      </c>
      <c r="N112" s="19">
        <f t="shared" si="121"/>
        <v>0</v>
      </c>
      <c r="O112" s="19">
        <f t="shared" si="121"/>
        <v>0</v>
      </c>
      <c r="P112" s="37">
        <f t="shared" si="121"/>
        <v>-3775</v>
      </c>
    </row>
    <row r="113">
      <c r="A113" s="1" t="s">
        <v>221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0</v>
      </c>
      <c r="I113">
        <f t="shared" si="9"/>
        <v>0</v>
      </c>
      <c r="J113">
        <f t="shared" si="10"/>
        <v>0</v>
      </c>
      <c r="K113" s="38">
        <f t="shared" si="11"/>
        <v>0</v>
      </c>
      <c r="L113" s="39">
        <f t="shared" ref="L113:P113" si="122">B113+G113</f>
        <v>0</v>
      </c>
      <c r="M113" s="19">
        <f t="shared" si="122"/>
        <v>0</v>
      </c>
      <c r="N113" s="19">
        <f t="shared" si="122"/>
        <v>0</v>
      </c>
      <c r="O113" s="19">
        <f t="shared" si="122"/>
        <v>0</v>
      </c>
      <c r="P113" s="37">
        <f t="shared" si="122"/>
        <v>0</v>
      </c>
    </row>
    <row r="114">
      <c r="A114" s="1" t="s">
        <v>222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3">B114+G114</f>
        <v>0</v>
      </c>
      <c r="M114" s="19">
        <f t="shared" si="123"/>
        <v>0</v>
      </c>
      <c r="N114" s="19">
        <f t="shared" si="123"/>
        <v>0</v>
      </c>
      <c r="O114" s="19">
        <f t="shared" si="123"/>
        <v>0</v>
      </c>
      <c r="P114" s="37">
        <f t="shared" si="123"/>
        <v>0</v>
      </c>
    </row>
    <row r="115" hidden="1">
      <c r="A115" s="1"/>
      <c r="B115" s="40"/>
      <c r="C115" s="41"/>
      <c r="D115" s="41"/>
      <c r="E115" s="41"/>
      <c r="F115" s="41"/>
      <c r="G115" s="40"/>
      <c r="H115" s="41"/>
      <c r="I115" s="41"/>
      <c r="J115" s="41"/>
      <c r="K115" s="41"/>
      <c r="L115" s="40"/>
      <c r="M115" s="41"/>
      <c r="N115" s="41"/>
      <c r="O115" s="41"/>
      <c r="P115" s="42"/>
    </row>
    <row r="116">
      <c r="A116" s="43" t="s">
        <v>223</v>
      </c>
      <c r="B116" s="44">
        <f t="shared" ref="B116:P116" si="124">SUM(B2:B115)</f>
        <v>719</v>
      </c>
      <c r="C116" s="44">
        <f t="shared" si="124"/>
        <v>6600</v>
      </c>
      <c r="D116" s="44">
        <f t="shared" si="124"/>
        <v>755</v>
      </c>
      <c r="E116" s="44">
        <f t="shared" si="124"/>
        <v>113</v>
      </c>
      <c r="F116" s="44">
        <f t="shared" si="124"/>
        <v>13866.63</v>
      </c>
      <c r="G116" s="44">
        <f t="shared" si="124"/>
        <v>-15</v>
      </c>
      <c r="H116" s="44">
        <f t="shared" si="124"/>
        <v>-15401</v>
      </c>
      <c r="I116" s="44">
        <f t="shared" si="124"/>
        <v>-14</v>
      </c>
      <c r="J116" s="44">
        <f t="shared" si="124"/>
        <v>-28</v>
      </c>
      <c r="K116" s="44">
        <f t="shared" si="124"/>
        <v>-15552.68</v>
      </c>
      <c r="L116" s="44">
        <f t="shared" si="124"/>
        <v>704</v>
      </c>
      <c r="M116" s="44">
        <f t="shared" si="124"/>
        <v>-8801</v>
      </c>
      <c r="N116" s="44">
        <f t="shared" si="124"/>
        <v>741</v>
      </c>
      <c r="O116" s="44">
        <f t="shared" si="124"/>
        <v>85</v>
      </c>
      <c r="P116" s="45">
        <f t="shared" si="124"/>
        <v>-1686.05</v>
      </c>
    </row>
  </sheetData>
  <conditionalFormatting sqref="A1:P116">
    <cfRule type="cellIs" dxfId="0" priority="1" operator="greaterThan">
      <formula>0</formula>
    </cfRule>
  </conditionalFormatting>
  <conditionalFormatting sqref="A1:P116">
    <cfRule type="cellIs" dxfId="1" priority="2" operator="lessThan">
      <formula>0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86"/>
    <col customWidth="1" min="4" max="4" width="15.43"/>
    <col customWidth="1" min="5" max="5" width="13.86"/>
    <col customWidth="1" min="6" max="6" width="13.57"/>
    <col customWidth="1" min="7" max="7" width="17.29"/>
    <col customWidth="1" min="8" max="8" width="9.29"/>
    <col customWidth="1" min="9" max="11" width="7.71"/>
    <col customWidth="1" min="12" max="12" width="32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2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147</v>
      </c>
      <c r="B2" s="85">
        <v>0.015</v>
      </c>
      <c r="C2" s="19" t="s">
        <v>254</v>
      </c>
      <c r="D2" s="19" t="s">
        <v>1082</v>
      </c>
      <c r="E2" s="19" t="s">
        <v>236</v>
      </c>
      <c r="F2" s="19" t="s">
        <v>273</v>
      </c>
      <c r="G2" s="59" t="s">
        <v>1083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147</v>
      </c>
      <c r="B3" s="85">
        <v>0.016840277777777777</v>
      </c>
      <c r="C3" s="19" t="s">
        <v>254</v>
      </c>
      <c r="D3" s="19" t="s">
        <v>1082</v>
      </c>
      <c r="E3" s="19" t="s">
        <v>236</v>
      </c>
      <c r="F3" s="19" t="s">
        <v>273</v>
      </c>
      <c r="G3" s="59" t="s">
        <v>1084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147</v>
      </c>
      <c r="B4" s="85">
        <v>0.016840277777777777</v>
      </c>
      <c r="C4" s="19" t="s">
        <v>254</v>
      </c>
      <c r="D4" s="19" t="s">
        <v>1082</v>
      </c>
      <c r="E4" s="19" t="s">
        <v>236</v>
      </c>
      <c r="F4" s="19" t="s">
        <v>273</v>
      </c>
      <c r="G4" s="59" t="s">
        <v>1085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147</v>
      </c>
      <c r="B5" s="85">
        <v>0.032233796296296295</v>
      </c>
      <c r="C5" s="19" t="s">
        <v>254</v>
      </c>
      <c r="D5" s="19" t="s">
        <v>1082</v>
      </c>
      <c r="E5" s="19" t="s">
        <v>236</v>
      </c>
      <c r="F5" s="19" t="s">
        <v>698</v>
      </c>
      <c r="G5" s="59" t="s">
        <v>1086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147</v>
      </c>
      <c r="B6" s="19" t="s">
        <v>1087</v>
      </c>
      <c r="C6" s="19" t="s">
        <v>1088</v>
      </c>
      <c r="D6" s="19" t="s">
        <v>1089</v>
      </c>
      <c r="E6" s="19" t="s">
        <v>230</v>
      </c>
      <c r="F6" s="19" t="s">
        <v>273</v>
      </c>
      <c r="G6" s="59" t="s">
        <v>1090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147</v>
      </c>
      <c r="B7" s="85">
        <v>0.07983796296296296</v>
      </c>
      <c r="C7" s="19" t="s">
        <v>228</v>
      </c>
      <c r="D7" s="19" t="s">
        <v>254</v>
      </c>
      <c r="E7" s="19" t="s">
        <v>254</v>
      </c>
      <c r="F7" s="19" t="s">
        <v>304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324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448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7.43"/>
    <col customWidth="1" min="4" max="4" width="18.57"/>
    <col customWidth="1" min="6" max="6" width="13.57"/>
    <col customWidth="1" min="7" max="7" width="46.29"/>
    <col customWidth="1" min="8" max="8" width="9.29"/>
    <col customWidth="1" min="9" max="11" width="7.71"/>
    <col customWidth="1" min="12" max="12" width="16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7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148</v>
      </c>
      <c r="B2" s="85">
        <v>0.0431712962962963</v>
      </c>
      <c r="C2" s="19" t="s">
        <v>1091</v>
      </c>
      <c r="D2" s="19" t="s">
        <v>254</v>
      </c>
      <c r="E2" s="19" t="s">
        <v>275</v>
      </c>
      <c r="F2" s="19" t="s">
        <v>273</v>
      </c>
      <c r="G2" s="59" t="s">
        <v>1092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1093</v>
      </c>
    </row>
    <row r="3">
      <c r="A3" s="19" t="s">
        <v>148</v>
      </c>
      <c r="B3" s="85">
        <v>0.05548611111111111</v>
      </c>
      <c r="C3" s="19" t="s">
        <v>236</v>
      </c>
      <c r="D3" s="19" t="s">
        <v>254</v>
      </c>
      <c r="E3" s="19" t="s">
        <v>1094</v>
      </c>
      <c r="F3" s="19" t="s">
        <v>1095</v>
      </c>
      <c r="G3" s="59" t="s">
        <v>1085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1096</v>
      </c>
    </row>
    <row r="4">
      <c r="A4" s="19" t="s">
        <v>148</v>
      </c>
      <c r="B4" s="85">
        <v>0.059618055555555556</v>
      </c>
      <c r="C4" s="19" t="s">
        <v>254</v>
      </c>
      <c r="D4" s="19" t="s">
        <v>1097</v>
      </c>
      <c r="E4" s="19" t="s">
        <v>236</v>
      </c>
      <c r="F4" s="19" t="s">
        <v>273</v>
      </c>
      <c r="G4" s="59" t="s">
        <v>1098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19"/>
    </row>
    <row r="5">
      <c r="A5" s="19" t="s">
        <v>148</v>
      </c>
      <c r="B5" s="85">
        <v>0.05988425925925926</v>
      </c>
      <c r="C5" s="19" t="s">
        <v>236</v>
      </c>
      <c r="D5" s="19" t="s">
        <v>254</v>
      </c>
      <c r="E5" s="19" t="s">
        <v>254</v>
      </c>
      <c r="F5" s="19" t="s">
        <v>1099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1098</v>
      </c>
      <c r="M5" s="62" t="s">
        <v>254</v>
      </c>
      <c r="N5" s="62" t="s">
        <v>254</v>
      </c>
      <c r="O5" s="62" t="s">
        <v>254</v>
      </c>
      <c r="P5" s="62" t="s">
        <v>254</v>
      </c>
      <c r="Q5" s="19"/>
    </row>
    <row r="6">
      <c r="A6" s="19" t="s">
        <v>148</v>
      </c>
      <c r="B6" s="85">
        <v>0.07122685185185185</v>
      </c>
      <c r="C6" s="19" t="s">
        <v>254</v>
      </c>
      <c r="D6" s="19" t="s">
        <v>1097</v>
      </c>
      <c r="E6" s="19" t="s">
        <v>230</v>
      </c>
      <c r="F6" s="19" t="s">
        <v>273</v>
      </c>
      <c r="G6" s="59" t="s">
        <v>1098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/>
    </row>
    <row r="7">
      <c r="A7" s="19" t="s">
        <v>148</v>
      </c>
      <c r="B7" s="85">
        <v>0.07123842592592593</v>
      </c>
      <c r="C7" s="19" t="s">
        <v>230</v>
      </c>
      <c r="D7" s="19" t="s">
        <v>254</v>
      </c>
      <c r="E7" s="19" t="s">
        <v>228</v>
      </c>
      <c r="F7" s="19" t="s">
        <v>1099</v>
      </c>
      <c r="G7" s="59" t="s">
        <v>1098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1098</v>
      </c>
      <c r="M7" s="62" t="s">
        <v>254</v>
      </c>
      <c r="N7" s="62" t="s">
        <v>254</v>
      </c>
      <c r="O7" s="62" t="s">
        <v>254</v>
      </c>
      <c r="P7" s="62" t="s">
        <v>254</v>
      </c>
      <c r="Q7" s="19"/>
    </row>
    <row r="8">
      <c r="A8" s="19" t="s">
        <v>148</v>
      </c>
      <c r="B8" s="85">
        <v>0.09895833333333333</v>
      </c>
      <c r="C8" s="19" t="s">
        <v>254</v>
      </c>
      <c r="D8" s="19" t="s">
        <v>1097</v>
      </c>
      <c r="E8" s="19" t="s">
        <v>232</v>
      </c>
      <c r="F8" s="19" t="s">
        <v>273</v>
      </c>
      <c r="G8" s="59" t="s">
        <v>1100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  <c r="Q8" s="19"/>
    </row>
    <row r="9">
      <c r="A9" s="19" t="s">
        <v>148</v>
      </c>
      <c r="B9" s="85">
        <v>0.09905092592592593</v>
      </c>
      <c r="C9" s="19" t="s">
        <v>254</v>
      </c>
      <c r="D9" s="19" t="s">
        <v>1097</v>
      </c>
      <c r="E9" s="19" t="s">
        <v>227</v>
      </c>
      <c r="F9" s="19" t="s">
        <v>273</v>
      </c>
      <c r="G9" s="59" t="s">
        <v>1098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19"/>
    </row>
    <row r="10">
      <c r="A10" s="19" t="s">
        <v>148</v>
      </c>
      <c r="B10" s="85">
        <v>0.09907407407407408</v>
      </c>
      <c r="C10" s="19" t="s">
        <v>254</v>
      </c>
      <c r="D10" s="19" t="s">
        <v>1097</v>
      </c>
      <c r="E10" s="19" t="s">
        <v>230</v>
      </c>
      <c r="F10" s="19" t="s">
        <v>273</v>
      </c>
      <c r="G10" s="59" t="s">
        <v>1098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19"/>
    </row>
    <row r="11">
      <c r="A11" s="19" t="s">
        <v>148</v>
      </c>
      <c r="B11" s="85">
        <v>0.09913194444444444</v>
      </c>
      <c r="C11" s="19" t="s">
        <v>254</v>
      </c>
      <c r="D11" s="19" t="s">
        <v>1097</v>
      </c>
      <c r="E11" s="19" t="s">
        <v>236</v>
      </c>
      <c r="F11" s="19" t="s">
        <v>273</v>
      </c>
      <c r="G11" s="59" t="s">
        <v>1098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7.71"/>
    <col customWidth="1" min="4" max="4" width="17.29"/>
    <col customWidth="1" min="7" max="7" width="26.71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2.86"/>
  </cols>
  <sheetData>
    <row r="1">
      <c r="A1" s="1" t="s">
        <v>39</v>
      </c>
      <c r="B1" s="122" t="s">
        <v>238</v>
      </c>
      <c r="C1" s="122" t="s">
        <v>239</v>
      </c>
      <c r="D1" s="122" t="s">
        <v>240</v>
      </c>
      <c r="E1" s="122" t="s">
        <v>241</v>
      </c>
      <c r="F1" s="122" t="s">
        <v>242</v>
      </c>
      <c r="G1" s="123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124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25" t="s">
        <v>250</v>
      </c>
    </row>
    <row r="2">
      <c r="A2" s="19" t="s">
        <v>149</v>
      </c>
      <c r="B2" s="71" t="s">
        <v>1101</v>
      </c>
      <c r="C2" s="71" t="s">
        <v>1102</v>
      </c>
      <c r="D2" s="71" t="s">
        <v>254</v>
      </c>
      <c r="E2" s="71" t="s">
        <v>236</v>
      </c>
      <c r="F2" s="71" t="s">
        <v>273</v>
      </c>
      <c r="G2" s="126" t="s">
        <v>254</v>
      </c>
      <c r="H2" s="127" t="s">
        <v>254</v>
      </c>
      <c r="I2" s="60">
        <v>26.0</v>
      </c>
      <c r="J2" s="127" t="s">
        <v>254</v>
      </c>
      <c r="K2" s="127" t="s">
        <v>254</v>
      </c>
      <c r="L2" s="128" t="s">
        <v>254</v>
      </c>
      <c r="M2" s="129" t="s">
        <v>254</v>
      </c>
      <c r="N2" s="129" t="s">
        <v>254</v>
      </c>
      <c r="O2" s="129" t="s">
        <v>254</v>
      </c>
      <c r="P2" s="129" t="s">
        <v>254</v>
      </c>
      <c r="Q2" s="130"/>
    </row>
    <row r="3">
      <c r="A3" s="19" t="s">
        <v>149</v>
      </c>
      <c r="B3" s="71" t="s">
        <v>300</v>
      </c>
      <c r="C3" s="71" t="s">
        <v>1102</v>
      </c>
      <c r="D3" s="71" t="s">
        <v>254</v>
      </c>
      <c r="E3" s="71" t="s">
        <v>236</v>
      </c>
      <c r="F3" s="71" t="s">
        <v>273</v>
      </c>
      <c r="G3" s="126" t="s">
        <v>1103</v>
      </c>
      <c r="H3" s="127" t="s">
        <v>254</v>
      </c>
      <c r="I3" s="127" t="s">
        <v>254</v>
      </c>
      <c r="J3" s="127" t="s">
        <v>254</v>
      </c>
      <c r="K3" s="127" t="s">
        <v>254</v>
      </c>
      <c r="L3" s="128" t="s">
        <v>254</v>
      </c>
      <c r="M3" s="129" t="s">
        <v>254</v>
      </c>
      <c r="N3" s="129" t="s">
        <v>254</v>
      </c>
      <c r="O3" s="129" t="s">
        <v>254</v>
      </c>
      <c r="P3" s="129" t="s">
        <v>254</v>
      </c>
      <c r="Q3" s="130" t="s">
        <v>1104</v>
      </c>
    </row>
    <row r="4">
      <c r="A4" s="19" t="s">
        <v>149</v>
      </c>
      <c r="B4" s="71" t="s">
        <v>1105</v>
      </c>
      <c r="C4" s="71" t="s">
        <v>230</v>
      </c>
      <c r="D4" s="71" t="s">
        <v>254</v>
      </c>
      <c r="E4" s="71" t="s">
        <v>254</v>
      </c>
      <c r="F4" s="71" t="s">
        <v>304</v>
      </c>
      <c r="G4" s="126" t="s">
        <v>254</v>
      </c>
      <c r="H4" s="127" t="s">
        <v>254</v>
      </c>
      <c r="I4" s="127" t="s">
        <v>254</v>
      </c>
      <c r="J4" s="127" t="s">
        <v>254</v>
      </c>
      <c r="K4" s="127" t="s">
        <v>254</v>
      </c>
      <c r="L4" s="128" t="s">
        <v>1106</v>
      </c>
      <c r="M4" s="129" t="s">
        <v>254</v>
      </c>
      <c r="N4" s="129" t="s">
        <v>254</v>
      </c>
      <c r="O4" s="129" t="s">
        <v>254</v>
      </c>
      <c r="P4" s="129" t="s">
        <v>254</v>
      </c>
      <c r="Q4" s="130"/>
    </row>
    <row r="5">
      <c r="A5" s="19" t="s">
        <v>149</v>
      </c>
      <c r="B5" s="71" t="s">
        <v>1107</v>
      </c>
      <c r="C5" s="71" t="s">
        <v>236</v>
      </c>
      <c r="D5" s="71" t="s">
        <v>254</v>
      </c>
      <c r="E5" s="71" t="s">
        <v>254</v>
      </c>
      <c r="F5" s="71" t="s">
        <v>304</v>
      </c>
      <c r="G5" s="126" t="s">
        <v>254</v>
      </c>
      <c r="H5" s="127" t="s">
        <v>254</v>
      </c>
      <c r="I5" s="127" t="s">
        <v>254</v>
      </c>
      <c r="J5" s="127" t="s">
        <v>254</v>
      </c>
      <c r="K5" s="127" t="s">
        <v>254</v>
      </c>
      <c r="L5" s="128" t="s">
        <v>1108</v>
      </c>
      <c r="M5" s="129" t="s">
        <v>254</v>
      </c>
      <c r="N5" s="129" t="s">
        <v>254</v>
      </c>
      <c r="O5" s="129" t="s">
        <v>254</v>
      </c>
      <c r="P5" s="129" t="s">
        <v>254</v>
      </c>
      <c r="Q5" s="130" t="s">
        <v>1109</v>
      </c>
    </row>
    <row r="6">
      <c r="A6" s="19" t="s">
        <v>149</v>
      </c>
      <c r="B6" s="71">
        <v>0.09491898148148149</v>
      </c>
      <c r="C6" s="71" t="s">
        <v>1110</v>
      </c>
      <c r="D6" s="71" t="s">
        <v>254</v>
      </c>
      <c r="E6" s="71" t="s">
        <v>227</v>
      </c>
      <c r="F6" s="71" t="s">
        <v>262</v>
      </c>
      <c r="G6" s="126" t="s">
        <v>1111</v>
      </c>
      <c r="H6" s="127" t="s">
        <v>254</v>
      </c>
      <c r="I6" s="127" t="s">
        <v>254</v>
      </c>
      <c r="J6" s="127" t="s">
        <v>254</v>
      </c>
      <c r="K6" s="127" t="s">
        <v>254</v>
      </c>
      <c r="L6" s="128" t="s">
        <v>254</v>
      </c>
      <c r="M6" s="129" t="s">
        <v>254</v>
      </c>
      <c r="N6" s="129" t="s">
        <v>254</v>
      </c>
      <c r="O6" s="129" t="s">
        <v>254</v>
      </c>
      <c r="P6" s="129" t="s">
        <v>254</v>
      </c>
      <c r="Q6" s="130" t="s">
        <v>254</v>
      </c>
    </row>
    <row r="7">
      <c r="A7" s="19" t="s">
        <v>149</v>
      </c>
      <c r="B7" s="71">
        <v>0.10833333333333334</v>
      </c>
      <c r="C7" s="71" t="s">
        <v>236</v>
      </c>
      <c r="D7" s="71" t="s">
        <v>254</v>
      </c>
      <c r="E7" s="71" t="s">
        <v>226</v>
      </c>
      <c r="F7" s="71" t="s">
        <v>262</v>
      </c>
      <c r="G7" s="126" t="s">
        <v>1112</v>
      </c>
      <c r="H7" s="127" t="s">
        <v>254</v>
      </c>
      <c r="I7" s="127" t="s">
        <v>254</v>
      </c>
      <c r="J7" s="127" t="s">
        <v>254</v>
      </c>
      <c r="K7" s="127" t="s">
        <v>254</v>
      </c>
      <c r="L7" s="128" t="s">
        <v>1112</v>
      </c>
      <c r="M7" s="129" t="s">
        <v>254</v>
      </c>
      <c r="N7" s="129" t="s">
        <v>254</v>
      </c>
      <c r="O7" s="129" t="s">
        <v>254</v>
      </c>
      <c r="P7" s="129" t="s">
        <v>254</v>
      </c>
      <c r="Q7" s="130" t="s">
        <v>254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7.29"/>
    <col customWidth="1" min="6" max="6" width="17.0"/>
    <col customWidth="1" min="7" max="7" width="48.57"/>
    <col customWidth="1" min="8" max="8" width="9.29"/>
    <col customWidth="1" min="9" max="11" width="7.71"/>
    <col customWidth="1" min="12" max="12" width="22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3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150</v>
      </c>
      <c r="B2" s="85">
        <v>0.010185185185185186</v>
      </c>
      <c r="C2" s="19" t="s">
        <v>228</v>
      </c>
      <c r="D2" s="19" t="s">
        <v>254</v>
      </c>
      <c r="E2" s="19" t="s">
        <v>232</v>
      </c>
      <c r="F2" s="19" t="s">
        <v>262</v>
      </c>
      <c r="G2" s="59" t="s">
        <v>528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528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150</v>
      </c>
      <c r="B3" s="85">
        <v>0.05199074074074074</v>
      </c>
      <c r="C3" s="19" t="s">
        <v>1113</v>
      </c>
      <c r="D3" s="19" t="s">
        <v>1114</v>
      </c>
      <c r="E3" s="19" t="s">
        <v>1072</v>
      </c>
      <c r="F3" s="19" t="s">
        <v>1115</v>
      </c>
      <c r="G3" s="59" t="s">
        <v>1116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1117</v>
      </c>
    </row>
    <row r="4">
      <c r="A4" s="19" t="s">
        <v>150</v>
      </c>
      <c r="B4" s="85">
        <v>0.053703703703703705</v>
      </c>
      <c r="C4" s="19" t="s">
        <v>1113</v>
      </c>
      <c r="D4" s="19" t="s">
        <v>1114</v>
      </c>
      <c r="E4" s="19" t="s">
        <v>1072</v>
      </c>
      <c r="F4" s="19" t="s">
        <v>1118</v>
      </c>
      <c r="G4" s="59" t="s">
        <v>1119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150</v>
      </c>
      <c r="B5" s="85">
        <v>0.0691087962962963</v>
      </c>
      <c r="C5" s="19" t="s">
        <v>226</v>
      </c>
      <c r="D5" s="19" t="s">
        <v>254</v>
      </c>
      <c r="E5" s="19" t="s">
        <v>1120</v>
      </c>
      <c r="F5" s="19" t="s">
        <v>262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70.0</v>
      </c>
      <c r="O5" s="62" t="s">
        <v>254</v>
      </c>
      <c r="P5" s="62" t="s">
        <v>254</v>
      </c>
      <c r="Q5" s="19" t="s">
        <v>1121</v>
      </c>
    </row>
    <row r="6">
      <c r="A6" s="19" t="s">
        <v>150</v>
      </c>
      <c r="B6" s="85">
        <v>0.07189814814814814</v>
      </c>
      <c r="C6" s="19" t="s">
        <v>1120</v>
      </c>
      <c r="D6" s="19" t="s">
        <v>254</v>
      </c>
      <c r="E6" s="19" t="s">
        <v>226</v>
      </c>
      <c r="F6" s="19" t="s">
        <v>273</v>
      </c>
      <c r="G6" s="59" t="s">
        <v>1122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1123</v>
      </c>
    </row>
    <row r="7">
      <c r="A7" s="19" t="s">
        <v>150</v>
      </c>
      <c r="B7" s="85">
        <v>0.07506944444444444</v>
      </c>
      <c r="C7" s="19" t="s">
        <v>1124</v>
      </c>
      <c r="D7" s="19" t="s">
        <v>1114</v>
      </c>
      <c r="E7" s="19" t="s">
        <v>236</v>
      </c>
      <c r="F7" s="19" t="s">
        <v>273</v>
      </c>
      <c r="G7" s="59" t="s">
        <v>1125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150</v>
      </c>
      <c r="B8" s="85">
        <v>0.08200231481481482</v>
      </c>
      <c r="C8" s="19" t="s">
        <v>227</v>
      </c>
      <c r="D8" s="19" t="s">
        <v>254</v>
      </c>
      <c r="E8" s="19" t="s">
        <v>1126</v>
      </c>
      <c r="F8" s="19" t="s">
        <v>262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30.0</v>
      </c>
      <c r="O8" s="62" t="s">
        <v>254</v>
      </c>
      <c r="P8" s="62" t="s">
        <v>254</v>
      </c>
      <c r="Q8" s="19" t="s">
        <v>1127</v>
      </c>
    </row>
    <row r="9">
      <c r="A9" s="19" t="s">
        <v>150</v>
      </c>
      <c r="B9" s="85">
        <v>0.09326388888888888</v>
      </c>
      <c r="C9" s="19" t="s">
        <v>275</v>
      </c>
      <c r="D9" s="19" t="s">
        <v>254</v>
      </c>
      <c r="E9" s="19" t="s">
        <v>232</v>
      </c>
      <c r="F9" s="19" t="s">
        <v>381</v>
      </c>
      <c r="G9" s="59" t="s">
        <v>1103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1103</v>
      </c>
      <c r="M9" s="62" t="s">
        <v>254</v>
      </c>
      <c r="N9" s="62" t="s">
        <v>254</v>
      </c>
      <c r="O9" s="62" t="s">
        <v>254</v>
      </c>
      <c r="P9" s="62" t="s">
        <v>254</v>
      </c>
      <c r="Q9" s="19"/>
    </row>
    <row r="10">
      <c r="A10" s="19" t="s">
        <v>150</v>
      </c>
      <c r="B10" s="85">
        <v>0.11765046296296297</v>
      </c>
      <c r="C10" s="19" t="s">
        <v>1072</v>
      </c>
      <c r="D10" s="19" t="s">
        <v>254</v>
      </c>
      <c r="E10" s="19" t="s">
        <v>236</v>
      </c>
      <c r="F10" s="19" t="s">
        <v>273</v>
      </c>
      <c r="G10" s="59" t="s">
        <v>1128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150</v>
      </c>
      <c r="B11" s="85">
        <v>0.12449074074074074</v>
      </c>
      <c r="C11" s="19" t="s">
        <v>1071</v>
      </c>
      <c r="D11" s="19" t="s">
        <v>1129</v>
      </c>
      <c r="E11" s="19" t="s">
        <v>1130</v>
      </c>
      <c r="F11" s="19" t="s">
        <v>258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50.0</v>
      </c>
      <c r="O11" s="62" t="s">
        <v>254</v>
      </c>
      <c r="P11" s="62" t="s">
        <v>254</v>
      </c>
      <c r="Q11" s="19" t="s">
        <v>1131</v>
      </c>
    </row>
    <row r="12">
      <c r="A12" s="19" t="s">
        <v>150</v>
      </c>
      <c r="B12" s="85">
        <v>0.13215277777777776</v>
      </c>
      <c r="C12" s="19" t="s">
        <v>1071</v>
      </c>
      <c r="D12" s="19" t="s">
        <v>1129</v>
      </c>
      <c r="E12" s="19" t="s">
        <v>1132</v>
      </c>
      <c r="F12" s="19" t="s">
        <v>1133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>
        <v>500.0</v>
      </c>
      <c r="O12" s="62" t="s">
        <v>254</v>
      </c>
      <c r="P12" s="62" t="s">
        <v>254</v>
      </c>
      <c r="Q12" s="19" t="s">
        <v>1134</v>
      </c>
    </row>
    <row r="13">
      <c r="A13" s="19" t="s">
        <v>150</v>
      </c>
      <c r="B13" s="85">
        <v>0.1363425925925926</v>
      </c>
      <c r="C13" s="19" t="s">
        <v>236</v>
      </c>
      <c r="D13" s="19" t="s">
        <v>1129</v>
      </c>
      <c r="E13" s="19" t="s">
        <v>1132</v>
      </c>
      <c r="F13" s="19" t="s">
        <v>262</v>
      </c>
      <c r="G13" s="59" t="s">
        <v>1135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19" t="s">
        <v>1136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7.29"/>
    <col customWidth="1" min="7" max="7" width="20.43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0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151</v>
      </c>
      <c r="B2" s="85">
        <v>0.0165625</v>
      </c>
      <c r="C2" s="19" t="s">
        <v>1071</v>
      </c>
      <c r="D2" s="19" t="s">
        <v>1137</v>
      </c>
      <c r="E2" s="19" t="s">
        <v>275</v>
      </c>
      <c r="F2" s="19" t="s">
        <v>262</v>
      </c>
      <c r="G2" s="59" t="s">
        <v>276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151</v>
      </c>
      <c r="B3" s="85">
        <v>0.04408564814814815</v>
      </c>
      <c r="C3" s="19" t="s">
        <v>230</v>
      </c>
      <c r="D3" s="19" t="s">
        <v>1137</v>
      </c>
      <c r="E3" s="19" t="s">
        <v>227</v>
      </c>
      <c r="F3" s="19" t="s">
        <v>262</v>
      </c>
      <c r="G3" s="59" t="s">
        <v>1138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151</v>
      </c>
      <c r="B4" s="85">
        <v>0.058784722222222224</v>
      </c>
      <c r="C4" s="19" t="s">
        <v>1139</v>
      </c>
      <c r="D4" s="19" t="s">
        <v>1137</v>
      </c>
      <c r="E4" s="19" t="s">
        <v>1140</v>
      </c>
      <c r="F4" s="19" t="s">
        <v>262</v>
      </c>
      <c r="G4" s="59" t="s">
        <v>254</v>
      </c>
      <c r="H4" s="60" t="s">
        <v>254</v>
      </c>
      <c r="I4" s="60">
        <v>100.0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151</v>
      </c>
      <c r="B5" s="85">
        <v>0.09665509259259258</v>
      </c>
      <c r="C5" s="19" t="s">
        <v>1071</v>
      </c>
      <c r="D5" s="19" t="s">
        <v>1072</v>
      </c>
      <c r="E5" s="19" t="s">
        <v>236</v>
      </c>
      <c r="F5" s="19" t="s">
        <v>273</v>
      </c>
      <c r="G5" s="59" t="s">
        <v>1141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151</v>
      </c>
      <c r="B6" s="85">
        <v>0.09796296296296296</v>
      </c>
      <c r="C6" s="19" t="s">
        <v>1071</v>
      </c>
      <c r="D6" s="19" t="s">
        <v>1072</v>
      </c>
      <c r="E6" s="19" t="s">
        <v>230</v>
      </c>
      <c r="F6" s="19" t="s">
        <v>273</v>
      </c>
      <c r="G6" s="59" t="s">
        <v>1142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151</v>
      </c>
      <c r="B7" s="85">
        <v>0.09940972222222222</v>
      </c>
      <c r="C7" s="19" t="s">
        <v>236</v>
      </c>
      <c r="D7" s="19" t="s">
        <v>1072</v>
      </c>
      <c r="E7" s="19" t="s">
        <v>1143</v>
      </c>
      <c r="F7" s="19" t="s">
        <v>262</v>
      </c>
      <c r="G7" s="59" t="s">
        <v>1144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8.71"/>
    <col customWidth="1" min="6" max="6" width="15.86"/>
    <col customWidth="1" min="7" max="7" width="22.29"/>
    <col customWidth="1" min="8" max="8" width="9.29"/>
    <col customWidth="1" min="9" max="11" width="7.71"/>
    <col customWidth="1" min="12" max="12" width="32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1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152</v>
      </c>
      <c r="B2" s="85">
        <v>0.061481481481481484</v>
      </c>
      <c r="C2" s="19" t="s">
        <v>226</v>
      </c>
      <c r="D2" s="19" t="s">
        <v>254</v>
      </c>
      <c r="E2" s="19" t="s">
        <v>228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431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152</v>
      </c>
      <c r="B3" s="85">
        <v>0.09439814814814815</v>
      </c>
      <c r="C3" s="19" t="s">
        <v>1132</v>
      </c>
      <c r="D3" s="19" t="s">
        <v>1145</v>
      </c>
      <c r="E3" s="19" t="s">
        <v>275</v>
      </c>
      <c r="F3" s="19" t="s">
        <v>262</v>
      </c>
      <c r="G3" s="59" t="s">
        <v>1072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152</v>
      </c>
      <c r="B4" s="85">
        <v>0.10453703703703704</v>
      </c>
      <c r="C4" s="19" t="s">
        <v>228</v>
      </c>
      <c r="D4" s="19" t="s">
        <v>254</v>
      </c>
      <c r="E4" s="19" t="s">
        <v>254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70" t="s">
        <v>324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448</v>
      </c>
    </row>
    <row r="5">
      <c r="A5" s="19" t="s">
        <v>152</v>
      </c>
      <c r="B5" s="85">
        <v>0.10736111111111112</v>
      </c>
      <c r="C5" s="19" t="s">
        <v>1071</v>
      </c>
      <c r="D5" s="19" t="s">
        <v>1146</v>
      </c>
      <c r="E5" s="19" t="s">
        <v>236</v>
      </c>
      <c r="F5" s="19" t="s">
        <v>273</v>
      </c>
      <c r="G5" s="59" t="s">
        <v>1147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152</v>
      </c>
      <c r="B6" s="85">
        <v>0.1108912037037037</v>
      </c>
      <c r="C6" s="19" t="s">
        <v>228</v>
      </c>
      <c r="D6" s="19" t="s">
        <v>1148</v>
      </c>
      <c r="E6" s="19" t="s">
        <v>227</v>
      </c>
      <c r="F6" s="19" t="s">
        <v>262</v>
      </c>
      <c r="G6" s="59" t="s">
        <v>1149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152</v>
      </c>
      <c r="B7" s="85">
        <v>0.1251736111111111</v>
      </c>
      <c r="C7" s="19" t="s">
        <v>228</v>
      </c>
      <c r="D7" s="19" t="s">
        <v>254</v>
      </c>
      <c r="E7" s="19" t="s">
        <v>254</v>
      </c>
      <c r="F7" s="19" t="s">
        <v>304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324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448</v>
      </c>
    </row>
    <row r="8">
      <c r="A8" s="19" t="s">
        <v>152</v>
      </c>
      <c r="B8" s="85">
        <v>0.1321064814814815</v>
      </c>
      <c r="C8" s="19" t="s">
        <v>1129</v>
      </c>
      <c r="D8" s="19" t="s">
        <v>254</v>
      </c>
      <c r="E8" s="19" t="s">
        <v>1148</v>
      </c>
      <c r="F8" s="19" t="s">
        <v>1150</v>
      </c>
      <c r="G8" s="59" t="s">
        <v>1151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8.71"/>
    <col customWidth="1" min="6" max="6" width="14.0"/>
    <col customWidth="1" min="7" max="7" width="19.43"/>
    <col customWidth="1" min="8" max="8" width="9.29"/>
    <col customWidth="1" min="9" max="11" width="7.71"/>
    <col customWidth="1" min="12" max="12" width="32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6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448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153</v>
      </c>
      <c r="B2" s="85">
        <v>0.051180555555555556</v>
      </c>
      <c r="C2" s="19" t="s">
        <v>228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324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448</v>
      </c>
    </row>
    <row r="3">
      <c r="A3" s="19" t="s">
        <v>153</v>
      </c>
      <c r="B3" s="85">
        <v>0.058854166666666666</v>
      </c>
      <c r="C3" s="19" t="s">
        <v>1152</v>
      </c>
      <c r="D3" s="19" t="s">
        <v>1153</v>
      </c>
      <c r="E3" s="19" t="s">
        <v>227</v>
      </c>
      <c r="F3" s="19" t="s">
        <v>273</v>
      </c>
      <c r="G3" s="59" t="s">
        <v>1154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153</v>
      </c>
      <c r="B4" s="85">
        <v>0.05921296296296296</v>
      </c>
      <c r="C4" s="19" t="s">
        <v>1155</v>
      </c>
      <c r="D4" s="19" t="s">
        <v>1153</v>
      </c>
      <c r="E4" s="19" t="s">
        <v>236</v>
      </c>
      <c r="F4" s="19" t="s">
        <v>273</v>
      </c>
      <c r="G4" s="59" t="s">
        <v>1156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153</v>
      </c>
      <c r="B5" s="85">
        <v>0.14707175925925925</v>
      </c>
      <c r="C5" s="19" t="s">
        <v>1157</v>
      </c>
      <c r="D5" s="19" t="s">
        <v>1158</v>
      </c>
      <c r="E5" s="19" t="s">
        <v>226</v>
      </c>
      <c r="F5" s="19" t="s">
        <v>273</v>
      </c>
      <c r="G5" s="59" t="s">
        <v>755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153</v>
      </c>
      <c r="B6" s="85">
        <v>0.14753472222222222</v>
      </c>
      <c r="C6" s="19" t="s">
        <v>228</v>
      </c>
      <c r="D6" s="19" t="s">
        <v>254</v>
      </c>
      <c r="E6" s="19" t="s">
        <v>228</v>
      </c>
      <c r="F6" s="19" t="s">
        <v>304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431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153</v>
      </c>
      <c r="B7" s="85">
        <v>0.15696759259259258</v>
      </c>
      <c r="C7" s="19" t="s">
        <v>226</v>
      </c>
      <c r="D7" s="19" t="s">
        <v>1158</v>
      </c>
      <c r="E7" s="19" t="s">
        <v>228</v>
      </c>
      <c r="F7" s="19" t="s">
        <v>262</v>
      </c>
      <c r="G7" s="59" t="s">
        <v>1159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1160</v>
      </c>
    </row>
    <row r="8">
      <c r="A8" s="19" t="s">
        <v>153</v>
      </c>
      <c r="B8" s="85">
        <v>0.15956018518518517</v>
      </c>
      <c r="C8" s="19" t="s">
        <v>1157</v>
      </c>
      <c r="D8" s="19" t="s">
        <v>1158</v>
      </c>
      <c r="E8" s="19" t="s">
        <v>230</v>
      </c>
      <c r="F8" s="19" t="s">
        <v>273</v>
      </c>
      <c r="G8" s="59" t="s">
        <v>254</v>
      </c>
      <c r="H8" s="60">
        <v>3.0</v>
      </c>
      <c r="I8" s="60">
        <v>6.0</v>
      </c>
      <c r="J8" s="60">
        <v>12.0</v>
      </c>
      <c r="K8" s="60">
        <v>65.0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4" width="19.43"/>
    <col customWidth="1" min="6" max="6" width="13.57"/>
    <col customWidth="1" min="7" max="7" width="35.29"/>
    <col customWidth="1" min="8" max="8" width="9.29"/>
    <col customWidth="1" min="9" max="11" width="7.71"/>
    <col customWidth="1" min="12" max="12" width="32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75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154</v>
      </c>
      <c r="B2" s="85">
        <v>0.011666666666666667</v>
      </c>
      <c r="C2" s="19" t="s">
        <v>1161</v>
      </c>
      <c r="D2" s="19" t="s">
        <v>1072</v>
      </c>
      <c r="E2" s="19" t="s">
        <v>236</v>
      </c>
      <c r="F2" s="19" t="s">
        <v>1162</v>
      </c>
      <c r="G2" s="59" t="s">
        <v>1163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154</v>
      </c>
      <c r="B3" s="85">
        <v>0.022962962962962963</v>
      </c>
      <c r="C3" s="19" t="s">
        <v>1164</v>
      </c>
      <c r="D3" s="19" t="s">
        <v>1072</v>
      </c>
      <c r="E3" s="19" t="s">
        <v>236</v>
      </c>
      <c r="F3" s="19" t="s">
        <v>262</v>
      </c>
      <c r="G3" s="59" t="s">
        <v>254</v>
      </c>
      <c r="H3" s="60" t="s">
        <v>254</v>
      </c>
      <c r="I3" s="60">
        <v>15.0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154</v>
      </c>
      <c r="B4" s="85">
        <v>0.03729166666666667</v>
      </c>
      <c r="C4" s="19" t="s">
        <v>1164</v>
      </c>
      <c r="D4" s="19" t="s">
        <v>1072</v>
      </c>
      <c r="E4" s="19" t="s">
        <v>228</v>
      </c>
      <c r="F4" s="19" t="s">
        <v>262</v>
      </c>
      <c r="G4" s="59" t="s">
        <v>254</v>
      </c>
      <c r="H4" s="60" t="s">
        <v>254</v>
      </c>
      <c r="I4" s="60">
        <v>4.0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154</v>
      </c>
      <c r="B5" s="85">
        <v>0.03737268518518518</v>
      </c>
      <c r="C5" s="19" t="s">
        <v>1164</v>
      </c>
      <c r="D5" s="19" t="s">
        <v>1072</v>
      </c>
      <c r="E5" s="19" t="s">
        <v>236</v>
      </c>
      <c r="F5" s="19" t="s">
        <v>262</v>
      </c>
      <c r="G5" s="59" t="s">
        <v>254</v>
      </c>
      <c r="H5" s="60" t="s">
        <v>254</v>
      </c>
      <c r="I5" s="60">
        <v>8.0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154</v>
      </c>
      <c r="B6" s="85">
        <v>0.05050925925925926</v>
      </c>
      <c r="C6" s="19" t="s">
        <v>228</v>
      </c>
      <c r="D6" s="19" t="s">
        <v>254</v>
      </c>
      <c r="E6" s="19" t="s">
        <v>254</v>
      </c>
      <c r="F6" s="19" t="s">
        <v>304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324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448</v>
      </c>
    </row>
    <row r="7">
      <c r="A7" s="19" t="s">
        <v>154</v>
      </c>
      <c r="B7" s="85">
        <v>0.054641203703703706</v>
      </c>
      <c r="C7" s="19" t="s">
        <v>1165</v>
      </c>
      <c r="D7" s="19" t="s">
        <v>1166</v>
      </c>
      <c r="E7" s="19" t="s">
        <v>236</v>
      </c>
      <c r="F7" s="19" t="s">
        <v>273</v>
      </c>
      <c r="G7" s="59" t="s">
        <v>1167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154</v>
      </c>
      <c r="B8" s="85">
        <v>0.05571759259259259</v>
      </c>
      <c r="C8" s="19" t="s">
        <v>1071</v>
      </c>
      <c r="D8" s="19" t="s">
        <v>1166</v>
      </c>
      <c r="E8" s="19" t="s">
        <v>227</v>
      </c>
      <c r="F8" s="19" t="s">
        <v>273</v>
      </c>
      <c r="G8" s="59" t="s">
        <v>1168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154</v>
      </c>
      <c r="B9" s="85">
        <v>0.05710648148148148</v>
      </c>
      <c r="C9" s="19" t="s">
        <v>1164</v>
      </c>
      <c r="D9" s="19" t="s">
        <v>1166</v>
      </c>
      <c r="E9" s="19" t="s">
        <v>228</v>
      </c>
      <c r="F9" s="19" t="s">
        <v>262</v>
      </c>
      <c r="G9" s="59" t="s">
        <v>1169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19" t="s">
        <v>1170</v>
      </c>
    </row>
    <row r="10">
      <c r="A10" s="19" t="s">
        <v>154</v>
      </c>
      <c r="B10" s="85">
        <v>0.06505787037037038</v>
      </c>
      <c r="C10" s="19" t="s">
        <v>1171</v>
      </c>
      <c r="D10" s="19" t="s">
        <v>1164</v>
      </c>
      <c r="E10" s="19" t="s">
        <v>227</v>
      </c>
      <c r="F10" s="19" t="s">
        <v>273</v>
      </c>
      <c r="G10" s="59" t="s">
        <v>1172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154</v>
      </c>
      <c r="B11" s="85">
        <v>0.1154513888888889</v>
      </c>
      <c r="C11" s="19" t="s">
        <v>236</v>
      </c>
      <c r="D11" s="19" t="s">
        <v>1164</v>
      </c>
      <c r="E11" s="19" t="s">
        <v>254</v>
      </c>
      <c r="F11" s="19" t="s">
        <v>304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1173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154</v>
      </c>
      <c r="B12" s="85">
        <v>0.12163194444444445</v>
      </c>
      <c r="C12" s="19" t="s">
        <v>1164</v>
      </c>
      <c r="D12" s="19" t="s">
        <v>1164</v>
      </c>
      <c r="E12" s="19" t="s">
        <v>1174</v>
      </c>
      <c r="F12" s="19" t="s">
        <v>273</v>
      </c>
      <c r="G12" s="59" t="s">
        <v>1175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19" t="s">
        <v>1176</v>
      </c>
    </row>
    <row r="13">
      <c r="A13" s="19" t="s">
        <v>154</v>
      </c>
      <c r="B13" s="85">
        <v>0.12365740740740741</v>
      </c>
      <c r="C13" s="19" t="s">
        <v>1164</v>
      </c>
      <c r="D13" s="19" t="s">
        <v>1164</v>
      </c>
      <c r="E13" s="19" t="s">
        <v>1177</v>
      </c>
      <c r="F13" s="19" t="s">
        <v>273</v>
      </c>
      <c r="G13" s="59" t="s">
        <v>1178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154</v>
      </c>
      <c r="B14" s="85">
        <v>0.12373842592592593</v>
      </c>
      <c r="C14" s="19" t="s">
        <v>1164</v>
      </c>
      <c r="D14" s="19" t="s">
        <v>1164</v>
      </c>
      <c r="E14" s="19" t="s">
        <v>236</v>
      </c>
      <c r="F14" s="19" t="s">
        <v>273</v>
      </c>
      <c r="G14" s="59" t="s">
        <v>1039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154</v>
      </c>
      <c r="B15" s="85">
        <v>0.12533564814814815</v>
      </c>
      <c r="C15" s="19" t="s">
        <v>1164</v>
      </c>
      <c r="D15" s="19" t="s">
        <v>1164</v>
      </c>
      <c r="E15" s="19" t="s">
        <v>232</v>
      </c>
      <c r="F15" s="19" t="s">
        <v>273</v>
      </c>
      <c r="G15" s="59" t="s">
        <v>1179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154</v>
      </c>
      <c r="B16" s="85">
        <v>0.1260300925925926</v>
      </c>
      <c r="C16" s="19" t="s">
        <v>1164</v>
      </c>
      <c r="D16" s="19" t="s">
        <v>1164</v>
      </c>
      <c r="E16" s="19" t="s">
        <v>228</v>
      </c>
      <c r="F16" s="19" t="s">
        <v>273</v>
      </c>
      <c r="G16" s="59" t="s">
        <v>1180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154</v>
      </c>
      <c r="B17" s="85">
        <v>0.12638888888888888</v>
      </c>
      <c r="C17" s="19" t="s">
        <v>1164</v>
      </c>
      <c r="D17" s="19" t="s">
        <v>1164</v>
      </c>
      <c r="E17" s="19" t="s">
        <v>228</v>
      </c>
      <c r="F17" s="19" t="s">
        <v>273</v>
      </c>
      <c r="G17" s="59" t="s">
        <v>1180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154</v>
      </c>
      <c r="B18" s="85">
        <v>0.13826388888888888</v>
      </c>
      <c r="C18" s="19" t="s">
        <v>227</v>
      </c>
      <c r="D18" s="19" t="s">
        <v>1164</v>
      </c>
      <c r="E18" s="19" t="s">
        <v>254</v>
      </c>
      <c r="F18" s="19" t="s">
        <v>304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1181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154</v>
      </c>
      <c r="B19" s="85">
        <v>0.17872685185185186</v>
      </c>
      <c r="C19" s="19" t="s">
        <v>236</v>
      </c>
      <c r="D19" s="19" t="s">
        <v>1164</v>
      </c>
      <c r="E19" s="19" t="s">
        <v>254</v>
      </c>
      <c r="F19" s="19" t="s">
        <v>304</v>
      </c>
      <c r="G19" s="5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1182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154</v>
      </c>
      <c r="B20" s="85">
        <v>0.19118055555555555</v>
      </c>
      <c r="C20" s="19" t="s">
        <v>226</v>
      </c>
      <c r="D20" s="19" t="s">
        <v>1166</v>
      </c>
      <c r="E20" s="19" t="s">
        <v>1183</v>
      </c>
      <c r="F20" s="19" t="s">
        <v>304</v>
      </c>
      <c r="G20" s="59" t="s">
        <v>254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130.0</v>
      </c>
      <c r="O20" s="62" t="s">
        <v>254</v>
      </c>
      <c r="P20" s="62" t="s">
        <v>254</v>
      </c>
    </row>
    <row r="21">
      <c r="A21" s="19" t="s">
        <v>154</v>
      </c>
      <c r="B21" s="85">
        <v>0.19137731481481482</v>
      </c>
      <c r="C21" s="19" t="s">
        <v>1177</v>
      </c>
      <c r="D21" s="19" t="s">
        <v>1166</v>
      </c>
      <c r="E21" s="19" t="s">
        <v>228</v>
      </c>
      <c r="F21" s="19" t="s">
        <v>262</v>
      </c>
      <c r="G21" s="59" t="s">
        <v>1178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</row>
    <row r="22">
      <c r="A22" s="19" t="s">
        <v>154</v>
      </c>
      <c r="B22" s="85">
        <v>0.19217592592592592</v>
      </c>
      <c r="C22" s="19" t="s">
        <v>1177</v>
      </c>
      <c r="D22" s="19" t="s">
        <v>1166</v>
      </c>
      <c r="E22" s="19" t="s">
        <v>275</v>
      </c>
      <c r="F22" s="19" t="s">
        <v>262</v>
      </c>
      <c r="G22" s="59" t="s">
        <v>1164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9.29"/>
    <col customWidth="1" min="4" max="4" width="15.43"/>
    <col customWidth="1" min="5" max="5" width="17.14"/>
    <col customWidth="1" min="6" max="6" width="13.57"/>
    <col customWidth="1" min="7" max="7" width="34.14"/>
    <col customWidth="1" min="8" max="8" width="9.57"/>
    <col customWidth="1" min="9" max="9" width="7.57"/>
    <col customWidth="1" min="10" max="11" width="7.71"/>
    <col customWidth="1" min="12" max="12" width="34.57"/>
    <col customWidth="1" min="13" max="13" width="9.14"/>
    <col customWidth="1" min="14" max="14" width="5.43"/>
    <col customWidth="1" min="15" max="15" width="6.43"/>
    <col customWidth="1" min="16" max="16" width="8.0"/>
    <col customWidth="1" min="17" max="17" width="44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155</v>
      </c>
      <c r="B2" s="131" t="s">
        <v>1184</v>
      </c>
      <c r="C2" s="19" t="s">
        <v>232</v>
      </c>
      <c r="D2" s="19" t="s">
        <v>254</v>
      </c>
      <c r="E2" s="19" t="s">
        <v>228</v>
      </c>
      <c r="F2" s="19" t="s">
        <v>262</v>
      </c>
      <c r="G2" s="59" t="s">
        <v>1179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1179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155</v>
      </c>
      <c r="B3" s="131" t="s">
        <v>1185</v>
      </c>
      <c r="C3" s="19" t="s">
        <v>226</v>
      </c>
      <c r="D3" s="19" t="s">
        <v>1186</v>
      </c>
      <c r="E3" s="19" t="s">
        <v>1187</v>
      </c>
      <c r="F3" s="19" t="s">
        <v>258</v>
      </c>
      <c r="G3" s="59" t="s">
        <v>1188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225.0</v>
      </c>
      <c r="O3" s="62" t="s">
        <v>254</v>
      </c>
      <c r="P3" s="62" t="s">
        <v>254</v>
      </c>
    </row>
    <row r="4">
      <c r="A4" s="19" t="s">
        <v>155</v>
      </c>
      <c r="B4" s="131" t="s">
        <v>1189</v>
      </c>
      <c r="C4" s="19" t="s">
        <v>227</v>
      </c>
      <c r="D4" s="19" t="s">
        <v>1190</v>
      </c>
      <c r="E4" s="19" t="s">
        <v>275</v>
      </c>
      <c r="F4" s="19" t="s">
        <v>258</v>
      </c>
      <c r="G4" s="59" t="s">
        <v>1191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30.0</v>
      </c>
      <c r="O4" s="62" t="s">
        <v>254</v>
      </c>
      <c r="P4" s="62" t="s">
        <v>254</v>
      </c>
      <c r="Q4" s="19"/>
    </row>
    <row r="5">
      <c r="A5" s="19" t="s">
        <v>155</v>
      </c>
      <c r="B5" s="131" t="s">
        <v>1189</v>
      </c>
      <c r="C5" s="19" t="s">
        <v>232</v>
      </c>
      <c r="D5" s="19" t="s">
        <v>1190</v>
      </c>
      <c r="E5" s="19" t="s">
        <v>275</v>
      </c>
      <c r="F5" s="19" t="s">
        <v>258</v>
      </c>
      <c r="G5" s="59" t="s">
        <v>1191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5.0</v>
      </c>
      <c r="O5" s="62" t="s">
        <v>254</v>
      </c>
      <c r="P5" s="62" t="s">
        <v>254</v>
      </c>
    </row>
    <row r="6">
      <c r="A6" s="19" t="s">
        <v>155</v>
      </c>
      <c r="B6" s="131" t="s">
        <v>1192</v>
      </c>
      <c r="C6" s="19" t="s">
        <v>230</v>
      </c>
      <c r="D6" s="19" t="s">
        <v>1190</v>
      </c>
      <c r="E6" s="19" t="s">
        <v>275</v>
      </c>
      <c r="F6" s="19" t="s">
        <v>258</v>
      </c>
      <c r="G6" s="59" t="s">
        <v>1193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>
        <v>5.0</v>
      </c>
      <c r="P6" s="62" t="s">
        <v>254</v>
      </c>
      <c r="Q6" s="19" t="s">
        <v>1194</v>
      </c>
    </row>
    <row r="7">
      <c r="A7" s="19" t="s">
        <v>155</v>
      </c>
      <c r="B7" s="131" t="s">
        <v>1195</v>
      </c>
      <c r="C7" s="19" t="s">
        <v>236</v>
      </c>
      <c r="D7" s="19" t="s">
        <v>1196</v>
      </c>
      <c r="E7" s="19" t="s">
        <v>236</v>
      </c>
      <c r="F7" s="19" t="s">
        <v>258</v>
      </c>
      <c r="G7" s="59" t="s">
        <v>475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140.0</v>
      </c>
      <c r="O7" s="62" t="s">
        <v>254</v>
      </c>
      <c r="P7" s="62" t="s">
        <v>254</v>
      </c>
      <c r="Q7" s="19" t="s">
        <v>1197</v>
      </c>
    </row>
    <row r="8">
      <c r="A8" s="19" t="s">
        <v>155</v>
      </c>
      <c r="B8" s="131" t="s">
        <v>1198</v>
      </c>
      <c r="C8" s="19" t="s">
        <v>232</v>
      </c>
      <c r="D8" s="19" t="s">
        <v>1196</v>
      </c>
      <c r="E8" s="19" t="s">
        <v>1199</v>
      </c>
      <c r="F8" s="19" t="s">
        <v>262</v>
      </c>
      <c r="G8" s="59" t="s">
        <v>1200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1201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155</v>
      </c>
      <c r="B9" s="131" t="s">
        <v>1202</v>
      </c>
      <c r="C9" s="19" t="s">
        <v>236</v>
      </c>
      <c r="D9" s="19" t="s">
        <v>1196</v>
      </c>
      <c r="E9" s="19" t="s">
        <v>236</v>
      </c>
      <c r="F9" s="19" t="s">
        <v>258</v>
      </c>
      <c r="G9" s="59" t="s">
        <v>693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60.0</v>
      </c>
      <c r="O9" s="62" t="s">
        <v>254</v>
      </c>
      <c r="P9" s="62" t="s">
        <v>254</v>
      </c>
      <c r="Q9" s="132"/>
    </row>
    <row r="10">
      <c r="A10" s="19" t="s">
        <v>155</v>
      </c>
      <c r="B10" s="131" t="s">
        <v>1203</v>
      </c>
      <c r="C10" s="19" t="s">
        <v>230</v>
      </c>
      <c r="D10" s="19" t="s">
        <v>1190</v>
      </c>
      <c r="E10" s="19" t="s">
        <v>230</v>
      </c>
      <c r="F10" s="19" t="s">
        <v>258</v>
      </c>
      <c r="G10" s="59" t="s">
        <v>1204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5.0</v>
      </c>
      <c r="O10" s="62" t="s">
        <v>254</v>
      </c>
      <c r="P10" s="62" t="s">
        <v>254</v>
      </c>
    </row>
    <row r="11">
      <c r="A11" s="19" t="s">
        <v>155</v>
      </c>
      <c r="B11" s="131" t="s">
        <v>1205</v>
      </c>
      <c r="C11" s="19" t="s">
        <v>232</v>
      </c>
      <c r="D11" s="19" t="s">
        <v>1196</v>
      </c>
      <c r="E11" s="19" t="s">
        <v>232</v>
      </c>
      <c r="F11" s="19" t="s">
        <v>258</v>
      </c>
      <c r="G11" s="59" t="s">
        <v>1206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1.0</v>
      </c>
      <c r="O11" s="62" t="s">
        <v>254</v>
      </c>
      <c r="P11" s="62" t="s">
        <v>254</v>
      </c>
    </row>
    <row r="12">
      <c r="A12" s="19" t="s">
        <v>155</v>
      </c>
      <c r="B12" s="131" t="s">
        <v>1207</v>
      </c>
      <c r="C12" s="19" t="s">
        <v>1208</v>
      </c>
      <c r="D12" s="19" t="s">
        <v>1186</v>
      </c>
      <c r="E12" s="19" t="s">
        <v>226</v>
      </c>
      <c r="F12" s="19" t="s">
        <v>1209</v>
      </c>
      <c r="G12" s="59" t="s">
        <v>254</v>
      </c>
      <c r="H12" s="60" t="s">
        <v>254</v>
      </c>
      <c r="I12" s="60">
        <v>30.0</v>
      </c>
      <c r="J12" s="60" t="s">
        <v>254</v>
      </c>
      <c r="K12" s="60" t="s">
        <v>254</v>
      </c>
      <c r="L12" s="61" t="s">
        <v>1210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155</v>
      </c>
      <c r="B13" s="131">
        <v>0.11189814814814815</v>
      </c>
      <c r="C13" s="19" t="s">
        <v>236</v>
      </c>
      <c r="D13" s="19" t="s">
        <v>254</v>
      </c>
      <c r="E13" s="19" t="s">
        <v>228</v>
      </c>
      <c r="F13" s="19" t="s">
        <v>262</v>
      </c>
      <c r="G13" s="59" t="s">
        <v>693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693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155</v>
      </c>
      <c r="B14" s="131">
        <v>0.11265046296296297</v>
      </c>
      <c r="C14" s="19" t="s">
        <v>228</v>
      </c>
      <c r="D14" s="19" t="s">
        <v>254</v>
      </c>
      <c r="E14" s="19" t="s">
        <v>254</v>
      </c>
      <c r="F14" s="19" t="s">
        <v>304</v>
      </c>
      <c r="G14" s="5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70" t="s">
        <v>324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19" t="s">
        <v>448</v>
      </c>
    </row>
    <row r="15">
      <c r="A15" s="19" t="s">
        <v>155</v>
      </c>
      <c r="B15" s="131">
        <v>0.11792824074074072</v>
      </c>
      <c r="C15" s="19" t="s">
        <v>227</v>
      </c>
      <c r="D15" s="19" t="s">
        <v>254</v>
      </c>
      <c r="E15" s="19" t="s">
        <v>236</v>
      </c>
      <c r="F15" s="19" t="s">
        <v>293</v>
      </c>
      <c r="G15" s="59" t="s">
        <v>1211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32" t="s">
        <v>1212</v>
      </c>
    </row>
    <row r="16">
      <c r="A16" s="19" t="s">
        <v>155</v>
      </c>
      <c r="B16" s="131">
        <v>0.15373842592592593</v>
      </c>
      <c r="C16" s="19" t="s">
        <v>236</v>
      </c>
      <c r="D16" s="19" t="s">
        <v>254</v>
      </c>
      <c r="E16" s="19" t="s">
        <v>228</v>
      </c>
      <c r="F16" s="19" t="s">
        <v>262</v>
      </c>
      <c r="G16" s="59" t="s">
        <v>431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431</v>
      </c>
      <c r="M16" s="62" t="s">
        <v>254</v>
      </c>
      <c r="N16" s="62" t="s">
        <v>254</v>
      </c>
      <c r="O16" s="62" t="s">
        <v>254</v>
      </c>
      <c r="P16" s="62" t="s">
        <v>254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7.29"/>
    <col customWidth="1" min="7" max="7" width="66.29"/>
    <col customWidth="1" min="8" max="8" width="9.29"/>
    <col customWidth="1" min="9" max="11" width="7.71"/>
    <col customWidth="1" min="12" max="12" width="24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71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156</v>
      </c>
      <c r="B2" s="133">
        <v>0.07181712962962963</v>
      </c>
      <c r="C2" s="19" t="s">
        <v>1213</v>
      </c>
      <c r="D2" s="19" t="s">
        <v>254</v>
      </c>
      <c r="E2" s="19" t="s">
        <v>228</v>
      </c>
      <c r="F2" s="19" t="s">
        <v>273</v>
      </c>
      <c r="G2" s="59" t="s">
        <v>1214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156</v>
      </c>
      <c r="B3" s="85">
        <v>0.07181712962962963</v>
      </c>
      <c r="C3" s="19" t="s">
        <v>1213</v>
      </c>
      <c r="D3" s="19" t="s">
        <v>254</v>
      </c>
      <c r="E3" s="19" t="s">
        <v>275</v>
      </c>
      <c r="F3" s="19" t="s">
        <v>273</v>
      </c>
      <c r="G3" s="59" t="s">
        <v>254</v>
      </c>
      <c r="H3" s="60">
        <v>14.0</v>
      </c>
      <c r="I3" s="60">
        <v>323.0</v>
      </c>
      <c r="J3" s="60">
        <v>31.0</v>
      </c>
      <c r="K3" s="60">
        <v>48.0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1215</v>
      </c>
    </row>
    <row r="4">
      <c r="A4" s="19" t="s">
        <v>156</v>
      </c>
      <c r="B4" s="85">
        <v>0.07181712962962963</v>
      </c>
      <c r="C4" s="19" t="s">
        <v>275</v>
      </c>
      <c r="D4" s="19" t="s">
        <v>254</v>
      </c>
      <c r="E4" s="19" t="s">
        <v>227</v>
      </c>
      <c r="F4" s="19" t="s">
        <v>381</v>
      </c>
      <c r="G4" s="59" t="s">
        <v>254</v>
      </c>
      <c r="H4" s="60">
        <v>2.0</v>
      </c>
      <c r="I4" s="60">
        <v>46.0</v>
      </c>
      <c r="J4" s="60">
        <v>4.0</v>
      </c>
      <c r="K4" s="60">
        <v>7.0</v>
      </c>
      <c r="L4" s="61" t="s">
        <v>254</v>
      </c>
      <c r="M4" s="62">
        <v>2.0</v>
      </c>
      <c r="N4" s="62">
        <v>46.0</v>
      </c>
      <c r="O4" s="62">
        <v>4.0</v>
      </c>
      <c r="P4" s="62">
        <v>7.0</v>
      </c>
      <c r="Q4" s="19"/>
    </row>
    <row r="5">
      <c r="A5" s="19" t="s">
        <v>156</v>
      </c>
      <c r="B5" s="85">
        <v>0.07181712962962963</v>
      </c>
      <c r="C5" s="19" t="s">
        <v>275</v>
      </c>
      <c r="D5" s="19" t="s">
        <v>254</v>
      </c>
      <c r="E5" s="19" t="s">
        <v>232</v>
      </c>
      <c r="F5" s="19" t="s">
        <v>381</v>
      </c>
      <c r="G5" s="59" t="s">
        <v>254</v>
      </c>
      <c r="H5" s="60">
        <v>2.0</v>
      </c>
      <c r="I5" s="60">
        <v>46.0</v>
      </c>
      <c r="J5" s="60">
        <v>4.0</v>
      </c>
      <c r="K5" s="60">
        <v>7.0</v>
      </c>
      <c r="L5" s="61" t="s">
        <v>254</v>
      </c>
      <c r="M5" s="62">
        <v>2.0</v>
      </c>
      <c r="N5" s="62">
        <v>46.0</v>
      </c>
      <c r="O5" s="62">
        <v>4.0</v>
      </c>
      <c r="P5" s="62">
        <v>7.0</v>
      </c>
      <c r="Q5" s="19"/>
    </row>
    <row r="6">
      <c r="A6" s="19" t="s">
        <v>156</v>
      </c>
      <c r="B6" s="85">
        <v>0.07181712962962963</v>
      </c>
      <c r="C6" s="19" t="s">
        <v>275</v>
      </c>
      <c r="D6" s="19" t="s">
        <v>254</v>
      </c>
      <c r="E6" s="19" t="s">
        <v>228</v>
      </c>
      <c r="F6" s="19" t="s">
        <v>381</v>
      </c>
      <c r="G6" s="59" t="s">
        <v>254</v>
      </c>
      <c r="H6" s="60">
        <v>2.0</v>
      </c>
      <c r="I6" s="60">
        <v>46.0</v>
      </c>
      <c r="J6" s="60">
        <v>4.0</v>
      </c>
      <c r="K6" s="60">
        <v>7.0</v>
      </c>
      <c r="L6" s="61" t="s">
        <v>254</v>
      </c>
      <c r="M6" s="62">
        <v>2.0</v>
      </c>
      <c r="N6" s="62">
        <v>46.0</v>
      </c>
      <c r="O6" s="62">
        <v>4.0</v>
      </c>
      <c r="P6" s="62">
        <v>7.0</v>
      </c>
      <c r="Q6" s="19"/>
    </row>
    <row r="7">
      <c r="A7" s="19" t="s">
        <v>156</v>
      </c>
      <c r="B7" s="85">
        <v>0.07181712962962963</v>
      </c>
      <c r="C7" s="19" t="s">
        <v>275</v>
      </c>
      <c r="D7" s="19" t="s">
        <v>254</v>
      </c>
      <c r="E7" s="19" t="s">
        <v>226</v>
      </c>
      <c r="F7" s="19" t="s">
        <v>381</v>
      </c>
      <c r="G7" s="59" t="s">
        <v>254</v>
      </c>
      <c r="H7" s="60">
        <v>2.0</v>
      </c>
      <c r="I7" s="60">
        <v>46.0</v>
      </c>
      <c r="J7" s="60">
        <v>4.0</v>
      </c>
      <c r="K7" s="60">
        <v>7.0</v>
      </c>
      <c r="L7" s="61" t="s">
        <v>254</v>
      </c>
      <c r="M7" s="62">
        <v>2.0</v>
      </c>
      <c r="N7" s="62">
        <v>46.0</v>
      </c>
      <c r="O7" s="62">
        <v>4.0</v>
      </c>
      <c r="P7" s="62">
        <v>7.0</v>
      </c>
      <c r="Q7" s="19"/>
    </row>
    <row r="8">
      <c r="A8" s="19" t="s">
        <v>156</v>
      </c>
      <c r="B8" s="85">
        <v>0.07181712962962963</v>
      </c>
      <c r="C8" s="19" t="s">
        <v>275</v>
      </c>
      <c r="D8" s="19" t="s">
        <v>254</v>
      </c>
      <c r="E8" s="19" t="s">
        <v>230</v>
      </c>
      <c r="F8" s="19" t="s">
        <v>381</v>
      </c>
      <c r="G8" s="59" t="s">
        <v>254</v>
      </c>
      <c r="H8" s="60">
        <v>2.0</v>
      </c>
      <c r="I8" s="60">
        <v>46.0</v>
      </c>
      <c r="J8" s="60">
        <v>4.0</v>
      </c>
      <c r="K8" s="60">
        <v>7.0</v>
      </c>
      <c r="L8" s="61" t="s">
        <v>254</v>
      </c>
      <c r="M8" s="62">
        <v>2.0</v>
      </c>
      <c r="N8" s="62">
        <v>46.0</v>
      </c>
      <c r="O8" s="62">
        <v>4.0</v>
      </c>
      <c r="P8" s="62">
        <v>7.0</v>
      </c>
      <c r="Q8" s="19"/>
    </row>
    <row r="9">
      <c r="A9" s="19" t="s">
        <v>156</v>
      </c>
      <c r="B9" s="85">
        <v>0.07181712962962963</v>
      </c>
      <c r="C9" s="19" t="s">
        <v>275</v>
      </c>
      <c r="D9" s="19" t="s">
        <v>254</v>
      </c>
      <c r="E9" s="19" t="s">
        <v>236</v>
      </c>
      <c r="F9" s="19" t="s">
        <v>381</v>
      </c>
      <c r="G9" s="59" t="s">
        <v>254</v>
      </c>
      <c r="H9" s="60">
        <v>2.0</v>
      </c>
      <c r="I9" s="60">
        <v>46.0</v>
      </c>
      <c r="J9" s="60">
        <v>4.0</v>
      </c>
      <c r="K9" s="60">
        <v>7.0</v>
      </c>
      <c r="L9" s="61" t="s">
        <v>254</v>
      </c>
      <c r="M9" s="62">
        <v>2.0</v>
      </c>
      <c r="N9" s="62">
        <v>46.0</v>
      </c>
      <c r="O9" s="62">
        <v>4.0</v>
      </c>
      <c r="P9" s="62">
        <v>7.0</v>
      </c>
      <c r="Q9" s="19"/>
    </row>
    <row r="10">
      <c r="A10" s="19" t="s">
        <v>156</v>
      </c>
      <c r="B10" s="85">
        <v>0.07181712962962963</v>
      </c>
      <c r="C10" s="19" t="s">
        <v>275</v>
      </c>
      <c r="D10" s="19" t="s">
        <v>254</v>
      </c>
      <c r="E10" s="19" t="s">
        <v>233</v>
      </c>
      <c r="F10" s="19" t="s">
        <v>381</v>
      </c>
      <c r="G10" s="59" t="s">
        <v>254</v>
      </c>
      <c r="H10" s="60">
        <v>2.0</v>
      </c>
      <c r="I10" s="60">
        <v>46.0</v>
      </c>
      <c r="J10" s="60">
        <v>4.0</v>
      </c>
      <c r="K10" s="60">
        <v>7.0</v>
      </c>
      <c r="L10" s="61" t="s">
        <v>254</v>
      </c>
      <c r="M10" s="62">
        <v>2.0</v>
      </c>
      <c r="N10" s="62">
        <v>46.0</v>
      </c>
      <c r="O10" s="62">
        <v>4.0</v>
      </c>
      <c r="P10" s="62">
        <v>7.0</v>
      </c>
      <c r="Q10" s="19"/>
    </row>
    <row r="11">
      <c r="A11" s="19" t="s">
        <v>156</v>
      </c>
      <c r="B11" s="85">
        <v>0.08159722222222222</v>
      </c>
      <c r="C11" s="19" t="s">
        <v>275</v>
      </c>
      <c r="D11" s="19" t="s">
        <v>254</v>
      </c>
      <c r="E11" s="19" t="s">
        <v>227</v>
      </c>
      <c r="F11" s="19" t="s">
        <v>273</v>
      </c>
      <c r="G11" s="59" t="s">
        <v>1216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156</v>
      </c>
      <c r="B12" s="85">
        <v>0.1172337962962963</v>
      </c>
      <c r="C12" s="19" t="s">
        <v>227</v>
      </c>
      <c r="D12" s="19" t="s">
        <v>254</v>
      </c>
      <c r="E12" s="19" t="s">
        <v>228</v>
      </c>
      <c r="F12" s="19" t="s">
        <v>262</v>
      </c>
      <c r="G12" s="59" t="s">
        <v>1216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1216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19" t="s">
        <v>1217</v>
      </c>
    </row>
    <row r="13">
      <c r="A13" s="19" t="s">
        <v>156</v>
      </c>
      <c r="B13" s="85">
        <v>0.1312384259259259</v>
      </c>
      <c r="C13" s="19" t="s">
        <v>228</v>
      </c>
      <c r="D13" s="19" t="s">
        <v>254</v>
      </c>
      <c r="E13" s="19" t="s">
        <v>232</v>
      </c>
      <c r="F13" s="19" t="s">
        <v>262</v>
      </c>
      <c r="G13" s="59" t="s">
        <v>1218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1218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19" t="s">
        <v>1219</v>
      </c>
    </row>
    <row r="14">
      <c r="A14" s="19" t="s">
        <v>156</v>
      </c>
      <c r="B14" s="85">
        <v>0.13320601851851852</v>
      </c>
      <c r="C14" s="19" t="s">
        <v>228</v>
      </c>
      <c r="D14" s="19" t="s">
        <v>254</v>
      </c>
      <c r="E14" s="19" t="s">
        <v>236</v>
      </c>
      <c r="F14" s="19" t="s">
        <v>262</v>
      </c>
      <c r="G14" s="59" t="s">
        <v>1216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1216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19" t="s">
        <v>1220</v>
      </c>
    </row>
    <row r="15">
      <c r="A15" s="19" t="s">
        <v>156</v>
      </c>
      <c r="B15" s="85">
        <v>0.13349537037037038</v>
      </c>
      <c r="C15" s="19" t="s">
        <v>228</v>
      </c>
      <c r="D15" s="19" t="s">
        <v>254</v>
      </c>
      <c r="E15" s="19" t="s">
        <v>233</v>
      </c>
      <c r="F15" s="19" t="s">
        <v>262</v>
      </c>
      <c r="G15" s="59" t="s">
        <v>1221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1221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9" t="s">
        <v>1222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16" width="9.14"/>
  </cols>
  <sheetData>
    <row r="1">
      <c r="A1" s="33" t="s">
        <v>227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1" t="s">
        <v>110</v>
      </c>
      <c r="B2" s="36">
        <f t="shared" ref="B2:B114" si="2">SUMIF(INDIRECT("'"&amp;$A2&amp;"'!E:E"), $A$1, INDIRECT("'"&amp;$A2&amp;"'!H:H"))</f>
        <v>0</v>
      </c>
      <c r="C2">
        <f t="shared" ref="C2:C114" si="3">SUMIF(INDIRECT("'"&amp;$A2&amp;"'!E:E"), $A$1, INDIRECT("'"&amp;$A2&amp;"'!I:I"))</f>
        <v>1</v>
      </c>
      <c r="D2">
        <f t="shared" ref="D2:D114" si="4">SUMIF(INDIRECT("'"&amp;$A2&amp;"'!E:E"), $A$1, INDIRECT("'"&amp;$A2&amp;"'!J:J"))</f>
        <v>8</v>
      </c>
      <c r="E2">
        <f t="shared" ref="E2:E114" si="5">SUMIF(INDIRECT("'"&amp;$A2&amp;"'!E:E"), $A$1, INDIRECT("'"&amp;$A2&amp;"'!K:K"))</f>
        <v>16</v>
      </c>
      <c r="F2" s="37">
        <f t="shared" ref="F2:F114" si="6">(B2*10)+C2+(D2/10)+(E2/100)</f>
        <v>1.96</v>
      </c>
      <c r="G2" s="36">
        <f t="shared" ref="G2:G114" si="7">-SUMIF(INDIRECT("'"&amp;$A2&amp;"'!C:C"), $A$1, INDIRECT("'"&amp;$A2&amp;"'!M:M"))</f>
        <v>0</v>
      </c>
      <c r="H2">
        <f t="shared" ref="H2:H114" si="8">-SUMIF(INDIRECT("'"&amp;$A2&amp;"'!C:C"), $A$1, INDIRECT("'"&amp;$A2&amp;"'!N:N"))</f>
        <v>0</v>
      </c>
      <c r="I2">
        <f t="shared" ref="I2:I114" si="9">-SUMIF(INDIRECT("'"&amp;$A2&amp;"'!C:C"), $A$1, INDIRECT("'"&amp;$A2&amp;"'!O:O"))</f>
        <v>0</v>
      </c>
      <c r="J2">
        <f t="shared" ref="J2:J114" si="10">-SUMIF(INDIRECT("'"&amp;$A2&amp;"'!C:C"), $A$1, INDIRECT("'"&amp;$A2&amp;"'!P:P"))</f>
        <v>-5</v>
      </c>
      <c r="K2" s="38">
        <f t="shared" ref="K2:K114" si="11">(G2*10) + H2 + (I2/10) + (J2/100)</f>
        <v>-0.05</v>
      </c>
      <c r="L2" s="39">
        <f t="shared" ref="L2:P2" si="1">B2+G2</f>
        <v>0</v>
      </c>
      <c r="M2" s="19">
        <f t="shared" si="1"/>
        <v>1</v>
      </c>
      <c r="N2" s="19">
        <f t="shared" si="1"/>
        <v>8</v>
      </c>
      <c r="O2" s="19">
        <f t="shared" si="1"/>
        <v>11</v>
      </c>
      <c r="P2" s="37">
        <f t="shared" si="1"/>
        <v>1.91</v>
      </c>
    </row>
    <row r="3">
      <c r="A3" s="1" t="s">
        <v>111</v>
      </c>
      <c r="B3" s="36">
        <f t="shared" si="2"/>
        <v>0</v>
      </c>
      <c r="C3">
        <f t="shared" si="3"/>
        <v>0</v>
      </c>
      <c r="D3">
        <f t="shared" si="4"/>
        <v>0</v>
      </c>
      <c r="E3">
        <f t="shared" si="5"/>
        <v>0</v>
      </c>
      <c r="F3" s="37">
        <f t="shared" si="6"/>
        <v>0</v>
      </c>
      <c r="G3" s="36">
        <f t="shared" si="7"/>
        <v>0</v>
      </c>
      <c r="H3">
        <f t="shared" si="8"/>
        <v>0</v>
      </c>
      <c r="I3">
        <f t="shared" si="9"/>
        <v>0</v>
      </c>
      <c r="J3">
        <f t="shared" si="10"/>
        <v>0</v>
      </c>
      <c r="K3" s="38">
        <f t="shared" si="11"/>
        <v>0</v>
      </c>
      <c r="L3" s="39">
        <f t="shared" ref="L3:P3" si="12">B3+G3</f>
        <v>0</v>
      </c>
      <c r="M3" s="19">
        <f t="shared" si="12"/>
        <v>0</v>
      </c>
      <c r="N3" s="19">
        <f t="shared" si="12"/>
        <v>0</v>
      </c>
      <c r="O3" s="19">
        <f t="shared" si="12"/>
        <v>0</v>
      </c>
      <c r="P3" s="37">
        <f t="shared" si="12"/>
        <v>0</v>
      </c>
    </row>
    <row r="4">
      <c r="A4" s="1" t="s">
        <v>112</v>
      </c>
      <c r="B4" s="36">
        <f t="shared" si="2"/>
        <v>0</v>
      </c>
      <c r="C4">
        <f t="shared" si="3"/>
        <v>3</v>
      </c>
      <c r="D4">
        <f t="shared" si="4"/>
        <v>0</v>
      </c>
      <c r="E4">
        <f t="shared" si="5"/>
        <v>0</v>
      </c>
      <c r="F4" s="37">
        <f t="shared" si="6"/>
        <v>3</v>
      </c>
      <c r="G4" s="36">
        <f t="shared" si="7"/>
        <v>0</v>
      </c>
      <c r="H4">
        <f t="shared" si="8"/>
        <v>-1</v>
      </c>
      <c r="I4">
        <f t="shared" si="9"/>
        <v>0</v>
      </c>
      <c r="J4">
        <f t="shared" si="10"/>
        <v>0</v>
      </c>
      <c r="K4" s="38">
        <f t="shared" si="11"/>
        <v>-1</v>
      </c>
      <c r="L4" s="39">
        <f t="shared" ref="L4:P4" si="13">B4+G4</f>
        <v>0</v>
      </c>
      <c r="M4" s="19">
        <f t="shared" si="13"/>
        <v>2</v>
      </c>
      <c r="N4" s="19">
        <f t="shared" si="13"/>
        <v>0</v>
      </c>
      <c r="O4" s="19">
        <f t="shared" si="13"/>
        <v>0</v>
      </c>
      <c r="P4" s="37">
        <f t="shared" si="13"/>
        <v>2</v>
      </c>
    </row>
    <row r="5">
      <c r="A5" s="1" t="s">
        <v>113</v>
      </c>
      <c r="B5" s="36">
        <f t="shared" si="2"/>
        <v>0</v>
      </c>
      <c r="C5">
        <f t="shared" si="3"/>
        <v>0</v>
      </c>
      <c r="D5">
        <f t="shared" si="4"/>
        <v>0</v>
      </c>
      <c r="E5">
        <f t="shared" si="5"/>
        <v>0</v>
      </c>
      <c r="F5" s="37">
        <f t="shared" si="6"/>
        <v>0</v>
      </c>
      <c r="G5" s="36">
        <f t="shared" si="7"/>
        <v>0</v>
      </c>
      <c r="H5">
        <f t="shared" si="8"/>
        <v>-9</v>
      </c>
      <c r="I5">
        <f t="shared" si="9"/>
        <v>0</v>
      </c>
      <c r="J5">
        <f t="shared" si="10"/>
        <v>0</v>
      </c>
      <c r="K5" s="38">
        <f t="shared" si="11"/>
        <v>-9</v>
      </c>
      <c r="L5" s="39">
        <f t="shared" ref="L5:P5" si="14">B5+G5</f>
        <v>0</v>
      </c>
      <c r="M5" s="19">
        <f t="shared" si="14"/>
        <v>-9</v>
      </c>
      <c r="N5" s="19">
        <f t="shared" si="14"/>
        <v>0</v>
      </c>
      <c r="O5" s="19">
        <f t="shared" si="14"/>
        <v>0</v>
      </c>
      <c r="P5" s="37">
        <f t="shared" si="14"/>
        <v>-9</v>
      </c>
    </row>
    <row r="6">
      <c r="A6" s="1" t="s">
        <v>114</v>
      </c>
      <c r="B6" s="36">
        <f t="shared" si="2"/>
        <v>0</v>
      </c>
      <c r="C6">
        <f t="shared" si="3"/>
        <v>60</v>
      </c>
      <c r="D6">
        <f t="shared" si="4"/>
        <v>0</v>
      </c>
      <c r="E6">
        <f t="shared" si="5"/>
        <v>0</v>
      </c>
      <c r="F6" s="37">
        <f t="shared" si="6"/>
        <v>60</v>
      </c>
      <c r="G6" s="3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 s="38">
        <f t="shared" si="11"/>
        <v>0</v>
      </c>
      <c r="L6" s="39">
        <f t="shared" ref="L6:P6" si="15">B6+G6</f>
        <v>0</v>
      </c>
      <c r="M6" s="19">
        <f t="shared" si="15"/>
        <v>60</v>
      </c>
      <c r="N6" s="19">
        <f t="shared" si="15"/>
        <v>0</v>
      </c>
      <c r="O6" s="19">
        <f t="shared" si="15"/>
        <v>0</v>
      </c>
      <c r="P6" s="37">
        <f t="shared" si="15"/>
        <v>60</v>
      </c>
    </row>
    <row r="7">
      <c r="A7" s="1" t="s">
        <v>115</v>
      </c>
      <c r="B7" s="36">
        <f t="shared" si="2"/>
        <v>0</v>
      </c>
      <c r="C7">
        <f t="shared" si="3"/>
        <v>0</v>
      </c>
      <c r="D7">
        <f t="shared" si="4"/>
        <v>0</v>
      </c>
      <c r="E7">
        <f t="shared" si="5"/>
        <v>0</v>
      </c>
      <c r="F7" s="37">
        <f t="shared" si="6"/>
        <v>0</v>
      </c>
      <c r="G7" s="36">
        <f t="shared" si="7"/>
        <v>0</v>
      </c>
      <c r="H7">
        <f t="shared" si="8"/>
        <v>0</v>
      </c>
      <c r="I7">
        <f t="shared" si="9"/>
        <v>0</v>
      </c>
      <c r="J7">
        <f t="shared" si="10"/>
        <v>0</v>
      </c>
      <c r="K7" s="38">
        <f t="shared" si="11"/>
        <v>0</v>
      </c>
      <c r="L7" s="39">
        <f t="shared" ref="L7:P7" si="16">B7+G7</f>
        <v>0</v>
      </c>
      <c r="M7" s="19">
        <f t="shared" si="16"/>
        <v>0</v>
      </c>
      <c r="N7" s="19">
        <f t="shared" si="16"/>
        <v>0</v>
      </c>
      <c r="O7" s="19">
        <f t="shared" si="16"/>
        <v>0</v>
      </c>
      <c r="P7" s="37">
        <f t="shared" si="16"/>
        <v>0</v>
      </c>
    </row>
    <row r="8">
      <c r="A8" s="1" t="s">
        <v>116</v>
      </c>
      <c r="B8" s="36">
        <f t="shared" si="2"/>
        <v>0</v>
      </c>
      <c r="C8">
        <f t="shared" si="3"/>
        <v>0</v>
      </c>
      <c r="D8">
        <f t="shared" si="4"/>
        <v>0</v>
      </c>
      <c r="E8">
        <f t="shared" si="5"/>
        <v>0</v>
      </c>
      <c r="F8" s="37">
        <f t="shared" si="6"/>
        <v>0</v>
      </c>
      <c r="G8" s="36">
        <f t="shared" si="7"/>
        <v>0</v>
      </c>
      <c r="H8">
        <f t="shared" si="8"/>
        <v>0</v>
      </c>
      <c r="I8">
        <f t="shared" si="9"/>
        <v>0</v>
      </c>
      <c r="J8">
        <f t="shared" si="10"/>
        <v>0</v>
      </c>
      <c r="K8" s="38">
        <f t="shared" si="11"/>
        <v>0</v>
      </c>
      <c r="L8" s="39">
        <f t="shared" ref="L8:P8" si="17">B8+G8</f>
        <v>0</v>
      </c>
      <c r="M8" s="19">
        <f t="shared" si="17"/>
        <v>0</v>
      </c>
      <c r="N8" s="19">
        <f t="shared" si="17"/>
        <v>0</v>
      </c>
      <c r="O8" s="19">
        <f t="shared" si="17"/>
        <v>0</v>
      </c>
      <c r="P8" s="37">
        <f t="shared" si="17"/>
        <v>0</v>
      </c>
    </row>
    <row r="9">
      <c r="A9" s="1" t="s">
        <v>117</v>
      </c>
      <c r="B9" s="36">
        <f t="shared" si="2"/>
        <v>0</v>
      </c>
      <c r="C9">
        <f t="shared" si="3"/>
        <v>150</v>
      </c>
      <c r="D9">
        <f t="shared" si="4"/>
        <v>0</v>
      </c>
      <c r="E9">
        <f t="shared" si="5"/>
        <v>0</v>
      </c>
      <c r="F9" s="37">
        <f t="shared" si="6"/>
        <v>150</v>
      </c>
      <c r="G9" s="36">
        <f t="shared" si="7"/>
        <v>0</v>
      </c>
      <c r="H9">
        <f t="shared" si="8"/>
        <v>0</v>
      </c>
      <c r="I9">
        <f t="shared" si="9"/>
        <v>-6</v>
      </c>
      <c r="J9">
        <f t="shared" si="10"/>
        <v>0</v>
      </c>
      <c r="K9" s="38">
        <f t="shared" si="11"/>
        <v>-0.6</v>
      </c>
      <c r="L9" s="39">
        <f t="shared" ref="L9:P9" si="18">B9+G9</f>
        <v>0</v>
      </c>
      <c r="M9" s="19">
        <f t="shared" si="18"/>
        <v>150</v>
      </c>
      <c r="N9" s="19">
        <f t="shared" si="18"/>
        <v>-6</v>
      </c>
      <c r="O9" s="19">
        <f t="shared" si="18"/>
        <v>0</v>
      </c>
      <c r="P9" s="37">
        <f t="shared" si="18"/>
        <v>149.4</v>
      </c>
    </row>
    <row r="10">
      <c r="A10" s="1" t="s">
        <v>118</v>
      </c>
      <c r="B10" s="36">
        <f t="shared" si="2"/>
        <v>0</v>
      </c>
      <c r="C10">
        <f t="shared" si="3"/>
        <v>0</v>
      </c>
      <c r="D10">
        <f t="shared" si="4"/>
        <v>0</v>
      </c>
      <c r="E10">
        <f t="shared" si="5"/>
        <v>0</v>
      </c>
      <c r="F10" s="37">
        <f t="shared" si="6"/>
        <v>0</v>
      </c>
      <c r="G10" s="36">
        <f t="shared" si="7"/>
        <v>0</v>
      </c>
      <c r="H10">
        <f t="shared" si="8"/>
        <v>-1</v>
      </c>
      <c r="I10">
        <f t="shared" si="9"/>
        <v>-4</v>
      </c>
      <c r="J10">
        <f t="shared" si="10"/>
        <v>0</v>
      </c>
      <c r="K10" s="38">
        <f t="shared" si="11"/>
        <v>-1.4</v>
      </c>
      <c r="L10" s="39">
        <f t="shared" ref="L10:P10" si="19">B10+G10</f>
        <v>0</v>
      </c>
      <c r="M10" s="19">
        <f t="shared" si="19"/>
        <v>-1</v>
      </c>
      <c r="N10" s="19">
        <f t="shared" si="19"/>
        <v>-4</v>
      </c>
      <c r="O10" s="19">
        <f t="shared" si="19"/>
        <v>0</v>
      </c>
      <c r="P10" s="37">
        <f t="shared" si="19"/>
        <v>-1.4</v>
      </c>
    </row>
    <row r="11">
      <c r="A11" s="1" t="s">
        <v>119</v>
      </c>
      <c r="B11" s="36">
        <f t="shared" si="2"/>
        <v>0</v>
      </c>
      <c r="C11">
        <f t="shared" si="3"/>
        <v>100</v>
      </c>
      <c r="D11">
        <f t="shared" si="4"/>
        <v>0</v>
      </c>
      <c r="E11">
        <f t="shared" si="5"/>
        <v>0</v>
      </c>
      <c r="F11" s="37">
        <f t="shared" si="6"/>
        <v>100</v>
      </c>
      <c r="G11" s="36">
        <f t="shared" si="7"/>
        <v>0</v>
      </c>
      <c r="H11">
        <f t="shared" si="8"/>
        <v>0</v>
      </c>
      <c r="I11">
        <f t="shared" si="9"/>
        <v>0</v>
      </c>
      <c r="J11">
        <f t="shared" si="10"/>
        <v>0</v>
      </c>
      <c r="K11" s="38">
        <f t="shared" si="11"/>
        <v>0</v>
      </c>
      <c r="L11" s="39">
        <f t="shared" ref="L11:P11" si="20">B11+G11</f>
        <v>0</v>
      </c>
      <c r="M11" s="19">
        <f t="shared" si="20"/>
        <v>100</v>
      </c>
      <c r="N11" s="19">
        <f t="shared" si="20"/>
        <v>0</v>
      </c>
      <c r="O11" s="19">
        <f t="shared" si="20"/>
        <v>0</v>
      </c>
      <c r="P11" s="37">
        <f t="shared" si="20"/>
        <v>100</v>
      </c>
    </row>
    <row r="12">
      <c r="A12" s="1" t="s">
        <v>120</v>
      </c>
      <c r="B12" s="36">
        <f t="shared" si="2"/>
        <v>0</v>
      </c>
      <c r="C12">
        <f t="shared" si="3"/>
        <v>0</v>
      </c>
      <c r="D12">
        <f t="shared" si="4"/>
        <v>0</v>
      </c>
      <c r="E12">
        <f t="shared" si="5"/>
        <v>0</v>
      </c>
      <c r="F12" s="37">
        <f t="shared" si="6"/>
        <v>0</v>
      </c>
      <c r="G12" s="36">
        <f t="shared" si="7"/>
        <v>0</v>
      </c>
      <c r="H12">
        <f t="shared" si="8"/>
        <v>0</v>
      </c>
      <c r="I12">
        <f t="shared" si="9"/>
        <v>-4</v>
      </c>
      <c r="J12">
        <f t="shared" si="10"/>
        <v>0</v>
      </c>
      <c r="K12" s="38">
        <f t="shared" si="11"/>
        <v>-0.4</v>
      </c>
      <c r="L12" s="39">
        <f t="shared" ref="L12:P12" si="21">B12+G12</f>
        <v>0</v>
      </c>
      <c r="M12" s="19">
        <f t="shared" si="21"/>
        <v>0</v>
      </c>
      <c r="N12" s="19">
        <f t="shared" si="21"/>
        <v>-4</v>
      </c>
      <c r="O12" s="19">
        <f t="shared" si="21"/>
        <v>0</v>
      </c>
      <c r="P12" s="37">
        <f t="shared" si="21"/>
        <v>-0.4</v>
      </c>
    </row>
    <row r="13">
      <c r="A13" s="1" t="s">
        <v>121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0</v>
      </c>
      <c r="I13">
        <f t="shared" si="9"/>
        <v>0</v>
      </c>
      <c r="J13">
        <f t="shared" si="10"/>
        <v>0</v>
      </c>
      <c r="K13" s="38">
        <f t="shared" si="11"/>
        <v>0</v>
      </c>
      <c r="L13" s="39">
        <f t="shared" ref="L13:P13" si="22">B13+G13</f>
        <v>0</v>
      </c>
      <c r="M13" s="19">
        <f t="shared" si="22"/>
        <v>0</v>
      </c>
      <c r="N13" s="19">
        <f t="shared" si="22"/>
        <v>0</v>
      </c>
      <c r="O13" s="19">
        <f t="shared" si="22"/>
        <v>0</v>
      </c>
      <c r="P13" s="37">
        <f t="shared" si="22"/>
        <v>0</v>
      </c>
    </row>
    <row r="14">
      <c r="A14" s="1" t="s">
        <v>122</v>
      </c>
      <c r="B14" s="36">
        <f t="shared" si="2"/>
        <v>19</v>
      </c>
      <c r="C14">
        <f t="shared" si="3"/>
        <v>2</v>
      </c>
      <c r="D14">
        <f t="shared" si="4"/>
        <v>0</v>
      </c>
      <c r="E14">
        <f t="shared" si="5"/>
        <v>0</v>
      </c>
      <c r="F14" s="37">
        <f t="shared" si="6"/>
        <v>192</v>
      </c>
      <c r="G14" s="36">
        <f t="shared" si="7"/>
        <v>0</v>
      </c>
      <c r="H14">
        <f t="shared" si="8"/>
        <v>-50</v>
      </c>
      <c r="I14">
        <f t="shared" si="9"/>
        <v>0</v>
      </c>
      <c r="J14">
        <f t="shared" si="10"/>
        <v>0</v>
      </c>
      <c r="K14" s="38">
        <f t="shared" si="11"/>
        <v>-50</v>
      </c>
      <c r="L14" s="39">
        <f t="shared" ref="L14:P14" si="23">B14+G14</f>
        <v>19</v>
      </c>
      <c r="M14" s="19">
        <f t="shared" si="23"/>
        <v>-48</v>
      </c>
      <c r="N14" s="19">
        <f t="shared" si="23"/>
        <v>0</v>
      </c>
      <c r="O14" s="19">
        <f t="shared" si="23"/>
        <v>0</v>
      </c>
      <c r="P14" s="37">
        <f t="shared" si="23"/>
        <v>142</v>
      </c>
    </row>
    <row r="15">
      <c r="A15" s="1" t="s">
        <v>123</v>
      </c>
      <c r="B15" s="36">
        <f t="shared" si="2"/>
        <v>0</v>
      </c>
      <c r="C15">
        <f t="shared" si="3"/>
        <v>113</v>
      </c>
      <c r="D15">
        <f t="shared" si="4"/>
        <v>3</v>
      </c>
      <c r="E15">
        <f t="shared" si="5"/>
        <v>0</v>
      </c>
      <c r="F15" s="37">
        <f t="shared" si="6"/>
        <v>113.3</v>
      </c>
      <c r="G15" s="36">
        <f t="shared" si="7"/>
        <v>0</v>
      </c>
      <c r="H15">
        <f t="shared" si="8"/>
        <v>-10</v>
      </c>
      <c r="I15">
        <f t="shared" si="9"/>
        <v>0</v>
      </c>
      <c r="J15">
        <f t="shared" si="10"/>
        <v>0</v>
      </c>
      <c r="K15" s="38">
        <f t="shared" si="11"/>
        <v>-10</v>
      </c>
      <c r="L15" s="39">
        <f t="shared" ref="L15:P15" si="24">B15+G15</f>
        <v>0</v>
      </c>
      <c r="M15" s="19">
        <f t="shared" si="24"/>
        <v>103</v>
      </c>
      <c r="N15" s="19">
        <f t="shared" si="24"/>
        <v>3</v>
      </c>
      <c r="O15" s="19">
        <f t="shared" si="24"/>
        <v>0</v>
      </c>
      <c r="P15" s="37">
        <f t="shared" si="24"/>
        <v>103.3</v>
      </c>
    </row>
    <row r="16">
      <c r="A16" s="1" t="s">
        <v>124</v>
      </c>
      <c r="B16" s="3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 s="37">
        <f t="shared" si="6"/>
        <v>0</v>
      </c>
      <c r="G16" s="36">
        <f t="shared" si="7"/>
        <v>0</v>
      </c>
      <c r="H16">
        <f t="shared" si="8"/>
        <v>0</v>
      </c>
      <c r="I16">
        <f t="shared" si="9"/>
        <v>0</v>
      </c>
      <c r="J16">
        <f t="shared" si="10"/>
        <v>0</v>
      </c>
      <c r="K16" s="38">
        <f t="shared" si="11"/>
        <v>0</v>
      </c>
      <c r="L16" s="39">
        <f t="shared" ref="L16:P16" si="25">B16+G16</f>
        <v>0</v>
      </c>
      <c r="M16" s="19">
        <f t="shared" si="25"/>
        <v>0</v>
      </c>
      <c r="N16" s="19">
        <f t="shared" si="25"/>
        <v>0</v>
      </c>
      <c r="O16" s="19">
        <f t="shared" si="25"/>
        <v>0</v>
      </c>
      <c r="P16" s="37">
        <f t="shared" si="25"/>
        <v>0</v>
      </c>
    </row>
    <row r="17">
      <c r="A17" s="1" t="s">
        <v>125</v>
      </c>
      <c r="B17" s="36">
        <f t="shared" si="2"/>
        <v>0</v>
      </c>
      <c r="C17">
        <f t="shared" si="3"/>
        <v>0</v>
      </c>
      <c r="D17">
        <f t="shared" si="4"/>
        <v>0</v>
      </c>
      <c r="E17">
        <f t="shared" si="5"/>
        <v>0</v>
      </c>
      <c r="F17" s="37">
        <f t="shared" si="6"/>
        <v>0</v>
      </c>
      <c r="G17" s="36">
        <f t="shared" si="7"/>
        <v>0</v>
      </c>
      <c r="H17">
        <f t="shared" si="8"/>
        <v>0</v>
      </c>
      <c r="I17">
        <f t="shared" si="9"/>
        <v>0</v>
      </c>
      <c r="J17">
        <f t="shared" si="10"/>
        <v>0</v>
      </c>
      <c r="K17" s="38">
        <f t="shared" si="11"/>
        <v>0</v>
      </c>
      <c r="L17" s="39">
        <f t="shared" ref="L17:P17" si="26">B17+G17</f>
        <v>0</v>
      </c>
      <c r="M17" s="19">
        <f t="shared" si="26"/>
        <v>0</v>
      </c>
      <c r="N17" s="19">
        <f t="shared" si="26"/>
        <v>0</v>
      </c>
      <c r="O17" s="19">
        <f t="shared" si="26"/>
        <v>0</v>
      </c>
      <c r="P17" s="37">
        <f t="shared" si="26"/>
        <v>0</v>
      </c>
    </row>
    <row r="18">
      <c r="A18" s="1" t="s">
        <v>126</v>
      </c>
      <c r="B18" s="36">
        <f t="shared" si="2"/>
        <v>0</v>
      </c>
      <c r="C18">
        <f t="shared" si="3"/>
        <v>0</v>
      </c>
      <c r="D18">
        <f t="shared" si="4"/>
        <v>0</v>
      </c>
      <c r="E18">
        <f t="shared" si="5"/>
        <v>0</v>
      </c>
      <c r="F18" s="37">
        <f t="shared" si="6"/>
        <v>0</v>
      </c>
      <c r="G18" s="36">
        <f t="shared" si="7"/>
        <v>0</v>
      </c>
      <c r="H18">
        <f t="shared" si="8"/>
        <v>-36</v>
      </c>
      <c r="I18">
        <f t="shared" si="9"/>
        <v>-1</v>
      </c>
      <c r="J18">
        <f t="shared" si="10"/>
        <v>0</v>
      </c>
      <c r="K18" s="38">
        <f t="shared" si="11"/>
        <v>-36.1</v>
      </c>
      <c r="L18" s="39">
        <f t="shared" ref="L18:P18" si="27">B18+G18</f>
        <v>0</v>
      </c>
      <c r="M18" s="19">
        <f t="shared" si="27"/>
        <v>-36</v>
      </c>
      <c r="N18" s="19">
        <f t="shared" si="27"/>
        <v>-1</v>
      </c>
      <c r="O18" s="19">
        <f t="shared" si="27"/>
        <v>0</v>
      </c>
      <c r="P18" s="37">
        <f t="shared" si="27"/>
        <v>-36.1</v>
      </c>
    </row>
    <row r="19">
      <c r="A19" s="1" t="s">
        <v>127</v>
      </c>
      <c r="B19" s="36">
        <f t="shared" si="2"/>
        <v>0</v>
      </c>
      <c r="C19">
        <f t="shared" si="3"/>
        <v>0</v>
      </c>
      <c r="D19">
        <f t="shared" si="4"/>
        <v>0</v>
      </c>
      <c r="E19">
        <f t="shared" si="5"/>
        <v>0</v>
      </c>
      <c r="F19" s="37">
        <f t="shared" si="6"/>
        <v>0</v>
      </c>
      <c r="G19" s="36">
        <f t="shared" si="7"/>
        <v>0</v>
      </c>
      <c r="H19">
        <f t="shared" si="8"/>
        <v>0</v>
      </c>
      <c r="I19">
        <f t="shared" si="9"/>
        <v>0</v>
      </c>
      <c r="J19">
        <f t="shared" si="10"/>
        <v>0</v>
      </c>
      <c r="K19" s="38">
        <f t="shared" si="11"/>
        <v>0</v>
      </c>
      <c r="L19" s="39">
        <f t="shared" ref="L19:P19" si="28">B19+G19</f>
        <v>0</v>
      </c>
      <c r="M19" s="19">
        <f t="shared" si="28"/>
        <v>0</v>
      </c>
      <c r="N19" s="19">
        <f t="shared" si="28"/>
        <v>0</v>
      </c>
      <c r="O19" s="19">
        <f t="shared" si="28"/>
        <v>0</v>
      </c>
      <c r="P19" s="37">
        <f t="shared" si="28"/>
        <v>0</v>
      </c>
    </row>
    <row r="20">
      <c r="A20" s="1" t="s">
        <v>128</v>
      </c>
      <c r="B20" s="36">
        <f t="shared" si="2"/>
        <v>0</v>
      </c>
      <c r="C20">
        <f t="shared" si="3"/>
        <v>0</v>
      </c>
      <c r="D20">
        <f t="shared" si="4"/>
        <v>0</v>
      </c>
      <c r="E20">
        <f t="shared" si="5"/>
        <v>0</v>
      </c>
      <c r="F20" s="37">
        <f t="shared" si="6"/>
        <v>0</v>
      </c>
      <c r="G20" s="36">
        <f t="shared" si="7"/>
        <v>0</v>
      </c>
      <c r="H20">
        <f t="shared" si="8"/>
        <v>0</v>
      </c>
      <c r="I20">
        <f t="shared" si="9"/>
        <v>0</v>
      </c>
      <c r="J20">
        <f t="shared" si="10"/>
        <v>0</v>
      </c>
      <c r="K20" s="38">
        <f t="shared" si="11"/>
        <v>0</v>
      </c>
      <c r="L20" s="39">
        <f t="shared" ref="L20:P20" si="29">B20+G20</f>
        <v>0</v>
      </c>
      <c r="M20" s="19">
        <f t="shared" si="29"/>
        <v>0</v>
      </c>
      <c r="N20" s="19">
        <f t="shared" si="29"/>
        <v>0</v>
      </c>
      <c r="O20" s="19">
        <f t="shared" si="29"/>
        <v>0</v>
      </c>
      <c r="P20" s="37">
        <f t="shared" si="29"/>
        <v>0</v>
      </c>
    </row>
    <row r="21">
      <c r="A21" s="1" t="s">
        <v>129</v>
      </c>
      <c r="B21" s="36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 s="37">
        <f t="shared" si="6"/>
        <v>0</v>
      </c>
      <c r="G21" s="36">
        <f t="shared" si="7"/>
        <v>0</v>
      </c>
      <c r="H21">
        <f t="shared" si="8"/>
        <v>-20</v>
      </c>
      <c r="I21">
        <f t="shared" si="9"/>
        <v>0</v>
      </c>
      <c r="J21">
        <f t="shared" si="10"/>
        <v>0</v>
      </c>
      <c r="K21" s="38">
        <f t="shared" si="11"/>
        <v>-20</v>
      </c>
      <c r="L21" s="39">
        <f t="shared" ref="L21:P21" si="30">B21+G21</f>
        <v>0</v>
      </c>
      <c r="M21" s="19">
        <f t="shared" si="30"/>
        <v>-20</v>
      </c>
      <c r="N21" s="19">
        <f t="shared" si="30"/>
        <v>0</v>
      </c>
      <c r="O21" s="19">
        <f t="shared" si="30"/>
        <v>0</v>
      </c>
      <c r="P21" s="37">
        <f t="shared" si="30"/>
        <v>-20</v>
      </c>
    </row>
    <row r="22">
      <c r="A22" s="1" t="s">
        <v>130</v>
      </c>
      <c r="B22" s="36">
        <f t="shared" si="2"/>
        <v>0</v>
      </c>
      <c r="C22">
        <f t="shared" si="3"/>
        <v>43</v>
      </c>
      <c r="D22">
        <f t="shared" si="4"/>
        <v>39</v>
      </c>
      <c r="E22">
        <f t="shared" si="5"/>
        <v>9</v>
      </c>
      <c r="F22" s="37">
        <f t="shared" si="6"/>
        <v>46.99</v>
      </c>
      <c r="G22" s="36">
        <f t="shared" si="7"/>
        <v>0</v>
      </c>
      <c r="H22">
        <f t="shared" si="8"/>
        <v>0</v>
      </c>
      <c r="I22">
        <f t="shared" si="9"/>
        <v>0</v>
      </c>
      <c r="J22">
        <f t="shared" si="10"/>
        <v>0</v>
      </c>
      <c r="K22" s="38">
        <f t="shared" si="11"/>
        <v>0</v>
      </c>
      <c r="L22" s="39">
        <f t="shared" ref="L22:P22" si="31">B22+G22</f>
        <v>0</v>
      </c>
      <c r="M22" s="19">
        <f t="shared" si="31"/>
        <v>43</v>
      </c>
      <c r="N22" s="19">
        <f t="shared" si="31"/>
        <v>39</v>
      </c>
      <c r="O22" s="19">
        <f t="shared" si="31"/>
        <v>9</v>
      </c>
      <c r="P22" s="37">
        <f t="shared" si="31"/>
        <v>46.99</v>
      </c>
    </row>
    <row r="23">
      <c r="A23" s="1" t="s">
        <v>131</v>
      </c>
      <c r="B23" s="36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 s="37">
        <f t="shared" si="6"/>
        <v>0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2">B23+G23</f>
        <v>0</v>
      </c>
      <c r="M23" s="19">
        <f t="shared" si="32"/>
        <v>0</v>
      </c>
      <c r="N23" s="19">
        <f t="shared" si="32"/>
        <v>0</v>
      </c>
      <c r="O23" s="19">
        <f t="shared" si="32"/>
        <v>0</v>
      </c>
      <c r="P23" s="37">
        <f t="shared" si="32"/>
        <v>0</v>
      </c>
    </row>
    <row r="24">
      <c r="A24" s="1" t="s">
        <v>132</v>
      </c>
      <c r="B24" s="36">
        <f t="shared" si="2"/>
        <v>0</v>
      </c>
      <c r="C24">
        <f t="shared" si="3"/>
        <v>0</v>
      </c>
      <c r="D24">
        <f t="shared" si="4"/>
        <v>7</v>
      </c>
      <c r="E24">
        <f t="shared" si="5"/>
        <v>0</v>
      </c>
      <c r="F24" s="37">
        <f t="shared" si="6"/>
        <v>0.7</v>
      </c>
      <c r="G24" s="36">
        <f t="shared" si="7"/>
        <v>0</v>
      </c>
      <c r="H24">
        <f t="shared" si="8"/>
        <v>-2</v>
      </c>
      <c r="I24">
        <f t="shared" si="9"/>
        <v>0</v>
      </c>
      <c r="J24">
        <f t="shared" si="10"/>
        <v>0</v>
      </c>
      <c r="K24" s="38">
        <f t="shared" si="11"/>
        <v>-2</v>
      </c>
      <c r="L24" s="39">
        <f t="shared" ref="L24:P24" si="33">B24+G24</f>
        <v>0</v>
      </c>
      <c r="M24" s="19">
        <f t="shared" si="33"/>
        <v>-2</v>
      </c>
      <c r="N24" s="19">
        <f t="shared" si="33"/>
        <v>7</v>
      </c>
      <c r="O24" s="19">
        <f t="shared" si="33"/>
        <v>0</v>
      </c>
      <c r="P24" s="37">
        <f t="shared" si="33"/>
        <v>-1.3</v>
      </c>
    </row>
    <row r="25">
      <c r="A25" s="1" t="s">
        <v>133</v>
      </c>
      <c r="B25" s="36">
        <f t="shared" si="2"/>
        <v>0</v>
      </c>
      <c r="C25">
        <f t="shared" si="3"/>
        <v>0</v>
      </c>
      <c r="D25">
        <f t="shared" si="4"/>
        <v>0</v>
      </c>
      <c r="E25">
        <f t="shared" si="5"/>
        <v>0</v>
      </c>
      <c r="F25" s="37">
        <f t="shared" si="6"/>
        <v>0</v>
      </c>
      <c r="G25" s="36">
        <f t="shared" si="7"/>
        <v>0</v>
      </c>
      <c r="H25">
        <f t="shared" si="8"/>
        <v>-20</v>
      </c>
      <c r="I25">
        <f t="shared" si="9"/>
        <v>-8</v>
      </c>
      <c r="J25">
        <f t="shared" si="10"/>
        <v>-5</v>
      </c>
      <c r="K25" s="38">
        <f t="shared" si="11"/>
        <v>-20.85</v>
      </c>
      <c r="L25" s="39">
        <f t="shared" ref="L25:P25" si="34">B25+G25</f>
        <v>0</v>
      </c>
      <c r="M25" s="19">
        <f t="shared" si="34"/>
        <v>-20</v>
      </c>
      <c r="N25" s="19">
        <f t="shared" si="34"/>
        <v>-8</v>
      </c>
      <c r="O25" s="19">
        <f t="shared" si="34"/>
        <v>-5</v>
      </c>
      <c r="P25" s="37">
        <f t="shared" si="34"/>
        <v>-20.85</v>
      </c>
    </row>
    <row r="26">
      <c r="A26" s="1" t="s">
        <v>134</v>
      </c>
      <c r="B26" s="36">
        <f t="shared" si="2"/>
        <v>0</v>
      </c>
      <c r="C26">
        <f t="shared" si="3"/>
        <v>200</v>
      </c>
      <c r="D26">
        <f t="shared" si="4"/>
        <v>0</v>
      </c>
      <c r="E26">
        <f t="shared" si="5"/>
        <v>0</v>
      </c>
      <c r="F26" s="37">
        <f t="shared" si="6"/>
        <v>200</v>
      </c>
      <c r="G26" s="36">
        <f t="shared" si="7"/>
        <v>0</v>
      </c>
      <c r="H26">
        <f t="shared" si="8"/>
        <v>-250</v>
      </c>
      <c r="I26">
        <f t="shared" si="9"/>
        <v>-2</v>
      </c>
      <c r="J26">
        <f t="shared" si="10"/>
        <v>-2</v>
      </c>
      <c r="K26" s="38">
        <f t="shared" si="11"/>
        <v>-250.22</v>
      </c>
      <c r="L26" s="39">
        <f t="shared" ref="L26:P26" si="35">B26+G26</f>
        <v>0</v>
      </c>
      <c r="M26" s="19">
        <f t="shared" si="35"/>
        <v>-50</v>
      </c>
      <c r="N26" s="19">
        <f t="shared" si="35"/>
        <v>-2</v>
      </c>
      <c r="O26" s="19">
        <f t="shared" si="35"/>
        <v>-2</v>
      </c>
      <c r="P26" s="37">
        <f t="shared" si="35"/>
        <v>-50.22</v>
      </c>
    </row>
    <row r="27">
      <c r="A27" s="1" t="s">
        <v>135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0</v>
      </c>
      <c r="I27">
        <f t="shared" si="9"/>
        <v>0</v>
      </c>
      <c r="J27">
        <f t="shared" si="10"/>
        <v>0</v>
      </c>
      <c r="K27" s="38">
        <f t="shared" si="11"/>
        <v>0</v>
      </c>
      <c r="L27" s="39">
        <f t="shared" ref="L27:P27" si="36">B27+G27</f>
        <v>0</v>
      </c>
      <c r="M27" s="19">
        <f t="shared" si="36"/>
        <v>0</v>
      </c>
      <c r="N27" s="19">
        <f t="shared" si="36"/>
        <v>0</v>
      </c>
      <c r="O27" s="19">
        <f t="shared" si="36"/>
        <v>0</v>
      </c>
      <c r="P27" s="37">
        <f t="shared" si="36"/>
        <v>0</v>
      </c>
    </row>
    <row r="28">
      <c r="A28" s="1" t="s">
        <v>136</v>
      </c>
      <c r="B28" s="36">
        <f t="shared" si="2"/>
        <v>0</v>
      </c>
      <c r="C28">
        <f t="shared" si="3"/>
        <v>173</v>
      </c>
      <c r="D28">
        <f t="shared" si="4"/>
        <v>13</v>
      </c>
      <c r="E28">
        <f t="shared" si="5"/>
        <v>0</v>
      </c>
      <c r="F28" s="37">
        <f t="shared" si="6"/>
        <v>174.3</v>
      </c>
      <c r="G28" s="36">
        <f t="shared" si="7"/>
        <v>0</v>
      </c>
      <c r="H28">
        <f t="shared" si="8"/>
        <v>-14</v>
      </c>
      <c r="I28">
        <f t="shared" si="9"/>
        <v>-10</v>
      </c>
      <c r="J28">
        <f t="shared" si="10"/>
        <v>0</v>
      </c>
      <c r="K28" s="38">
        <f t="shared" si="11"/>
        <v>-15</v>
      </c>
      <c r="L28" s="39">
        <f t="shared" ref="L28:P28" si="37">B28+G28</f>
        <v>0</v>
      </c>
      <c r="M28" s="19">
        <f t="shared" si="37"/>
        <v>159</v>
      </c>
      <c r="N28" s="19">
        <f t="shared" si="37"/>
        <v>3</v>
      </c>
      <c r="O28" s="19">
        <f t="shared" si="37"/>
        <v>0</v>
      </c>
      <c r="P28" s="37">
        <f t="shared" si="37"/>
        <v>159.3</v>
      </c>
    </row>
    <row r="29">
      <c r="A29" s="1" t="s">
        <v>137</v>
      </c>
      <c r="B29" s="36">
        <f t="shared" si="2"/>
        <v>0</v>
      </c>
      <c r="C29">
        <f t="shared" si="3"/>
        <v>0</v>
      </c>
      <c r="D29">
        <f t="shared" si="4"/>
        <v>0</v>
      </c>
      <c r="E29">
        <f t="shared" si="5"/>
        <v>0</v>
      </c>
      <c r="F29" s="37">
        <f t="shared" si="6"/>
        <v>0</v>
      </c>
      <c r="G29" s="36">
        <f t="shared" si="7"/>
        <v>0</v>
      </c>
      <c r="H29">
        <f t="shared" si="8"/>
        <v>0</v>
      </c>
      <c r="I29">
        <f t="shared" si="9"/>
        <v>0</v>
      </c>
      <c r="J29">
        <f t="shared" si="10"/>
        <v>0</v>
      </c>
      <c r="K29" s="38">
        <f t="shared" si="11"/>
        <v>0</v>
      </c>
      <c r="L29" s="39">
        <f t="shared" ref="L29:P29" si="38">B29+G29</f>
        <v>0</v>
      </c>
      <c r="M29" s="19">
        <f t="shared" si="38"/>
        <v>0</v>
      </c>
      <c r="N29" s="19">
        <f t="shared" si="38"/>
        <v>0</v>
      </c>
      <c r="O29" s="19">
        <f t="shared" si="38"/>
        <v>0</v>
      </c>
      <c r="P29" s="37">
        <f t="shared" si="38"/>
        <v>0</v>
      </c>
    </row>
    <row r="30">
      <c r="A30" s="1" t="s">
        <v>138</v>
      </c>
      <c r="B30" s="36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 s="37">
        <f t="shared" si="6"/>
        <v>0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9">B30+G30</f>
        <v>0</v>
      </c>
      <c r="M30" s="19">
        <f t="shared" si="39"/>
        <v>0</v>
      </c>
      <c r="N30" s="19">
        <f t="shared" si="39"/>
        <v>0</v>
      </c>
      <c r="O30" s="19">
        <f t="shared" si="39"/>
        <v>0</v>
      </c>
      <c r="P30" s="37">
        <f t="shared" si="39"/>
        <v>0</v>
      </c>
    </row>
    <row r="31">
      <c r="A31" s="1" t="s">
        <v>139</v>
      </c>
      <c r="B31" s="36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 s="37">
        <f t="shared" si="6"/>
        <v>0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40">B31+G31</f>
        <v>0</v>
      </c>
      <c r="M31" s="19">
        <f t="shared" si="40"/>
        <v>0</v>
      </c>
      <c r="N31" s="19">
        <f t="shared" si="40"/>
        <v>0</v>
      </c>
      <c r="O31" s="19">
        <f t="shared" si="40"/>
        <v>0</v>
      </c>
      <c r="P31" s="37">
        <f t="shared" si="40"/>
        <v>0</v>
      </c>
    </row>
    <row r="32">
      <c r="A32" s="1" t="s">
        <v>140</v>
      </c>
      <c r="B32" s="36">
        <f t="shared" si="2"/>
        <v>0</v>
      </c>
      <c r="C32">
        <f t="shared" si="3"/>
        <v>25</v>
      </c>
      <c r="D32">
        <f t="shared" si="4"/>
        <v>0</v>
      </c>
      <c r="E32">
        <f t="shared" si="5"/>
        <v>0</v>
      </c>
      <c r="F32" s="37">
        <f t="shared" si="6"/>
        <v>25</v>
      </c>
      <c r="G32" s="36">
        <f t="shared" si="7"/>
        <v>0</v>
      </c>
      <c r="H32">
        <f t="shared" si="8"/>
        <v>-1200</v>
      </c>
      <c r="I32">
        <f t="shared" si="9"/>
        <v>0</v>
      </c>
      <c r="J32">
        <f t="shared" si="10"/>
        <v>0</v>
      </c>
      <c r="K32" s="38">
        <f t="shared" si="11"/>
        <v>-1200</v>
      </c>
      <c r="L32" s="39">
        <f t="shared" ref="L32:P32" si="41">B32+G32</f>
        <v>0</v>
      </c>
      <c r="M32" s="19">
        <f t="shared" si="41"/>
        <v>-1175</v>
      </c>
      <c r="N32" s="19">
        <f t="shared" si="41"/>
        <v>0</v>
      </c>
      <c r="O32" s="19">
        <f t="shared" si="41"/>
        <v>0</v>
      </c>
      <c r="P32" s="37">
        <f t="shared" si="41"/>
        <v>-1175</v>
      </c>
    </row>
    <row r="33">
      <c r="A33" s="1" t="s">
        <v>141</v>
      </c>
      <c r="B33" s="36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 s="37">
        <f t="shared" si="6"/>
        <v>0</v>
      </c>
      <c r="G33" s="36">
        <f t="shared" si="7"/>
        <v>0</v>
      </c>
      <c r="H33">
        <f t="shared" si="8"/>
        <v>0</v>
      </c>
      <c r="I33">
        <f t="shared" si="9"/>
        <v>0</v>
      </c>
      <c r="J33">
        <f t="shared" si="10"/>
        <v>0</v>
      </c>
      <c r="K33" s="38">
        <f t="shared" si="11"/>
        <v>0</v>
      </c>
      <c r="L33" s="39">
        <f t="shared" ref="L33:P33" si="42">B33+G33</f>
        <v>0</v>
      </c>
      <c r="M33" s="19">
        <f t="shared" si="42"/>
        <v>0</v>
      </c>
      <c r="N33" s="19">
        <f t="shared" si="42"/>
        <v>0</v>
      </c>
      <c r="O33" s="19">
        <f t="shared" si="42"/>
        <v>0</v>
      </c>
      <c r="P33" s="37">
        <f t="shared" si="42"/>
        <v>0</v>
      </c>
    </row>
    <row r="34">
      <c r="A34" s="1" t="s">
        <v>142</v>
      </c>
      <c r="B34" s="36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 s="37">
        <f t="shared" si="6"/>
        <v>0</v>
      </c>
      <c r="G34" s="36">
        <f t="shared" si="7"/>
        <v>0</v>
      </c>
      <c r="H34">
        <f t="shared" si="8"/>
        <v>-5</v>
      </c>
      <c r="I34">
        <f t="shared" si="9"/>
        <v>0</v>
      </c>
      <c r="J34">
        <f t="shared" si="10"/>
        <v>0</v>
      </c>
      <c r="K34" s="38">
        <f t="shared" si="11"/>
        <v>-5</v>
      </c>
      <c r="L34" s="39">
        <f t="shared" ref="L34:P34" si="43">B34+G34</f>
        <v>0</v>
      </c>
      <c r="M34" s="19">
        <f t="shared" si="43"/>
        <v>-5</v>
      </c>
      <c r="N34" s="19">
        <f t="shared" si="43"/>
        <v>0</v>
      </c>
      <c r="O34" s="19">
        <f t="shared" si="43"/>
        <v>0</v>
      </c>
      <c r="P34" s="37">
        <f t="shared" si="43"/>
        <v>-5</v>
      </c>
    </row>
    <row r="35">
      <c r="A35" s="1" t="s">
        <v>143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-2</v>
      </c>
      <c r="I35">
        <f t="shared" si="9"/>
        <v>0</v>
      </c>
      <c r="J35">
        <f t="shared" si="10"/>
        <v>0</v>
      </c>
      <c r="K35" s="38">
        <f t="shared" si="11"/>
        <v>-2</v>
      </c>
      <c r="L35" s="39">
        <f t="shared" ref="L35:P35" si="44">B35+G35</f>
        <v>0</v>
      </c>
      <c r="M35" s="19">
        <f t="shared" si="44"/>
        <v>-2</v>
      </c>
      <c r="N35" s="19">
        <f t="shared" si="44"/>
        <v>0</v>
      </c>
      <c r="O35" s="19">
        <f t="shared" si="44"/>
        <v>0</v>
      </c>
      <c r="P35" s="37">
        <f t="shared" si="44"/>
        <v>-2</v>
      </c>
    </row>
    <row r="36">
      <c r="A36" s="1" t="s">
        <v>144</v>
      </c>
      <c r="B36" s="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 s="37">
        <f t="shared" si="6"/>
        <v>0</v>
      </c>
      <c r="G36" s="36">
        <f t="shared" si="7"/>
        <v>0</v>
      </c>
      <c r="H36">
        <f t="shared" si="8"/>
        <v>-20</v>
      </c>
      <c r="I36">
        <f t="shared" si="9"/>
        <v>0</v>
      </c>
      <c r="J36">
        <f t="shared" si="10"/>
        <v>0</v>
      </c>
      <c r="K36" s="38">
        <f t="shared" si="11"/>
        <v>-20</v>
      </c>
      <c r="L36" s="39">
        <f t="shared" ref="L36:P36" si="45">B36+G36</f>
        <v>0</v>
      </c>
      <c r="M36" s="19">
        <f t="shared" si="45"/>
        <v>-20</v>
      </c>
      <c r="N36" s="19">
        <f t="shared" si="45"/>
        <v>0</v>
      </c>
      <c r="O36" s="19">
        <f t="shared" si="45"/>
        <v>0</v>
      </c>
      <c r="P36" s="37">
        <f t="shared" si="45"/>
        <v>-20</v>
      </c>
    </row>
    <row r="37">
      <c r="A37" s="1" t="s">
        <v>145</v>
      </c>
      <c r="B37" s="36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 s="37">
        <f t="shared" si="6"/>
        <v>0</v>
      </c>
      <c r="G37" s="36">
        <f t="shared" si="7"/>
        <v>0</v>
      </c>
      <c r="H37">
        <f t="shared" si="8"/>
        <v>-20</v>
      </c>
      <c r="I37">
        <f t="shared" si="9"/>
        <v>0</v>
      </c>
      <c r="J37">
        <f t="shared" si="10"/>
        <v>0</v>
      </c>
      <c r="K37" s="38">
        <f t="shared" si="11"/>
        <v>-20</v>
      </c>
      <c r="L37" s="39">
        <f t="shared" ref="L37:P37" si="46">B37+G37</f>
        <v>0</v>
      </c>
      <c r="M37" s="19">
        <f t="shared" si="46"/>
        <v>-20</v>
      </c>
      <c r="N37" s="19">
        <f t="shared" si="46"/>
        <v>0</v>
      </c>
      <c r="O37" s="19">
        <f t="shared" si="46"/>
        <v>0</v>
      </c>
      <c r="P37" s="37">
        <f t="shared" si="46"/>
        <v>-20</v>
      </c>
    </row>
    <row r="38">
      <c r="A38" s="1" t="s">
        <v>146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7">B38+G38</f>
        <v>0</v>
      </c>
      <c r="M38" s="19">
        <f t="shared" si="47"/>
        <v>0</v>
      </c>
      <c r="N38" s="19">
        <f t="shared" si="47"/>
        <v>0</v>
      </c>
      <c r="O38" s="19">
        <f t="shared" si="47"/>
        <v>0</v>
      </c>
      <c r="P38" s="37">
        <f t="shared" si="47"/>
        <v>0</v>
      </c>
    </row>
    <row r="39">
      <c r="A39" s="1" t="s">
        <v>147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8">B39+G39</f>
        <v>0</v>
      </c>
      <c r="M39" s="19">
        <f t="shared" si="48"/>
        <v>0</v>
      </c>
      <c r="N39" s="19">
        <f t="shared" si="48"/>
        <v>0</v>
      </c>
      <c r="O39" s="19">
        <f t="shared" si="48"/>
        <v>0</v>
      </c>
      <c r="P39" s="37">
        <f t="shared" si="48"/>
        <v>0</v>
      </c>
    </row>
    <row r="40">
      <c r="A40" s="1" t="s">
        <v>148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9">B40+G40</f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37">
        <f t="shared" si="49"/>
        <v>0</v>
      </c>
    </row>
    <row r="41">
      <c r="A41" s="1" t="s">
        <v>149</v>
      </c>
      <c r="B41" s="36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 s="37">
        <f t="shared" si="6"/>
        <v>0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50">B41+G41</f>
        <v>0</v>
      </c>
      <c r="M41" s="19">
        <f t="shared" si="50"/>
        <v>0</v>
      </c>
      <c r="N41" s="19">
        <f t="shared" si="50"/>
        <v>0</v>
      </c>
      <c r="O41" s="19">
        <f t="shared" si="50"/>
        <v>0</v>
      </c>
      <c r="P41" s="37">
        <f t="shared" si="50"/>
        <v>0</v>
      </c>
    </row>
    <row r="42">
      <c r="A42" s="1" t="s">
        <v>150</v>
      </c>
      <c r="B42" s="36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 s="37">
        <f t="shared" si="6"/>
        <v>0</v>
      </c>
      <c r="G42" s="36">
        <f t="shared" si="7"/>
        <v>0</v>
      </c>
      <c r="H42">
        <f t="shared" si="8"/>
        <v>-30</v>
      </c>
      <c r="I42">
        <f t="shared" si="9"/>
        <v>0</v>
      </c>
      <c r="J42">
        <f t="shared" si="10"/>
        <v>0</v>
      </c>
      <c r="K42" s="38">
        <f t="shared" si="11"/>
        <v>-30</v>
      </c>
      <c r="L42" s="39">
        <f t="shared" ref="L42:P42" si="51">B42+G42</f>
        <v>0</v>
      </c>
      <c r="M42" s="19">
        <f t="shared" si="51"/>
        <v>-30</v>
      </c>
      <c r="N42" s="19">
        <f t="shared" si="51"/>
        <v>0</v>
      </c>
      <c r="O42" s="19">
        <f t="shared" si="51"/>
        <v>0</v>
      </c>
      <c r="P42" s="37">
        <f t="shared" si="51"/>
        <v>-30</v>
      </c>
    </row>
    <row r="43">
      <c r="A43" s="1" t="s">
        <v>151</v>
      </c>
      <c r="B43" s="36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 s="37">
        <f t="shared" si="6"/>
        <v>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2">B43+G43</f>
        <v>0</v>
      </c>
      <c r="M43" s="19">
        <f t="shared" si="52"/>
        <v>0</v>
      </c>
      <c r="N43" s="19">
        <f t="shared" si="52"/>
        <v>0</v>
      </c>
      <c r="O43" s="19">
        <f t="shared" si="52"/>
        <v>0</v>
      </c>
      <c r="P43" s="37">
        <f t="shared" si="52"/>
        <v>0</v>
      </c>
    </row>
    <row r="44">
      <c r="A44" s="1" t="s">
        <v>152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3">B44+G44</f>
        <v>0</v>
      </c>
      <c r="M44" s="19">
        <f t="shared" si="53"/>
        <v>0</v>
      </c>
      <c r="N44" s="19">
        <f t="shared" si="53"/>
        <v>0</v>
      </c>
      <c r="O44" s="19">
        <f t="shared" si="53"/>
        <v>0</v>
      </c>
      <c r="P44" s="37">
        <f t="shared" si="53"/>
        <v>0</v>
      </c>
    </row>
    <row r="45">
      <c r="A45" s="1" t="s">
        <v>153</v>
      </c>
      <c r="B45" s="36">
        <f t="shared" si="2"/>
        <v>0</v>
      </c>
      <c r="C45">
        <f t="shared" si="3"/>
        <v>0</v>
      </c>
      <c r="D45">
        <f t="shared" si="4"/>
        <v>0</v>
      </c>
      <c r="E45">
        <f t="shared" si="5"/>
        <v>0</v>
      </c>
      <c r="F45" s="37">
        <f t="shared" si="6"/>
        <v>0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4">B45+G45</f>
        <v>0</v>
      </c>
      <c r="M45" s="19">
        <f t="shared" si="54"/>
        <v>0</v>
      </c>
      <c r="N45" s="19">
        <f t="shared" si="54"/>
        <v>0</v>
      </c>
      <c r="O45" s="19">
        <f t="shared" si="54"/>
        <v>0</v>
      </c>
      <c r="P45" s="37">
        <f t="shared" si="54"/>
        <v>0</v>
      </c>
    </row>
    <row r="46">
      <c r="A46" s="1" t="s">
        <v>154</v>
      </c>
      <c r="B46" s="36">
        <f t="shared" si="2"/>
        <v>0</v>
      </c>
      <c r="C46">
        <f t="shared" si="3"/>
        <v>0</v>
      </c>
      <c r="D46">
        <f t="shared" si="4"/>
        <v>0</v>
      </c>
      <c r="E46">
        <f t="shared" si="5"/>
        <v>0</v>
      </c>
      <c r="F46" s="37">
        <f t="shared" si="6"/>
        <v>0</v>
      </c>
      <c r="G46" s="36">
        <f t="shared" si="7"/>
        <v>0</v>
      </c>
      <c r="H46">
        <f t="shared" si="8"/>
        <v>0</v>
      </c>
      <c r="I46">
        <f t="shared" si="9"/>
        <v>0</v>
      </c>
      <c r="J46">
        <f t="shared" si="10"/>
        <v>0</v>
      </c>
      <c r="K46" s="38">
        <f t="shared" si="11"/>
        <v>0</v>
      </c>
      <c r="L46" s="39">
        <f t="shared" ref="L46:P46" si="55">B46+G46</f>
        <v>0</v>
      </c>
      <c r="M46" s="19">
        <f t="shared" si="55"/>
        <v>0</v>
      </c>
      <c r="N46" s="19">
        <f t="shared" si="55"/>
        <v>0</v>
      </c>
      <c r="O46" s="19">
        <f t="shared" si="55"/>
        <v>0</v>
      </c>
      <c r="P46" s="37">
        <f t="shared" si="55"/>
        <v>0</v>
      </c>
    </row>
    <row r="47">
      <c r="A47" s="1" t="s">
        <v>155</v>
      </c>
      <c r="B47" s="36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 s="37">
        <f t="shared" si="6"/>
        <v>0</v>
      </c>
      <c r="G47" s="36">
        <f t="shared" si="7"/>
        <v>0</v>
      </c>
      <c r="H47">
        <f t="shared" si="8"/>
        <v>-30</v>
      </c>
      <c r="I47">
        <f t="shared" si="9"/>
        <v>0</v>
      </c>
      <c r="J47">
        <f t="shared" si="10"/>
        <v>0</v>
      </c>
      <c r="K47" s="38">
        <f t="shared" si="11"/>
        <v>-30</v>
      </c>
      <c r="L47" s="39">
        <f t="shared" ref="L47:P47" si="56">B47+G47</f>
        <v>0</v>
      </c>
      <c r="M47" s="19">
        <f t="shared" si="56"/>
        <v>-30</v>
      </c>
      <c r="N47" s="19">
        <f t="shared" si="56"/>
        <v>0</v>
      </c>
      <c r="O47" s="19">
        <f t="shared" si="56"/>
        <v>0</v>
      </c>
      <c r="P47" s="37">
        <f t="shared" si="56"/>
        <v>-30</v>
      </c>
    </row>
    <row r="48">
      <c r="A48" s="1" t="s">
        <v>156</v>
      </c>
      <c r="B48" s="36">
        <f t="shared" si="2"/>
        <v>2</v>
      </c>
      <c r="C48">
        <f t="shared" si="3"/>
        <v>46</v>
      </c>
      <c r="D48">
        <f t="shared" si="4"/>
        <v>4</v>
      </c>
      <c r="E48">
        <f t="shared" si="5"/>
        <v>7</v>
      </c>
      <c r="F48" s="37">
        <f t="shared" si="6"/>
        <v>66.47</v>
      </c>
      <c r="G48" s="36">
        <f t="shared" si="7"/>
        <v>0</v>
      </c>
      <c r="H48">
        <f t="shared" si="8"/>
        <v>0</v>
      </c>
      <c r="I48">
        <f t="shared" si="9"/>
        <v>0</v>
      </c>
      <c r="J48">
        <f t="shared" si="10"/>
        <v>0</v>
      </c>
      <c r="K48" s="38">
        <f t="shared" si="11"/>
        <v>0</v>
      </c>
      <c r="L48" s="39">
        <f t="shared" ref="L48:P48" si="57">B48+G48</f>
        <v>2</v>
      </c>
      <c r="M48" s="19">
        <f t="shared" si="57"/>
        <v>46</v>
      </c>
      <c r="N48" s="19">
        <f t="shared" si="57"/>
        <v>4</v>
      </c>
      <c r="O48" s="19">
        <f t="shared" si="57"/>
        <v>7</v>
      </c>
      <c r="P48" s="37">
        <f t="shared" si="57"/>
        <v>66.47</v>
      </c>
    </row>
    <row r="49">
      <c r="A49" s="1" t="s">
        <v>157</v>
      </c>
      <c r="B49" s="36">
        <f t="shared" si="2"/>
        <v>0</v>
      </c>
      <c r="C49">
        <f t="shared" si="3"/>
        <v>0</v>
      </c>
      <c r="D49">
        <f t="shared" si="4"/>
        <v>0</v>
      </c>
      <c r="E49">
        <f t="shared" si="5"/>
        <v>0</v>
      </c>
      <c r="F49" s="37">
        <f t="shared" si="6"/>
        <v>0</v>
      </c>
      <c r="G49" s="36">
        <f t="shared" si="7"/>
        <v>0</v>
      </c>
      <c r="H49">
        <f t="shared" si="8"/>
        <v>-60</v>
      </c>
      <c r="I49">
        <f t="shared" si="9"/>
        <v>0</v>
      </c>
      <c r="J49">
        <f t="shared" si="10"/>
        <v>0</v>
      </c>
      <c r="K49" s="38">
        <f t="shared" si="11"/>
        <v>-60</v>
      </c>
      <c r="L49" s="39">
        <f t="shared" ref="L49:P49" si="58">B49+G49</f>
        <v>0</v>
      </c>
      <c r="M49" s="19">
        <f t="shared" si="58"/>
        <v>-60</v>
      </c>
      <c r="N49" s="19">
        <f t="shared" si="58"/>
        <v>0</v>
      </c>
      <c r="O49" s="19">
        <f t="shared" si="58"/>
        <v>0</v>
      </c>
      <c r="P49" s="37">
        <f t="shared" si="58"/>
        <v>-60</v>
      </c>
    </row>
    <row r="50">
      <c r="A50" s="1" t="s">
        <v>158</v>
      </c>
      <c r="B50" s="36">
        <f t="shared" si="2"/>
        <v>0</v>
      </c>
      <c r="C50">
        <f t="shared" si="3"/>
        <v>0</v>
      </c>
      <c r="D50">
        <f t="shared" si="4"/>
        <v>0</v>
      </c>
      <c r="E50">
        <f t="shared" si="5"/>
        <v>0</v>
      </c>
      <c r="F50" s="37">
        <f t="shared" si="6"/>
        <v>0</v>
      </c>
      <c r="G50" s="36">
        <f t="shared" si="7"/>
        <v>0</v>
      </c>
      <c r="H50">
        <f t="shared" si="8"/>
        <v>-100</v>
      </c>
      <c r="I50">
        <f t="shared" si="9"/>
        <v>-8</v>
      </c>
      <c r="J50">
        <f t="shared" si="10"/>
        <v>0</v>
      </c>
      <c r="K50" s="38">
        <f t="shared" si="11"/>
        <v>-100.8</v>
      </c>
      <c r="L50" s="39">
        <f t="shared" ref="L50:P50" si="59">B50+G50</f>
        <v>0</v>
      </c>
      <c r="M50" s="19">
        <f t="shared" si="59"/>
        <v>-100</v>
      </c>
      <c r="N50" s="19">
        <f t="shared" si="59"/>
        <v>-8</v>
      </c>
      <c r="O50" s="19">
        <f t="shared" si="59"/>
        <v>0</v>
      </c>
      <c r="P50" s="37">
        <f t="shared" si="59"/>
        <v>-100.8</v>
      </c>
    </row>
    <row r="51">
      <c r="A51" s="1" t="s">
        <v>159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0</v>
      </c>
      <c r="I51">
        <f t="shared" si="9"/>
        <v>0</v>
      </c>
      <c r="J51">
        <f t="shared" si="10"/>
        <v>0</v>
      </c>
      <c r="K51" s="38">
        <f t="shared" si="11"/>
        <v>0</v>
      </c>
      <c r="L51" s="39">
        <f t="shared" ref="L51:P51" si="60">B51+G51</f>
        <v>0</v>
      </c>
      <c r="M51" s="19">
        <f t="shared" si="60"/>
        <v>0</v>
      </c>
      <c r="N51" s="19">
        <f t="shared" si="60"/>
        <v>0</v>
      </c>
      <c r="O51" s="19">
        <f t="shared" si="60"/>
        <v>0</v>
      </c>
      <c r="P51" s="37">
        <f t="shared" si="60"/>
        <v>0</v>
      </c>
    </row>
    <row r="52">
      <c r="A52" s="1" t="s">
        <v>160</v>
      </c>
      <c r="B52" s="36">
        <f t="shared" si="2"/>
        <v>0</v>
      </c>
      <c r="C52">
        <f t="shared" si="3"/>
        <v>0</v>
      </c>
      <c r="D52">
        <f t="shared" si="4"/>
        <v>0</v>
      </c>
      <c r="E52">
        <f t="shared" si="5"/>
        <v>0</v>
      </c>
      <c r="F52" s="37">
        <f t="shared" si="6"/>
        <v>0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1">B52+G52</f>
        <v>0</v>
      </c>
      <c r="M52" s="19">
        <f t="shared" si="61"/>
        <v>0</v>
      </c>
      <c r="N52" s="19">
        <f t="shared" si="61"/>
        <v>0</v>
      </c>
      <c r="O52" s="19">
        <f t="shared" si="61"/>
        <v>0</v>
      </c>
      <c r="P52" s="37">
        <f t="shared" si="61"/>
        <v>0</v>
      </c>
    </row>
    <row r="53">
      <c r="A53" s="1" t="s">
        <v>161</v>
      </c>
      <c r="B53" s="36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 s="37">
        <f t="shared" si="6"/>
        <v>0</v>
      </c>
      <c r="G53" s="36">
        <f t="shared" si="7"/>
        <v>0</v>
      </c>
      <c r="H53">
        <f t="shared" si="8"/>
        <v>0</v>
      </c>
      <c r="I53">
        <f t="shared" si="9"/>
        <v>0</v>
      </c>
      <c r="J53">
        <f t="shared" si="10"/>
        <v>0</v>
      </c>
      <c r="K53" s="38">
        <f t="shared" si="11"/>
        <v>0</v>
      </c>
      <c r="L53" s="39">
        <f t="shared" ref="L53:P53" si="62">B53+G53</f>
        <v>0</v>
      </c>
      <c r="M53" s="19">
        <f t="shared" si="62"/>
        <v>0</v>
      </c>
      <c r="N53" s="19">
        <f t="shared" si="62"/>
        <v>0</v>
      </c>
      <c r="O53" s="19">
        <f t="shared" si="62"/>
        <v>0</v>
      </c>
      <c r="P53" s="37">
        <f t="shared" si="62"/>
        <v>0</v>
      </c>
    </row>
    <row r="54">
      <c r="A54" s="1" t="s">
        <v>162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-120</v>
      </c>
      <c r="I54">
        <f t="shared" si="9"/>
        <v>0</v>
      </c>
      <c r="J54">
        <f t="shared" si="10"/>
        <v>0</v>
      </c>
      <c r="K54" s="38">
        <f t="shared" si="11"/>
        <v>-120</v>
      </c>
      <c r="L54" s="39">
        <f t="shared" ref="L54:P54" si="63">B54+G54</f>
        <v>0</v>
      </c>
      <c r="M54" s="19">
        <f t="shared" si="63"/>
        <v>-120</v>
      </c>
      <c r="N54" s="19">
        <f t="shared" si="63"/>
        <v>0</v>
      </c>
      <c r="O54" s="19">
        <f t="shared" si="63"/>
        <v>0</v>
      </c>
      <c r="P54" s="37">
        <f t="shared" si="63"/>
        <v>-120</v>
      </c>
    </row>
    <row r="55">
      <c r="A55" s="1" t="s">
        <v>163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0</v>
      </c>
      <c r="I55">
        <f t="shared" si="9"/>
        <v>0</v>
      </c>
      <c r="J55">
        <f t="shared" si="10"/>
        <v>0</v>
      </c>
      <c r="K55" s="38">
        <f t="shared" si="11"/>
        <v>0</v>
      </c>
      <c r="L55" s="39">
        <f t="shared" ref="L55:P55" si="64">B55+G55</f>
        <v>0</v>
      </c>
      <c r="M55" s="19">
        <f t="shared" si="64"/>
        <v>0</v>
      </c>
      <c r="N55" s="19">
        <f t="shared" si="64"/>
        <v>0</v>
      </c>
      <c r="O55" s="19">
        <f t="shared" si="64"/>
        <v>0</v>
      </c>
      <c r="P55" s="37">
        <f t="shared" si="64"/>
        <v>0</v>
      </c>
    </row>
    <row r="56">
      <c r="A56" s="1" t="s">
        <v>164</v>
      </c>
      <c r="B56" s="36">
        <f t="shared" si="2"/>
        <v>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5">B56+G56</f>
        <v>0</v>
      </c>
      <c r="M56" s="19">
        <f t="shared" si="65"/>
        <v>0</v>
      </c>
      <c r="N56" s="19">
        <f t="shared" si="65"/>
        <v>0</v>
      </c>
      <c r="O56" s="19">
        <f t="shared" si="65"/>
        <v>0</v>
      </c>
      <c r="P56" s="37">
        <f t="shared" si="65"/>
        <v>0</v>
      </c>
    </row>
    <row r="57">
      <c r="A57" s="1" t="s">
        <v>165</v>
      </c>
      <c r="B57" s="36">
        <f t="shared" si="2"/>
        <v>0</v>
      </c>
      <c r="C57">
        <f t="shared" si="3"/>
        <v>0</v>
      </c>
      <c r="D57">
        <f t="shared" si="4"/>
        <v>0</v>
      </c>
      <c r="E57">
        <f t="shared" si="5"/>
        <v>0</v>
      </c>
      <c r="F57" s="37">
        <f t="shared" si="6"/>
        <v>0</v>
      </c>
      <c r="G57" s="36">
        <f t="shared" si="7"/>
        <v>0</v>
      </c>
      <c r="H57">
        <f t="shared" si="8"/>
        <v>0</v>
      </c>
      <c r="I57">
        <f t="shared" si="9"/>
        <v>0</v>
      </c>
      <c r="J57">
        <f t="shared" si="10"/>
        <v>0</v>
      </c>
      <c r="K57" s="38">
        <f t="shared" si="11"/>
        <v>0</v>
      </c>
      <c r="L57" s="39">
        <f t="shared" ref="L57:P57" si="66">B57+G57</f>
        <v>0</v>
      </c>
      <c r="M57" s="19">
        <f t="shared" si="66"/>
        <v>0</v>
      </c>
      <c r="N57" s="19">
        <f t="shared" si="66"/>
        <v>0</v>
      </c>
      <c r="O57" s="19">
        <f t="shared" si="66"/>
        <v>0</v>
      </c>
      <c r="P57" s="37">
        <f t="shared" si="66"/>
        <v>0</v>
      </c>
    </row>
    <row r="58">
      <c r="A58" s="1" t="s">
        <v>166</v>
      </c>
      <c r="B58" s="36">
        <f t="shared" si="2"/>
        <v>0</v>
      </c>
      <c r="C58">
        <f t="shared" si="3"/>
        <v>285</v>
      </c>
      <c r="D58">
        <f t="shared" si="4"/>
        <v>0</v>
      </c>
      <c r="E58">
        <f t="shared" si="5"/>
        <v>0</v>
      </c>
      <c r="F58" s="37">
        <f t="shared" si="6"/>
        <v>285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7">B58+G58</f>
        <v>0</v>
      </c>
      <c r="M58" s="19">
        <f t="shared" si="67"/>
        <v>285</v>
      </c>
      <c r="N58" s="19">
        <f t="shared" si="67"/>
        <v>0</v>
      </c>
      <c r="O58" s="19">
        <f t="shared" si="67"/>
        <v>0</v>
      </c>
      <c r="P58" s="37">
        <f t="shared" si="67"/>
        <v>285</v>
      </c>
    </row>
    <row r="59">
      <c r="A59" s="1" t="s">
        <v>167</v>
      </c>
      <c r="B59" s="36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 s="37">
        <f t="shared" si="6"/>
        <v>0</v>
      </c>
      <c r="G59" s="36">
        <f t="shared" si="7"/>
        <v>0</v>
      </c>
      <c r="H59">
        <f t="shared" si="8"/>
        <v>-53</v>
      </c>
      <c r="I59">
        <f t="shared" si="9"/>
        <v>0</v>
      </c>
      <c r="J59">
        <f t="shared" si="10"/>
        <v>0</v>
      </c>
      <c r="K59" s="38">
        <f t="shared" si="11"/>
        <v>-53</v>
      </c>
      <c r="L59" s="39">
        <f t="shared" ref="L59:P59" si="68">B59+G59</f>
        <v>0</v>
      </c>
      <c r="M59" s="19">
        <f t="shared" si="68"/>
        <v>-53</v>
      </c>
      <c r="N59" s="19">
        <f t="shared" si="68"/>
        <v>0</v>
      </c>
      <c r="O59" s="19">
        <f t="shared" si="68"/>
        <v>0</v>
      </c>
      <c r="P59" s="37">
        <f t="shared" si="68"/>
        <v>-53</v>
      </c>
    </row>
    <row r="60">
      <c r="A60" s="1" t="s">
        <v>168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0</v>
      </c>
      <c r="H60">
        <f t="shared" si="8"/>
        <v>0</v>
      </c>
      <c r="I60">
        <f t="shared" si="9"/>
        <v>0</v>
      </c>
      <c r="J60">
        <f t="shared" si="10"/>
        <v>0</v>
      </c>
      <c r="K60" s="38">
        <f t="shared" si="11"/>
        <v>0</v>
      </c>
      <c r="L60" s="39">
        <f t="shared" ref="L60:P60" si="69">B60+G60</f>
        <v>0</v>
      </c>
      <c r="M60" s="19">
        <f t="shared" si="69"/>
        <v>0</v>
      </c>
      <c r="N60" s="19">
        <f t="shared" si="69"/>
        <v>0</v>
      </c>
      <c r="O60" s="19">
        <f t="shared" si="69"/>
        <v>0</v>
      </c>
      <c r="P60" s="37">
        <f t="shared" si="69"/>
        <v>0</v>
      </c>
    </row>
    <row r="61">
      <c r="A61" s="1" t="s">
        <v>169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70">B61+G61</f>
        <v>0</v>
      </c>
      <c r="M61" s="19">
        <f t="shared" si="70"/>
        <v>0</v>
      </c>
      <c r="N61" s="19">
        <f t="shared" si="70"/>
        <v>0</v>
      </c>
      <c r="O61" s="19">
        <f t="shared" si="70"/>
        <v>0</v>
      </c>
      <c r="P61" s="37">
        <f t="shared" si="70"/>
        <v>0</v>
      </c>
    </row>
    <row r="62">
      <c r="A62" s="1" t="s">
        <v>170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0</v>
      </c>
      <c r="I62">
        <f t="shared" si="9"/>
        <v>0</v>
      </c>
      <c r="J62">
        <f t="shared" si="10"/>
        <v>0</v>
      </c>
      <c r="K62" s="38">
        <f t="shared" si="11"/>
        <v>0</v>
      </c>
      <c r="L62" s="39">
        <f t="shared" ref="L62:P62" si="71">B62+G62</f>
        <v>0</v>
      </c>
      <c r="M62" s="19">
        <f t="shared" si="71"/>
        <v>0</v>
      </c>
      <c r="N62" s="19">
        <f t="shared" si="71"/>
        <v>0</v>
      </c>
      <c r="O62" s="19">
        <f t="shared" si="71"/>
        <v>0</v>
      </c>
      <c r="P62" s="37">
        <f t="shared" si="71"/>
        <v>0</v>
      </c>
    </row>
    <row r="63">
      <c r="A63" s="1" t="s">
        <v>171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-30</v>
      </c>
      <c r="I63">
        <f t="shared" si="9"/>
        <v>0</v>
      </c>
      <c r="J63">
        <f t="shared" si="10"/>
        <v>0</v>
      </c>
      <c r="K63" s="38">
        <f t="shared" si="11"/>
        <v>-30</v>
      </c>
      <c r="L63" s="39">
        <f t="shared" ref="L63:P63" si="72">B63+G63</f>
        <v>0</v>
      </c>
      <c r="M63" s="19">
        <f t="shared" si="72"/>
        <v>-30</v>
      </c>
      <c r="N63" s="19">
        <f t="shared" si="72"/>
        <v>0</v>
      </c>
      <c r="O63" s="19">
        <f t="shared" si="72"/>
        <v>0</v>
      </c>
      <c r="P63" s="37">
        <f t="shared" si="72"/>
        <v>-30</v>
      </c>
    </row>
    <row r="64">
      <c r="A64" s="1" t="s">
        <v>172</v>
      </c>
      <c r="B64" s="36">
        <f t="shared" si="2"/>
        <v>50</v>
      </c>
      <c r="C64">
        <f t="shared" si="3"/>
        <v>2214</v>
      </c>
      <c r="D64">
        <f t="shared" si="4"/>
        <v>0</v>
      </c>
      <c r="E64">
        <f t="shared" si="5"/>
        <v>0</v>
      </c>
      <c r="F64" s="37">
        <f t="shared" si="6"/>
        <v>2714</v>
      </c>
      <c r="G64" s="36">
        <f t="shared" si="7"/>
        <v>0</v>
      </c>
      <c r="H64">
        <f t="shared" si="8"/>
        <v>0</v>
      </c>
      <c r="I64">
        <f t="shared" si="9"/>
        <v>0</v>
      </c>
      <c r="J64">
        <f t="shared" si="10"/>
        <v>0</v>
      </c>
      <c r="K64" s="38">
        <f t="shared" si="11"/>
        <v>0</v>
      </c>
      <c r="L64" s="39">
        <f t="shared" ref="L64:P64" si="73">B64+G64</f>
        <v>50</v>
      </c>
      <c r="M64" s="19">
        <f t="shared" si="73"/>
        <v>2214</v>
      </c>
      <c r="N64" s="19">
        <f t="shared" si="73"/>
        <v>0</v>
      </c>
      <c r="O64" s="19">
        <f t="shared" si="73"/>
        <v>0</v>
      </c>
      <c r="P64" s="37">
        <f t="shared" si="73"/>
        <v>2714</v>
      </c>
    </row>
    <row r="65">
      <c r="A65" s="1" t="s">
        <v>173</v>
      </c>
      <c r="B65" s="36">
        <f t="shared" si="2"/>
        <v>0</v>
      </c>
      <c r="C65">
        <f t="shared" si="3"/>
        <v>0</v>
      </c>
      <c r="D65">
        <f t="shared" si="4"/>
        <v>0</v>
      </c>
      <c r="E65">
        <f t="shared" si="5"/>
        <v>0</v>
      </c>
      <c r="F65" s="37">
        <f t="shared" si="6"/>
        <v>0</v>
      </c>
      <c r="G65" s="36">
        <f t="shared" si="7"/>
        <v>-15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-150</v>
      </c>
      <c r="L65" s="39">
        <f t="shared" ref="L65:P65" si="74">B65+G65</f>
        <v>-15</v>
      </c>
      <c r="M65" s="19">
        <f t="shared" si="74"/>
        <v>0</v>
      </c>
      <c r="N65" s="19">
        <f t="shared" si="74"/>
        <v>0</v>
      </c>
      <c r="O65" s="19">
        <f t="shared" si="74"/>
        <v>0</v>
      </c>
      <c r="P65" s="37">
        <f t="shared" si="74"/>
        <v>-150</v>
      </c>
    </row>
    <row r="66">
      <c r="A66" s="1" t="s">
        <v>174</v>
      </c>
      <c r="B66" s="3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5">B66+G66</f>
        <v>0</v>
      </c>
      <c r="M66" s="19">
        <f t="shared" si="75"/>
        <v>0</v>
      </c>
      <c r="N66" s="19">
        <f t="shared" si="75"/>
        <v>0</v>
      </c>
      <c r="O66" s="19">
        <f t="shared" si="75"/>
        <v>0</v>
      </c>
      <c r="P66" s="37">
        <f t="shared" si="75"/>
        <v>0</v>
      </c>
    </row>
    <row r="67">
      <c r="A67" s="1" t="s">
        <v>175</v>
      </c>
      <c r="B67" s="36">
        <f t="shared" si="2"/>
        <v>0</v>
      </c>
      <c r="C67">
        <f t="shared" si="3"/>
        <v>250</v>
      </c>
      <c r="D67">
        <f t="shared" si="4"/>
        <v>15</v>
      </c>
      <c r="E67">
        <f t="shared" si="5"/>
        <v>0</v>
      </c>
      <c r="F67" s="37">
        <f t="shared" si="6"/>
        <v>251.5</v>
      </c>
      <c r="G67" s="36">
        <f t="shared" si="7"/>
        <v>0</v>
      </c>
      <c r="H67">
        <f t="shared" si="8"/>
        <v>-210</v>
      </c>
      <c r="I67">
        <f t="shared" si="9"/>
        <v>0</v>
      </c>
      <c r="J67">
        <f t="shared" si="10"/>
        <v>0</v>
      </c>
      <c r="K67" s="38">
        <f t="shared" si="11"/>
        <v>-210</v>
      </c>
      <c r="L67" s="39">
        <f t="shared" ref="L67:P67" si="76">B67+G67</f>
        <v>0</v>
      </c>
      <c r="M67" s="19">
        <f t="shared" si="76"/>
        <v>40</v>
      </c>
      <c r="N67" s="19">
        <f t="shared" si="76"/>
        <v>15</v>
      </c>
      <c r="O67" s="19">
        <f t="shared" si="76"/>
        <v>0</v>
      </c>
      <c r="P67" s="37">
        <f t="shared" si="76"/>
        <v>41.5</v>
      </c>
    </row>
    <row r="68">
      <c r="A68" s="1" t="s">
        <v>176</v>
      </c>
      <c r="B68" s="36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 s="37">
        <f t="shared" si="6"/>
        <v>0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7">B68+G68</f>
        <v>0</v>
      </c>
      <c r="M68" s="19">
        <f t="shared" si="77"/>
        <v>0</v>
      </c>
      <c r="N68" s="19">
        <f t="shared" si="77"/>
        <v>0</v>
      </c>
      <c r="O68" s="19">
        <f t="shared" si="77"/>
        <v>0</v>
      </c>
      <c r="P68" s="37">
        <f t="shared" si="77"/>
        <v>0</v>
      </c>
    </row>
    <row r="69">
      <c r="A69" s="1" t="s">
        <v>177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8">B69+G69</f>
        <v>0</v>
      </c>
      <c r="M69" s="19">
        <f t="shared" si="78"/>
        <v>0</v>
      </c>
      <c r="N69" s="19">
        <f t="shared" si="78"/>
        <v>0</v>
      </c>
      <c r="O69" s="19">
        <f t="shared" si="78"/>
        <v>0</v>
      </c>
      <c r="P69" s="37">
        <f t="shared" si="78"/>
        <v>0</v>
      </c>
    </row>
    <row r="70">
      <c r="A70" s="1" t="s">
        <v>178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9">B70+G70</f>
        <v>0</v>
      </c>
      <c r="M70" s="19">
        <f t="shared" si="79"/>
        <v>0</v>
      </c>
      <c r="N70" s="19">
        <f t="shared" si="79"/>
        <v>0</v>
      </c>
      <c r="O70" s="19">
        <f t="shared" si="79"/>
        <v>0</v>
      </c>
      <c r="P70" s="37">
        <f t="shared" si="79"/>
        <v>0</v>
      </c>
    </row>
    <row r="71">
      <c r="A71" s="1" t="s">
        <v>179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0</v>
      </c>
      <c r="I71">
        <f t="shared" si="9"/>
        <v>0</v>
      </c>
      <c r="J71">
        <f t="shared" si="10"/>
        <v>0</v>
      </c>
      <c r="K71" s="38">
        <f t="shared" si="11"/>
        <v>0</v>
      </c>
      <c r="L71" s="39">
        <f t="shared" ref="L71:P71" si="80">B71+G71</f>
        <v>0</v>
      </c>
      <c r="M71" s="19">
        <f t="shared" si="80"/>
        <v>0</v>
      </c>
      <c r="N71" s="19">
        <f t="shared" si="80"/>
        <v>0</v>
      </c>
      <c r="O71" s="19">
        <f t="shared" si="80"/>
        <v>0</v>
      </c>
      <c r="P71" s="37">
        <f t="shared" si="80"/>
        <v>0</v>
      </c>
    </row>
    <row r="72">
      <c r="A72" s="1" t="s">
        <v>180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0</v>
      </c>
      <c r="I72">
        <f t="shared" si="9"/>
        <v>0</v>
      </c>
      <c r="J72">
        <f t="shared" si="10"/>
        <v>0</v>
      </c>
      <c r="K72" s="38">
        <f t="shared" si="11"/>
        <v>0</v>
      </c>
      <c r="L72" s="39">
        <f t="shared" ref="L72:P72" si="81">B72+G72</f>
        <v>0</v>
      </c>
      <c r="M72" s="19">
        <f t="shared" si="81"/>
        <v>0</v>
      </c>
      <c r="N72" s="19">
        <f t="shared" si="81"/>
        <v>0</v>
      </c>
      <c r="O72" s="19">
        <f t="shared" si="81"/>
        <v>0</v>
      </c>
      <c r="P72" s="37">
        <f t="shared" si="81"/>
        <v>0</v>
      </c>
    </row>
    <row r="73">
      <c r="A73" s="1" t="s">
        <v>181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 s="38">
        <f t="shared" si="11"/>
        <v>0</v>
      </c>
      <c r="L73" s="39">
        <f t="shared" ref="L73:P73" si="82">B73+G73</f>
        <v>0</v>
      </c>
      <c r="M73" s="19">
        <f t="shared" si="82"/>
        <v>0</v>
      </c>
      <c r="N73" s="19">
        <f t="shared" si="82"/>
        <v>0</v>
      </c>
      <c r="O73" s="19">
        <f t="shared" si="82"/>
        <v>0</v>
      </c>
      <c r="P73" s="37">
        <f t="shared" si="82"/>
        <v>0</v>
      </c>
    </row>
    <row r="74">
      <c r="A74" s="1" t="s">
        <v>182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-1</v>
      </c>
      <c r="I74">
        <f t="shared" si="9"/>
        <v>0</v>
      </c>
      <c r="J74">
        <f t="shared" si="10"/>
        <v>0</v>
      </c>
      <c r="K74" s="38">
        <f t="shared" si="11"/>
        <v>-1</v>
      </c>
      <c r="L74" s="39">
        <f t="shared" ref="L74:P74" si="83">B74+G74</f>
        <v>0</v>
      </c>
      <c r="M74" s="19">
        <f t="shared" si="83"/>
        <v>-1</v>
      </c>
      <c r="N74" s="19">
        <f t="shared" si="83"/>
        <v>0</v>
      </c>
      <c r="O74" s="19">
        <f t="shared" si="83"/>
        <v>0</v>
      </c>
      <c r="P74" s="37">
        <f t="shared" si="83"/>
        <v>-1</v>
      </c>
    </row>
    <row r="75">
      <c r="A75" s="1" t="s">
        <v>183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-200</v>
      </c>
      <c r="H75">
        <f t="shared" si="8"/>
        <v>-300</v>
      </c>
      <c r="I75">
        <f t="shared" si="9"/>
        <v>0</v>
      </c>
      <c r="J75">
        <f t="shared" si="10"/>
        <v>0</v>
      </c>
      <c r="K75" s="38">
        <f t="shared" si="11"/>
        <v>-2300</v>
      </c>
      <c r="L75" s="39">
        <f t="shared" ref="L75:P75" si="84">B75+G75</f>
        <v>-200</v>
      </c>
      <c r="M75" s="19">
        <f t="shared" si="84"/>
        <v>-300</v>
      </c>
      <c r="N75" s="19">
        <f t="shared" si="84"/>
        <v>0</v>
      </c>
      <c r="O75" s="19">
        <f t="shared" si="84"/>
        <v>0</v>
      </c>
      <c r="P75" s="37">
        <f t="shared" si="84"/>
        <v>-2300</v>
      </c>
    </row>
    <row r="76">
      <c r="A76" s="1" t="s">
        <v>184</v>
      </c>
      <c r="B76" s="36">
        <f t="shared" si="2"/>
        <v>0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0</v>
      </c>
      <c r="G76" s="36">
        <f t="shared" si="7"/>
        <v>0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0</v>
      </c>
      <c r="L76" s="39">
        <f t="shared" ref="L76:P76" si="85">B76+G76</f>
        <v>0</v>
      </c>
      <c r="M76" s="19">
        <f t="shared" si="85"/>
        <v>0</v>
      </c>
      <c r="N76" s="19">
        <f t="shared" si="85"/>
        <v>0</v>
      </c>
      <c r="O76" s="19">
        <f t="shared" si="85"/>
        <v>0</v>
      </c>
      <c r="P76" s="37">
        <f t="shared" si="85"/>
        <v>0</v>
      </c>
    </row>
    <row r="77">
      <c r="A77" s="1" t="s">
        <v>185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0</v>
      </c>
      <c r="I77">
        <f t="shared" si="9"/>
        <v>0</v>
      </c>
      <c r="J77">
        <f t="shared" si="10"/>
        <v>0</v>
      </c>
      <c r="K77" s="38">
        <f t="shared" si="11"/>
        <v>0</v>
      </c>
      <c r="L77" s="39">
        <f t="shared" ref="L77:P77" si="86">B77+G77</f>
        <v>0</v>
      </c>
      <c r="M77" s="19">
        <f t="shared" si="86"/>
        <v>0</v>
      </c>
      <c r="N77" s="19">
        <f t="shared" si="86"/>
        <v>0</v>
      </c>
      <c r="O77" s="19">
        <f t="shared" si="86"/>
        <v>0</v>
      </c>
      <c r="P77" s="37">
        <f t="shared" si="86"/>
        <v>0</v>
      </c>
    </row>
    <row r="78">
      <c r="A78" s="1" t="s">
        <v>186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0</v>
      </c>
      <c r="I78">
        <f t="shared" si="9"/>
        <v>0</v>
      </c>
      <c r="J78">
        <f t="shared" si="10"/>
        <v>0</v>
      </c>
      <c r="K78" s="38">
        <f t="shared" si="11"/>
        <v>0</v>
      </c>
      <c r="L78" s="39">
        <f t="shared" ref="L78:P78" si="87">B78+G78</f>
        <v>0</v>
      </c>
      <c r="M78" s="19">
        <f t="shared" si="87"/>
        <v>0</v>
      </c>
      <c r="N78" s="19">
        <f t="shared" si="87"/>
        <v>0</v>
      </c>
      <c r="O78" s="19">
        <f t="shared" si="87"/>
        <v>0</v>
      </c>
      <c r="P78" s="37">
        <f t="shared" si="87"/>
        <v>0</v>
      </c>
    </row>
    <row r="79">
      <c r="A79" s="1" t="s">
        <v>187</v>
      </c>
      <c r="B79" s="36">
        <f t="shared" si="2"/>
        <v>0</v>
      </c>
      <c r="C79">
        <f t="shared" si="3"/>
        <v>0</v>
      </c>
      <c r="D79">
        <f t="shared" si="4"/>
        <v>0</v>
      </c>
      <c r="E79">
        <f t="shared" si="5"/>
        <v>0</v>
      </c>
      <c r="F79" s="37">
        <f t="shared" si="6"/>
        <v>0</v>
      </c>
      <c r="G79" s="36">
        <f t="shared" si="7"/>
        <v>0</v>
      </c>
      <c r="H79">
        <f t="shared" si="8"/>
        <v>-175</v>
      </c>
      <c r="I79">
        <f t="shared" si="9"/>
        <v>0</v>
      </c>
      <c r="J79">
        <f t="shared" si="10"/>
        <v>0</v>
      </c>
      <c r="K79" s="38">
        <f t="shared" si="11"/>
        <v>-175</v>
      </c>
      <c r="L79" s="39">
        <f t="shared" ref="L79:P79" si="88">B79+G79</f>
        <v>0</v>
      </c>
      <c r="M79" s="19">
        <f t="shared" si="88"/>
        <v>-175</v>
      </c>
      <c r="N79" s="19">
        <f t="shared" si="88"/>
        <v>0</v>
      </c>
      <c r="O79" s="19">
        <f t="shared" si="88"/>
        <v>0</v>
      </c>
      <c r="P79" s="37">
        <f t="shared" si="88"/>
        <v>-175</v>
      </c>
    </row>
    <row r="80">
      <c r="A80" s="1" t="s">
        <v>188</v>
      </c>
      <c r="B80" s="36">
        <f t="shared" si="2"/>
        <v>0</v>
      </c>
      <c r="C80">
        <f t="shared" si="3"/>
        <v>0</v>
      </c>
      <c r="D80">
        <f t="shared" si="4"/>
        <v>0</v>
      </c>
      <c r="E80">
        <f t="shared" si="5"/>
        <v>0</v>
      </c>
      <c r="F80" s="37">
        <f t="shared" si="6"/>
        <v>0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9">B80+G80</f>
        <v>0</v>
      </c>
      <c r="M80" s="19">
        <f t="shared" si="89"/>
        <v>0</v>
      </c>
      <c r="N80" s="19">
        <f t="shared" si="89"/>
        <v>0</v>
      </c>
      <c r="O80" s="19">
        <f t="shared" si="89"/>
        <v>0</v>
      </c>
      <c r="P80" s="37">
        <f t="shared" si="89"/>
        <v>0</v>
      </c>
    </row>
    <row r="81">
      <c r="A81" s="1" t="s">
        <v>189</v>
      </c>
      <c r="B81" s="36">
        <f t="shared" si="2"/>
        <v>0</v>
      </c>
      <c r="C81">
        <f t="shared" si="3"/>
        <v>0</v>
      </c>
      <c r="D81">
        <f t="shared" si="4"/>
        <v>0</v>
      </c>
      <c r="E81">
        <f t="shared" si="5"/>
        <v>0</v>
      </c>
      <c r="F81" s="37">
        <f t="shared" si="6"/>
        <v>0</v>
      </c>
      <c r="G81" s="36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 s="38">
        <f t="shared" si="11"/>
        <v>0</v>
      </c>
      <c r="L81" s="39">
        <f t="shared" ref="L81:P81" si="90">B81+G81</f>
        <v>0</v>
      </c>
      <c r="M81" s="19">
        <f t="shared" si="90"/>
        <v>0</v>
      </c>
      <c r="N81" s="19">
        <f t="shared" si="90"/>
        <v>0</v>
      </c>
      <c r="O81" s="19">
        <f t="shared" si="90"/>
        <v>0</v>
      </c>
      <c r="P81" s="37">
        <f t="shared" si="90"/>
        <v>0</v>
      </c>
    </row>
    <row r="82">
      <c r="A82" s="1" t="s">
        <v>190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0</v>
      </c>
      <c r="I82">
        <f t="shared" si="9"/>
        <v>0</v>
      </c>
      <c r="J82">
        <f t="shared" si="10"/>
        <v>0</v>
      </c>
      <c r="K82" s="38">
        <f t="shared" si="11"/>
        <v>0</v>
      </c>
      <c r="L82" s="39">
        <f t="shared" ref="L82:P82" si="91">B82+G82</f>
        <v>0</v>
      </c>
      <c r="M82" s="19">
        <f t="shared" si="91"/>
        <v>0</v>
      </c>
      <c r="N82" s="19">
        <f t="shared" si="91"/>
        <v>0</v>
      </c>
      <c r="O82" s="19">
        <f t="shared" si="91"/>
        <v>0</v>
      </c>
      <c r="P82" s="37">
        <f t="shared" si="91"/>
        <v>0</v>
      </c>
    </row>
    <row r="83">
      <c r="A83" s="1" t="s">
        <v>191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2">B83+G83</f>
        <v>0</v>
      </c>
      <c r="M83" s="19">
        <f t="shared" si="92"/>
        <v>0</v>
      </c>
      <c r="N83" s="19">
        <f t="shared" si="92"/>
        <v>0</v>
      </c>
      <c r="O83" s="19">
        <f t="shared" si="92"/>
        <v>0</v>
      </c>
      <c r="P83" s="37">
        <f t="shared" si="92"/>
        <v>0</v>
      </c>
    </row>
    <row r="84">
      <c r="A84" s="1" t="s">
        <v>192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3">B84+G84</f>
        <v>0</v>
      </c>
      <c r="M84" s="19">
        <f t="shared" si="93"/>
        <v>0</v>
      </c>
      <c r="N84" s="19">
        <f t="shared" si="93"/>
        <v>0</v>
      </c>
      <c r="O84" s="19">
        <f t="shared" si="93"/>
        <v>0</v>
      </c>
      <c r="P84" s="37">
        <f t="shared" si="93"/>
        <v>0</v>
      </c>
    </row>
    <row r="85">
      <c r="A85" s="1" t="s">
        <v>193</v>
      </c>
      <c r="B85" s="36">
        <f t="shared" si="2"/>
        <v>350</v>
      </c>
      <c r="C85">
        <f t="shared" si="3"/>
        <v>218</v>
      </c>
      <c r="D85">
        <f t="shared" si="4"/>
        <v>0</v>
      </c>
      <c r="E85">
        <f t="shared" si="5"/>
        <v>0</v>
      </c>
      <c r="F85" s="37">
        <f t="shared" si="6"/>
        <v>3718</v>
      </c>
      <c r="G85" s="36">
        <f t="shared" si="7"/>
        <v>0</v>
      </c>
      <c r="H85">
        <f t="shared" si="8"/>
        <v>-2775</v>
      </c>
      <c r="I85">
        <f t="shared" si="9"/>
        <v>0</v>
      </c>
      <c r="J85">
        <f t="shared" si="10"/>
        <v>0</v>
      </c>
      <c r="K85" s="38">
        <f t="shared" si="11"/>
        <v>-2775</v>
      </c>
      <c r="L85" s="39">
        <f t="shared" ref="L85:P85" si="94">B85+G85</f>
        <v>350</v>
      </c>
      <c r="M85" s="19">
        <f t="shared" si="94"/>
        <v>-2557</v>
      </c>
      <c r="N85" s="19">
        <f t="shared" si="94"/>
        <v>0</v>
      </c>
      <c r="O85" s="19">
        <f t="shared" si="94"/>
        <v>0</v>
      </c>
      <c r="P85" s="37">
        <f t="shared" si="94"/>
        <v>943</v>
      </c>
    </row>
    <row r="86">
      <c r="A86" s="1" t="s">
        <v>194</v>
      </c>
      <c r="B86" s="36">
        <f t="shared" si="2"/>
        <v>0</v>
      </c>
      <c r="C86">
        <f t="shared" si="3"/>
        <v>0</v>
      </c>
      <c r="D86">
        <f t="shared" si="4"/>
        <v>0</v>
      </c>
      <c r="E86">
        <f t="shared" si="5"/>
        <v>0</v>
      </c>
      <c r="F86" s="37">
        <f t="shared" si="6"/>
        <v>0</v>
      </c>
      <c r="G86" s="3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 s="38">
        <f t="shared" si="11"/>
        <v>0</v>
      </c>
      <c r="L86" s="39">
        <f t="shared" ref="L86:P86" si="95">B86+G86</f>
        <v>0</v>
      </c>
      <c r="M86" s="19">
        <f t="shared" si="95"/>
        <v>0</v>
      </c>
      <c r="N86" s="19">
        <f t="shared" si="95"/>
        <v>0</v>
      </c>
      <c r="O86" s="19">
        <f t="shared" si="95"/>
        <v>0</v>
      </c>
      <c r="P86" s="37">
        <f t="shared" si="95"/>
        <v>0</v>
      </c>
    </row>
    <row r="87">
      <c r="A87" s="1" t="s">
        <v>195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6">B87+G87</f>
        <v>0</v>
      </c>
      <c r="M87" s="19">
        <f t="shared" si="96"/>
        <v>0</v>
      </c>
      <c r="N87" s="19">
        <f t="shared" si="96"/>
        <v>0</v>
      </c>
      <c r="O87" s="19">
        <f t="shared" si="96"/>
        <v>0</v>
      </c>
      <c r="P87" s="37">
        <f t="shared" si="96"/>
        <v>0</v>
      </c>
    </row>
    <row r="88">
      <c r="A88" s="1" t="s">
        <v>196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7">B88+G88</f>
        <v>0</v>
      </c>
      <c r="M88" s="19">
        <f t="shared" si="97"/>
        <v>0</v>
      </c>
      <c r="N88" s="19">
        <f t="shared" si="97"/>
        <v>0</v>
      </c>
      <c r="O88" s="19">
        <f t="shared" si="97"/>
        <v>0</v>
      </c>
      <c r="P88" s="37">
        <f t="shared" si="97"/>
        <v>0</v>
      </c>
    </row>
    <row r="89">
      <c r="A89" s="1" t="s">
        <v>197</v>
      </c>
      <c r="B89" s="36">
        <f t="shared" si="2"/>
        <v>0</v>
      </c>
      <c r="C89">
        <f t="shared" si="3"/>
        <v>0</v>
      </c>
      <c r="D89">
        <f t="shared" si="4"/>
        <v>0</v>
      </c>
      <c r="E89">
        <f t="shared" si="5"/>
        <v>0</v>
      </c>
      <c r="F89" s="37">
        <f t="shared" si="6"/>
        <v>0</v>
      </c>
      <c r="G89" s="36">
        <f t="shared" si="7"/>
        <v>0</v>
      </c>
      <c r="H89">
        <f t="shared" si="8"/>
        <v>-364</v>
      </c>
      <c r="I89">
        <f t="shared" si="9"/>
        <v>-5</v>
      </c>
      <c r="J89">
        <f t="shared" si="10"/>
        <v>0</v>
      </c>
      <c r="K89" s="38">
        <f t="shared" si="11"/>
        <v>-364.5</v>
      </c>
      <c r="L89" s="39">
        <f t="shared" ref="L89:P89" si="98">B89+G89</f>
        <v>0</v>
      </c>
      <c r="M89" s="19">
        <f t="shared" si="98"/>
        <v>-364</v>
      </c>
      <c r="N89" s="19">
        <f t="shared" si="98"/>
        <v>-5</v>
      </c>
      <c r="O89" s="19">
        <f t="shared" si="98"/>
        <v>0</v>
      </c>
      <c r="P89" s="37">
        <f t="shared" si="98"/>
        <v>-364.5</v>
      </c>
    </row>
    <row r="90">
      <c r="A90" s="1" t="s">
        <v>198</v>
      </c>
      <c r="B90" s="36">
        <f t="shared" si="2"/>
        <v>0</v>
      </c>
      <c r="C90">
        <f t="shared" si="3"/>
        <v>510</v>
      </c>
      <c r="D90">
        <f t="shared" si="4"/>
        <v>0</v>
      </c>
      <c r="E90">
        <f t="shared" si="5"/>
        <v>0</v>
      </c>
      <c r="F90" s="37">
        <f t="shared" si="6"/>
        <v>510</v>
      </c>
      <c r="G90" s="36">
        <f t="shared" si="7"/>
        <v>0</v>
      </c>
      <c r="H90">
        <f t="shared" si="8"/>
        <v>-275</v>
      </c>
      <c r="I90">
        <f t="shared" si="9"/>
        <v>0</v>
      </c>
      <c r="J90">
        <f t="shared" si="10"/>
        <v>0</v>
      </c>
      <c r="K90" s="38">
        <f t="shared" si="11"/>
        <v>-275</v>
      </c>
      <c r="L90" s="39">
        <f t="shared" ref="L90:P90" si="99">B90+G90</f>
        <v>0</v>
      </c>
      <c r="M90" s="19">
        <f t="shared" si="99"/>
        <v>235</v>
      </c>
      <c r="N90" s="19">
        <f t="shared" si="99"/>
        <v>0</v>
      </c>
      <c r="O90" s="19">
        <f t="shared" si="99"/>
        <v>0</v>
      </c>
      <c r="P90" s="37">
        <f t="shared" si="99"/>
        <v>235</v>
      </c>
    </row>
    <row r="91">
      <c r="A91" s="1" t="s">
        <v>199</v>
      </c>
      <c r="B91" s="36">
        <f t="shared" si="2"/>
        <v>0</v>
      </c>
      <c r="C91">
        <f t="shared" si="3"/>
        <v>0</v>
      </c>
      <c r="D91">
        <f t="shared" si="4"/>
        <v>0</v>
      </c>
      <c r="E91">
        <f t="shared" si="5"/>
        <v>0</v>
      </c>
      <c r="F91" s="37">
        <f t="shared" si="6"/>
        <v>0</v>
      </c>
      <c r="G91" s="36">
        <f t="shared" si="7"/>
        <v>0</v>
      </c>
      <c r="H91">
        <f t="shared" si="8"/>
        <v>-52</v>
      </c>
      <c r="I91">
        <f t="shared" si="9"/>
        <v>-5</v>
      </c>
      <c r="J91">
        <f t="shared" si="10"/>
        <v>0</v>
      </c>
      <c r="K91" s="38">
        <f t="shared" si="11"/>
        <v>-52.5</v>
      </c>
      <c r="L91" s="39">
        <f t="shared" ref="L91:P91" si="100">B91+G91</f>
        <v>0</v>
      </c>
      <c r="M91" s="19">
        <f t="shared" si="100"/>
        <v>-52</v>
      </c>
      <c r="N91" s="19">
        <f t="shared" si="100"/>
        <v>-5</v>
      </c>
      <c r="O91" s="19">
        <f t="shared" si="100"/>
        <v>0</v>
      </c>
      <c r="P91" s="37">
        <f t="shared" si="100"/>
        <v>-52.5</v>
      </c>
    </row>
    <row r="92">
      <c r="A92" s="1" t="s">
        <v>200</v>
      </c>
      <c r="B92" s="36">
        <f t="shared" si="2"/>
        <v>0</v>
      </c>
      <c r="C92">
        <f t="shared" si="3"/>
        <v>0</v>
      </c>
      <c r="D92">
        <f t="shared" si="4"/>
        <v>0</v>
      </c>
      <c r="E92">
        <f t="shared" si="5"/>
        <v>0</v>
      </c>
      <c r="F92" s="37">
        <f t="shared" si="6"/>
        <v>0</v>
      </c>
      <c r="G92" s="36">
        <f t="shared" si="7"/>
        <v>0</v>
      </c>
      <c r="H92">
        <f t="shared" si="8"/>
        <v>-90</v>
      </c>
      <c r="I92">
        <f t="shared" si="9"/>
        <v>0</v>
      </c>
      <c r="J92">
        <f t="shared" si="10"/>
        <v>0</v>
      </c>
      <c r="K92" s="38">
        <f t="shared" si="11"/>
        <v>-90</v>
      </c>
      <c r="L92" s="39">
        <f t="shared" ref="L92:P92" si="101">B92+G92</f>
        <v>0</v>
      </c>
      <c r="M92" s="19">
        <f t="shared" si="101"/>
        <v>-90</v>
      </c>
      <c r="N92" s="19">
        <f t="shared" si="101"/>
        <v>0</v>
      </c>
      <c r="O92" s="19">
        <f t="shared" si="101"/>
        <v>0</v>
      </c>
      <c r="P92" s="37">
        <f t="shared" si="101"/>
        <v>-90</v>
      </c>
    </row>
    <row r="93">
      <c r="A93" s="1" t="s">
        <v>201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-50</v>
      </c>
      <c r="I93">
        <f t="shared" si="9"/>
        <v>0</v>
      </c>
      <c r="J93">
        <f t="shared" si="10"/>
        <v>0</v>
      </c>
      <c r="K93" s="38">
        <f t="shared" si="11"/>
        <v>-50</v>
      </c>
      <c r="L93" s="39">
        <f t="shared" ref="L93:P93" si="102">B93+G93</f>
        <v>0</v>
      </c>
      <c r="M93" s="19">
        <f t="shared" si="102"/>
        <v>-50</v>
      </c>
      <c r="N93" s="19">
        <f t="shared" si="102"/>
        <v>0</v>
      </c>
      <c r="O93" s="19">
        <f t="shared" si="102"/>
        <v>0</v>
      </c>
      <c r="P93" s="37">
        <f t="shared" si="102"/>
        <v>-50</v>
      </c>
    </row>
    <row r="94">
      <c r="A94" s="1" t="s">
        <v>202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38">
        <f t="shared" si="11"/>
        <v>0</v>
      </c>
      <c r="L94" s="39">
        <f t="shared" ref="L94:P94" si="103">B94+G94</f>
        <v>0</v>
      </c>
      <c r="M94" s="19">
        <f t="shared" si="103"/>
        <v>0</v>
      </c>
      <c r="N94" s="19">
        <f t="shared" si="103"/>
        <v>0</v>
      </c>
      <c r="O94" s="19">
        <f t="shared" si="103"/>
        <v>0</v>
      </c>
      <c r="P94" s="37">
        <f t="shared" si="103"/>
        <v>0</v>
      </c>
    </row>
    <row r="95">
      <c r="A95" s="1" t="s">
        <v>203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>
        <f t="shared" si="11"/>
        <v>0</v>
      </c>
      <c r="L95" s="39">
        <f t="shared" ref="L95:P95" si="104">B95+G95</f>
        <v>0</v>
      </c>
      <c r="M95" s="19">
        <f t="shared" si="104"/>
        <v>0</v>
      </c>
      <c r="N95" s="19">
        <f t="shared" si="104"/>
        <v>0</v>
      </c>
      <c r="O95" s="19">
        <f t="shared" si="104"/>
        <v>0</v>
      </c>
      <c r="P95" s="37">
        <f t="shared" si="104"/>
        <v>0</v>
      </c>
    </row>
    <row r="96">
      <c r="A96" s="1" t="s">
        <v>204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>
        <f t="shared" si="11"/>
        <v>0</v>
      </c>
      <c r="L96" s="39">
        <f t="shared" ref="L96:P96" si="105">B96+G96</f>
        <v>0</v>
      </c>
      <c r="M96" s="19">
        <f t="shared" si="105"/>
        <v>0</v>
      </c>
      <c r="N96" s="19">
        <f t="shared" si="105"/>
        <v>0</v>
      </c>
      <c r="O96" s="19">
        <f t="shared" si="105"/>
        <v>0</v>
      </c>
      <c r="P96" s="37">
        <f t="shared" si="105"/>
        <v>0</v>
      </c>
    </row>
    <row r="97">
      <c r="A97" s="1" t="s">
        <v>205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38">
        <f t="shared" si="11"/>
        <v>0</v>
      </c>
      <c r="L97" s="39">
        <f t="shared" ref="L97:P97" si="106">B97+G97</f>
        <v>0</v>
      </c>
      <c r="M97" s="19">
        <f t="shared" si="106"/>
        <v>0</v>
      </c>
      <c r="N97" s="19">
        <f t="shared" si="106"/>
        <v>0</v>
      </c>
      <c r="O97" s="19">
        <f t="shared" si="106"/>
        <v>0</v>
      </c>
      <c r="P97" s="37">
        <f t="shared" si="106"/>
        <v>0</v>
      </c>
    </row>
    <row r="98">
      <c r="A98" s="1" t="s">
        <v>206</v>
      </c>
      <c r="B98" s="36">
        <f t="shared" si="2"/>
        <v>0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0</v>
      </c>
      <c r="G98" s="36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K98" s="38">
        <f t="shared" si="11"/>
        <v>0</v>
      </c>
      <c r="L98" s="39">
        <f t="shared" ref="L98:P98" si="107">B98+G98</f>
        <v>0</v>
      </c>
      <c r="M98" s="19">
        <f t="shared" si="107"/>
        <v>0</v>
      </c>
      <c r="N98" s="19">
        <f t="shared" si="107"/>
        <v>0</v>
      </c>
      <c r="O98" s="19">
        <f t="shared" si="107"/>
        <v>0</v>
      </c>
      <c r="P98" s="37">
        <f t="shared" si="107"/>
        <v>0</v>
      </c>
    </row>
    <row r="99">
      <c r="A99" s="1" t="s">
        <v>207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38">
        <f t="shared" si="11"/>
        <v>0</v>
      </c>
      <c r="L99" s="39">
        <f t="shared" ref="L99:P99" si="108">B99+G99</f>
        <v>0</v>
      </c>
      <c r="M99" s="19">
        <f t="shared" si="108"/>
        <v>0</v>
      </c>
      <c r="N99" s="19">
        <f t="shared" si="108"/>
        <v>0</v>
      </c>
      <c r="O99" s="19">
        <f t="shared" si="108"/>
        <v>0</v>
      </c>
      <c r="P99" s="37">
        <f t="shared" si="108"/>
        <v>0</v>
      </c>
    </row>
    <row r="100">
      <c r="A100" s="1" t="s">
        <v>208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0</v>
      </c>
      <c r="L100" s="39">
        <f t="shared" ref="L100:P100" si="109">B100+G100</f>
        <v>0</v>
      </c>
      <c r="M100" s="19">
        <f t="shared" si="109"/>
        <v>0</v>
      </c>
      <c r="N100" s="19">
        <f t="shared" si="109"/>
        <v>0</v>
      </c>
      <c r="O100" s="19">
        <f t="shared" si="109"/>
        <v>0</v>
      </c>
      <c r="P100" s="37">
        <f t="shared" si="109"/>
        <v>0</v>
      </c>
    </row>
    <row r="101">
      <c r="A101" s="1" t="s">
        <v>209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10">B101+G101</f>
        <v>0</v>
      </c>
      <c r="M101" s="19">
        <f t="shared" si="110"/>
        <v>0</v>
      </c>
      <c r="N101" s="19">
        <f t="shared" si="110"/>
        <v>0</v>
      </c>
      <c r="O101" s="19">
        <f t="shared" si="110"/>
        <v>0</v>
      </c>
      <c r="P101" s="37">
        <f t="shared" si="110"/>
        <v>0</v>
      </c>
    </row>
    <row r="102">
      <c r="A102" s="1" t="s">
        <v>210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1">B102+G102</f>
        <v>0</v>
      </c>
      <c r="M102" s="19">
        <f t="shared" si="111"/>
        <v>0</v>
      </c>
      <c r="N102" s="19">
        <f t="shared" si="111"/>
        <v>0</v>
      </c>
      <c r="O102" s="19">
        <f t="shared" si="111"/>
        <v>0</v>
      </c>
      <c r="P102" s="37">
        <f t="shared" si="111"/>
        <v>0</v>
      </c>
    </row>
    <row r="103">
      <c r="A103" s="1" t="s">
        <v>211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 s="38">
        <f t="shared" si="11"/>
        <v>0</v>
      </c>
      <c r="L103" s="39">
        <f t="shared" ref="L103:P103" si="112">B103+G103</f>
        <v>0</v>
      </c>
      <c r="M103" s="19">
        <f t="shared" si="112"/>
        <v>0</v>
      </c>
      <c r="N103" s="19">
        <f t="shared" si="112"/>
        <v>0</v>
      </c>
      <c r="O103" s="19">
        <f t="shared" si="112"/>
        <v>0</v>
      </c>
      <c r="P103" s="37">
        <f t="shared" si="112"/>
        <v>0</v>
      </c>
    </row>
    <row r="104">
      <c r="A104" s="1" t="s">
        <v>212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3">B104+G104</f>
        <v>0</v>
      </c>
      <c r="M104" s="19">
        <f t="shared" si="113"/>
        <v>0</v>
      </c>
      <c r="N104" s="19">
        <f t="shared" si="113"/>
        <v>0</v>
      </c>
      <c r="O104" s="19">
        <f t="shared" si="113"/>
        <v>0</v>
      </c>
      <c r="P104" s="37">
        <f t="shared" si="113"/>
        <v>0</v>
      </c>
    </row>
    <row r="105">
      <c r="A105" s="1" t="s">
        <v>213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4">B105+G105</f>
        <v>0</v>
      </c>
      <c r="M105" s="19">
        <f t="shared" si="114"/>
        <v>0</v>
      </c>
      <c r="N105" s="19">
        <f t="shared" si="114"/>
        <v>0</v>
      </c>
      <c r="O105" s="19">
        <f t="shared" si="114"/>
        <v>0</v>
      </c>
      <c r="P105" s="37">
        <f t="shared" si="114"/>
        <v>0</v>
      </c>
    </row>
    <row r="106">
      <c r="A106" s="1" t="s">
        <v>214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5">B106+G106</f>
        <v>0</v>
      </c>
      <c r="M106" s="19">
        <f t="shared" si="115"/>
        <v>0</v>
      </c>
      <c r="N106" s="19">
        <f t="shared" si="115"/>
        <v>0</v>
      </c>
      <c r="O106" s="19">
        <f t="shared" si="115"/>
        <v>0</v>
      </c>
      <c r="P106" s="37">
        <f t="shared" si="115"/>
        <v>0</v>
      </c>
    </row>
    <row r="107">
      <c r="A107" s="1" t="s">
        <v>215</v>
      </c>
      <c r="B107" s="36">
        <f t="shared" si="2"/>
        <v>163</v>
      </c>
      <c r="C107">
        <f t="shared" si="3"/>
        <v>2518</v>
      </c>
      <c r="D107">
        <f t="shared" si="4"/>
        <v>707</v>
      </c>
      <c r="E107">
        <f t="shared" si="5"/>
        <v>81</v>
      </c>
      <c r="F107" s="37">
        <f t="shared" si="6"/>
        <v>4219.51</v>
      </c>
      <c r="G107" s="36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>
        <f t="shared" si="11"/>
        <v>0</v>
      </c>
      <c r="L107" s="39">
        <f t="shared" ref="L107:P107" si="116">B107+G107</f>
        <v>163</v>
      </c>
      <c r="M107" s="19">
        <f t="shared" si="116"/>
        <v>2518</v>
      </c>
      <c r="N107" s="19">
        <f t="shared" si="116"/>
        <v>707</v>
      </c>
      <c r="O107" s="19">
        <f t="shared" si="116"/>
        <v>81</v>
      </c>
      <c r="P107" s="37">
        <f t="shared" si="116"/>
        <v>4219.51</v>
      </c>
    </row>
    <row r="108">
      <c r="A108" s="1" t="s">
        <v>216</v>
      </c>
      <c r="B108" s="36">
        <f t="shared" si="2"/>
        <v>0</v>
      </c>
      <c r="C108">
        <f t="shared" si="3"/>
        <v>0</v>
      </c>
      <c r="D108">
        <f t="shared" si="4"/>
        <v>0</v>
      </c>
      <c r="E108">
        <f t="shared" si="5"/>
        <v>0</v>
      </c>
      <c r="F108" s="37">
        <f t="shared" si="6"/>
        <v>0</v>
      </c>
      <c r="G108" s="36">
        <f t="shared" si="7"/>
        <v>0</v>
      </c>
      <c r="H108">
        <f t="shared" si="8"/>
        <v>-162</v>
      </c>
      <c r="I108">
        <f t="shared" si="9"/>
        <v>0</v>
      </c>
      <c r="J108">
        <f t="shared" si="10"/>
        <v>0</v>
      </c>
      <c r="K108" s="38">
        <f t="shared" si="11"/>
        <v>-162</v>
      </c>
      <c r="L108" s="39">
        <f t="shared" ref="L108:P108" si="117">B108+G108</f>
        <v>0</v>
      </c>
      <c r="M108" s="19">
        <f t="shared" si="117"/>
        <v>-162</v>
      </c>
      <c r="N108" s="19">
        <f t="shared" si="117"/>
        <v>0</v>
      </c>
      <c r="O108" s="19">
        <f t="shared" si="117"/>
        <v>0</v>
      </c>
      <c r="P108" s="37">
        <f t="shared" si="117"/>
        <v>-162</v>
      </c>
    </row>
    <row r="109">
      <c r="A109" s="1" t="s">
        <v>217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38">
        <f t="shared" si="11"/>
        <v>0</v>
      </c>
      <c r="L109" s="39">
        <f t="shared" ref="L109:P109" si="118">B109+G109</f>
        <v>0</v>
      </c>
      <c r="M109" s="19">
        <f t="shared" si="118"/>
        <v>0</v>
      </c>
      <c r="N109" s="19">
        <f t="shared" si="118"/>
        <v>0</v>
      </c>
      <c r="O109" s="19">
        <f t="shared" si="118"/>
        <v>0</v>
      </c>
      <c r="P109" s="37">
        <f t="shared" si="118"/>
        <v>0</v>
      </c>
    </row>
    <row r="110">
      <c r="A110" s="1" t="s">
        <v>218</v>
      </c>
      <c r="B110" s="36">
        <f t="shared" si="2"/>
        <v>0</v>
      </c>
      <c r="C110">
        <f t="shared" si="3"/>
        <v>0</v>
      </c>
      <c r="D110">
        <f t="shared" si="4"/>
        <v>0</v>
      </c>
      <c r="E110">
        <f t="shared" si="5"/>
        <v>0</v>
      </c>
      <c r="F110" s="37">
        <f t="shared" si="6"/>
        <v>0</v>
      </c>
      <c r="G110" s="36">
        <f t="shared" si="7"/>
        <v>0</v>
      </c>
      <c r="H110">
        <f t="shared" si="8"/>
        <v>-1085</v>
      </c>
      <c r="I110">
        <f t="shared" si="9"/>
        <v>-4</v>
      </c>
      <c r="J110">
        <f t="shared" si="10"/>
        <v>0</v>
      </c>
      <c r="K110" s="38">
        <f t="shared" si="11"/>
        <v>-1085.4</v>
      </c>
      <c r="L110" s="39">
        <f t="shared" ref="L110:P110" si="119">B110+G110</f>
        <v>0</v>
      </c>
      <c r="M110" s="19">
        <f t="shared" si="119"/>
        <v>-1085</v>
      </c>
      <c r="N110" s="19">
        <f t="shared" si="119"/>
        <v>-4</v>
      </c>
      <c r="O110" s="19">
        <f t="shared" si="119"/>
        <v>0</v>
      </c>
      <c r="P110" s="37">
        <f t="shared" si="119"/>
        <v>-1085.4</v>
      </c>
    </row>
    <row r="111">
      <c r="A111" s="1" t="s">
        <v>219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0</v>
      </c>
      <c r="I111">
        <f t="shared" si="9"/>
        <v>0</v>
      </c>
      <c r="J111">
        <f t="shared" si="10"/>
        <v>0</v>
      </c>
      <c r="K111" s="38">
        <f t="shared" si="11"/>
        <v>0</v>
      </c>
      <c r="L111" s="39">
        <f t="shared" ref="L111:P111" si="120">B111+G111</f>
        <v>0</v>
      </c>
      <c r="M111" s="19">
        <f t="shared" si="120"/>
        <v>0</v>
      </c>
      <c r="N111" s="19">
        <f t="shared" si="120"/>
        <v>0</v>
      </c>
      <c r="O111" s="19">
        <f t="shared" si="120"/>
        <v>0</v>
      </c>
      <c r="P111" s="37">
        <f t="shared" si="120"/>
        <v>0</v>
      </c>
    </row>
    <row r="112">
      <c r="A112" s="1" t="s">
        <v>220</v>
      </c>
      <c r="B112" s="36">
        <f t="shared" si="2"/>
        <v>0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0</v>
      </c>
      <c r="G112" s="36">
        <f t="shared" si="7"/>
        <v>0</v>
      </c>
      <c r="H112">
        <f t="shared" si="8"/>
        <v>0</v>
      </c>
      <c r="I112">
        <f t="shared" si="9"/>
        <v>0</v>
      </c>
      <c r="J112">
        <f t="shared" si="10"/>
        <v>0</v>
      </c>
      <c r="K112" s="38">
        <f t="shared" si="11"/>
        <v>0</v>
      </c>
      <c r="L112" s="39">
        <f t="shared" ref="L112:P112" si="121">B112+G112</f>
        <v>0</v>
      </c>
      <c r="M112" s="19">
        <f t="shared" si="121"/>
        <v>0</v>
      </c>
      <c r="N112" s="19">
        <f t="shared" si="121"/>
        <v>0</v>
      </c>
      <c r="O112" s="19">
        <f t="shared" si="121"/>
        <v>0</v>
      </c>
      <c r="P112" s="37">
        <f t="shared" si="121"/>
        <v>0</v>
      </c>
    </row>
    <row r="113">
      <c r="A113" s="1" t="s">
        <v>221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-531</v>
      </c>
      <c r="I113">
        <f t="shared" si="9"/>
        <v>-5</v>
      </c>
      <c r="J113">
        <f t="shared" si="10"/>
        <v>0</v>
      </c>
      <c r="K113" s="38">
        <f t="shared" si="11"/>
        <v>-531.5</v>
      </c>
      <c r="L113" s="39">
        <f t="shared" ref="L113:P113" si="122">B113+G113</f>
        <v>0</v>
      </c>
      <c r="M113" s="19">
        <f t="shared" si="122"/>
        <v>-531</v>
      </c>
      <c r="N113" s="19">
        <f t="shared" si="122"/>
        <v>-5</v>
      </c>
      <c r="O113" s="19">
        <f t="shared" si="122"/>
        <v>0</v>
      </c>
      <c r="P113" s="37">
        <f t="shared" si="122"/>
        <v>-531.5</v>
      </c>
    </row>
    <row r="114">
      <c r="A114" s="1" t="s">
        <v>222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3">B114+G114</f>
        <v>0</v>
      </c>
      <c r="M114" s="19">
        <f t="shared" si="123"/>
        <v>0</v>
      </c>
      <c r="N114" s="19">
        <f t="shared" si="123"/>
        <v>0</v>
      </c>
      <c r="O114" s="19">
        <f t="shared" si="123"/>
        <v>0</v>
      </c>
      <c r="P114" s="37">
        <f t="shared" si="123"/>
        <v>0</v>
      </c>
    </row>
    <row r="115" hidden="1">
      <c r="A115" s="1"/>
      <c r="B115" s="36"/>
      <c r="G115" s="36"/>
      <c r="K115" s="19"/>
      <c r="L115" s="39"/>
      <c r="M115" s="19"/>
      <c r="N115" s="19"/>
      <c r="O115" s="19"/>
      <c r="P115" s="51"/>
    </row>
    <row r="116">
      <c r="A116" s="43" t="s">
        <v>223</v>
      </c>
      <c r="B116" s="44">
        <f t="shared" ref="B116:P116" si="124">SUM(B2:B115)</f>
        <v>584</v>
      </c>
      <c r="C116" s="44">
        <f t="shared" si="124"/>
        <v>6911</v>
      </c>
      <c r="D116" s="44">
        <f t="shared" si="124"/>
        <v>796</v>
      </c>
      <c r="E116" s="44">
        <f t="shared" si="124"/>
        <v>113</v>
      </c>
      <c r="F116" s="44">
        <f t="shared" si="124"/>
        <v>12831.73</v>
      </c>
      <c r="G116" s="44">
        <f t="shared" si="124"/>
        <v>-215</v>
      </c>
      <c r="H116" s="44">
        <f t="shared" si="124"/>
        <v>-8153</v>
      </c>
      <c r="I116" s="44">
        <f t="shared" si="124"/>
        <v>-62</v>
      </c>
      <c r="J116" s="44">
        <f t="shared" si="124"/>
        <v>-12</v>
      </c>
      <c r="K116" s="44">
        <f t="shared" si="124"/>
        <v>-10309.32</v>
      </c>
      <c r="L116" s="44">
        <f t="shared" si="124"/>
        <v>369</v>
      </c>
      <c r="M116" s="44">
        <f t="shared" si="124"/>
        <v>-1242</v>
      </c>
      <c r="N116" s="44">
        <f t="shared" si="124"/>
        <v>734</v>
      </c>
      <c r="O116" s="44">
        <f t="shared" si="124"/>
        <v>101</v>
      </c>
      <c r="P116" s="45">
        <f t="shared" si="124"/>
        <v>2522.41</v>
      </c>
    </row>
  </sheetData>
  <conditionalFormatting sqref="A1:P116">
    <cfRule type="cellIs" dxfId="0" priority="1" operator="greaterThan">
      <formula>0</formula>
    </cfRule>
  </conditionalFormatting>
  <conditionalFormatting sqref="A1:P116">
    <cfRule type="cellIs" dxfId="1" priority="2" operator="lessThan">
      <formula>0</formula>
    </cfRule>
  </conditionalFormatting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7.29"/>
    <col customWidth="1" min="3" max="3" width="16.71"/>
    <col customWidth="1" min="4" max="4" width="21.43"/>
    <col customWidth="1" min="5" max="5" width="13.86"/>
    <col customWidth="1" min="7" max="7" width="42.86"/>
    <col customWidth="1" min="8" max="8" width="9.29"/>
    <col customWidth="1" min="9" max="11" width="7.71"/>
    <col customWidth="1" min="12" max="12" width="32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9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157</v>
      </c>
      <c r="B2" s="18">
        <v>0.017326388888888888</v>
      </c>
      <c r="C2" s="19" t="s">
        <v>232</v>
      </c>
      <c r="D2" s="19" t="s">
        <v>254</v>
      </c>
      <c r="E2" s="19" t="s">
        <v>1223</v>
      </c>
      <c r="F2" s="19" t="s">
        <v>393</v>
      </c>
      <c r="G2" s="59" t="s">
        <v>1224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3.0</v>
      </c>
      <c r="O2" s="62" t="s">
        <v>254</v>
      </c>
      <c r="P2" s="62" t="s">
        <v>254</v>
      </c>
    </row>
    <row r="3">
      <c r="A3" s="19" t="s">
        <v>157</v>
      </c>
      <c r="B3" s="18">
        <v>0.02508101851851852</v>
      </c>
      <c r="C3" s="19" t="s">
        <v>230</v>
      </c>
      <c r="D3" s="19" t="s">
        <v>1225</v>
      </c>
      <c r="E3" s="19" t="s">
        <v>232</v>
      </c>
      <c r="F3" s="19" t="s">
        <v>258</v>
      </c>
      <c r="G3" s="59" t="s">
        <v>1226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>
        <v>2.0</v>
      </c>
      <c r="P3" s="62" t="s">
        <v>254</v>
      </c>
    </row>
    <row r="4">
      <c r="A4" s="19" t="s">
        <v>157</v>
      </c>
      <c r="B4" s="18">
        <v>0.025324074074074075</v>
      </c>
      <c r="C4" s="19" t="s">
        <v>230</v>
      </c>
      <c r="D4" s="19" t="s">
        <v>1225</v>
      </c>
      <c r="E4" s="19" t="s">
        <v>232</v>
      </c>
      <c r="F4" s="19" t="s">
        <v>258</v>
      </c>
      <c r="G4" s="59" t="s">
        <v>1227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>
        <v>2.0</v>
      </c>
      <c r="P4" s="62" t="s">
        <v>254</v>
      </c>
    </row>
    <row r="5">
      <c r="A5" s="19" t="s">
        <v>157</v>
      </c>
      <c r="B5" s="18">
        <v>0.02564814814814815</v>
      </c>
      <c r="C5" s="19" t="s">
        <v>228</v>
      </c>
      <c r="D5" s="19" t="s">
        <v>1225</v>
      </c>
      <c r="E5" s="19" t="s">
        <v>228</v>
      </c>
      <c r="F5" s="19" t="s">
        <v>258</v>
      </c>
      <c r="G5" s="59" t="s">
        <v>1228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>
        <v>2.0</v>
      </c>
      <c r="P5" s="62" t="s">
        <v>254</v>
      </c>
    </row>
    <row r="6">
      <c r="A6" s="19" t="s">
        <v>157</v>
      </c>
      <c r="B6" s="18">
        <v>0.02564814814814815</v>
      </c>
      <c r="C6" s="19" t="s">
        <v>228</v>
      </c>
      <c r="D6" s="19" t="s">
        <v>1225</v>
      </c>
      <c r="E6" s="19" t="s">
        <v>228</v>
      </c>
      <c r="F6" s="19" t="s">
        <v>258</v>
      </c>
      <c r="G6" s="59" t="s">
        <v>1229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>
        <v>2.0</v>
      </c>
      <c r="P6" s="62" t="s">
        <v>254</v>
      </c>
    </row>
    <row r="7">
      <c r="A7" s="19" t="s">
        <v>157</v>
      </c>
      <c r="B7" s="18">
        <v>0.02564814814814815</v>
      </c>
      <c r="C7" s="19" t="s">
        <v>228</v>
      </c>
      <c r="D7" s="19" t="s">
        <v>1225</v>
      </c>
      <c r="E7" s="19" t="s">
        <v>228</v>
      </c>
      <c r="F7" s="19" t="s">
        <v>258</v>
      </c>
      <c r="G7" s="59" t="s">
        <v>680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25.0</v>
      </c>
      <c r="O7" s="62" t="s">
        <v>254</v>
      </c>
      <c r="P7" s="62" t="s">
        <v>254</v>
      </c>
    </row>
    <row r="8">
      <c r="A8" s="19" t="s">
        <v>157</v>
      </c>
      <c r="B8" s="85">
        <v>0.04318287037037037</v>
      </c>
      <c r="C8" s="19" t="s">
        <v>227</v>
      </c>
      <c r="D8" s="19" t="s">
        <v>1230</v>
      </c>
      <c r="E8" s="19" t="s">
        <v>227</v>
      </c>
      <c r="F8" s="19" t="s">
        <v>258</v>
      </c>
      <c r="G8" s="59" t="s">
        <v>431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60.0</v>
      </c>
      <c r="O8" s="62" t="s">
        <v>254</v>
      </c>
      <c r="P8" s="62" t="s">
        <v>254</v>
      </c>
    </row>
    <row r="9">
      <c r="A9" s="19" t="s">
        <v>157</v>
      </c>
      <c r="B9" s="85">
        <v>0.04318287037037037</v>
      </c>
      <c r="C9" s="19" t="s">
        <v>226</v>
      </c>
      <c r="D9" s="19" t="s">
        <v>1230</v>
      </c>
      <c r="E9" s="19" t="s">
        <v>226</v>
      </c>
      <c r="F9" s="19" t="s">
        <v>258</v>
      </c>
      <c r="G9" s="59" t="s">
        <v>431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60.0</v>
      </c>
      <c r="O9" s="62" t="s">
        <v>254</v>
      </c>
      <c r="P9" s="62" t="s">
        <v>254</v>
      </c>
    </row>
    <row r="10">
      <c r="A10" s="19" t="s">
        <v>157</v>
      </c>
      <c r="B10" s="85">
        <v>0.04318287037037037</v>
      </c>
      <c r="C10" s="19" t="s">
        <v>232</v>
      </c>
      <c r="D10" s="19" t="s">
        <v>1230</v>
      </c>
      <c r="E10" s="19" t="s">
        <v>228</v>
      </c>
      <c r="F10" s="19" t="s">
        <v>258</v>
      </c>
      <c r="G10" s="59" t="s">
        <v>431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60.0</v>
      </c>
      <c r="O10" s="62" t="s">
        <v>254</v>
      </c>
      <c r="P10" s="62" t="s">
        <v>254</v>
      </c>
    </row>
    <row r="11">
      <c r="A11" s="19" t="s">
        <v>157</v>
      </c>
      <c r="B11" s="85">
        <v>0.04386574074074074</v>
      </c>
      <c r="C11" s="19" t="s">
        <v>236</v>
      </c>
      <c r="D11" s="19" t="s">
        <v>1230</v>
      </c>
      <c r="E11" s="19" t="s">
        <v>236</v>
      </c>
      <c r="F11" s="19" t="s">
        <v>258</v>
      </c>
      <c r="G11" s="59" t="s">
        <v>1231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40.0</v>
      </c>
      <c r="O11" s="62" t="s">
        <v>254</v>
      </c>
      <c r="P11" s="62" t="s">
        <v>254</v>
      </c>
    </row>
    <row r="12">
      <c r="A12" s="19" t="s">
        <v>157</v>
      </c>
      <c r="B12" s="85">
        <v>0.045543981481481484</v>
      </c>
      <c r="C12" s="19" t="s">
        <v>1232</v>
      </c>
      <c r="D12" s="19" t="s">
        <v>1230</v>
      </c>
      <c r="E12" s="19" t="s">
        <v>236</v>
      </c>
      <c r="F12" s="19" t="s">
        <v>393</v>
      </c>
      <c r="G12" s="59" t="s">
        <v>254</v>
      </c>
      <c r="H12" s="60" t="s">
        <v>254</v>
      </c>
      <c r="I12" s="60">
        <v>15.0</v>
      </c>
      <c r="J12" s="60" t="s">
        <v>254</v>
      </c>
      <c r="K12" s="60" t="s">
        <v>254</v>
      </c>
      <c r="L12" s="61" t="s">
        <v>1216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19"/>
    </row>
    <row r="13">
      <c r="A13" s="19" t="s">
        <v>157</v>
      </c>
      <c r="B13" s="85">
        <v>0.08629629629629629</v>
      </c>
      <c r="C13" s="19" t="s">
        <v>232</v>
      </c>
      <c r="D13" s="19" t="s">
        <v>254</v>
      </c>
      <c r="E13" s="19" t="s">
        <v>1233</v>
      </c>
      <c r="F13" s="19" t="s">
        <v>393</v>
      </c>
      <c r="G13" s="5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1164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157</v>
      </c>
      <c r="B14" s="85">
        <v>0.08730324074074075</v>
      </c>
      <c r="C14" s="19" t="s">
        <v>1233</v>
      </c>
      <c r="D14" s="19" t="s">
        <v>254</v>
      </c>
      <c r="E14" s="19" t="s">
        <v>228</v>
      </c>
      <c r="F14" s="19" t="s">
        <v>393</v>
      </c>
      <c r="G14" s="59" t="s">
        <v>1234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157</v>
      </c>
      <c r="B15" s="85">
        <v>0.14626157407407409</v>
      </c>
      <c r="C15" s="19" t="s">
        <v>254</v>
      </c>
      <c r="D15" s="19" t="s">
        <v>1235</v>
      </c>
      <c r="E15" s="19" t="s">
        <v>236</v>
      </c>
      <c r="F15" s="19" t="s">
        <v>273</v>
      </c>
      <c r="G15" s="59" t="s">
        <v>1236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157</v>
      </c>
      <c r="B16" s="85">
        <v>0.14626157407407409</v>
      </c>
      <c r="C16" s="19" t="s">
        <v>254</v>
      </c>
      <c r="D16" s="19" t="s">
        <v>1235</v>
      </c>
      <c r="E16" s="19" t="s">
        <v>236</v>
      </c>
      <c r="F16" s="19" t="s">
        <v>273</v>
      </c>
      <c r="G16" s="59" t="s">
        <v>1237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157</v>
      </c>
      <c r="B17" s="85">
        <v>0.14626157407407409</v>
      </c>
      <c r="C17" s="19" t="s">
        <v>236</v>
      </c>
      <c r="D17" s="19" t="s">
        <v>254</v>
      </c>
      <c r="E17" s="19" t="s">
        <v>228</v>
      </c>
      <c r="F17" s="19" t="s">
        <v>262</v>
      </c>
      <c r="G17" s="59" t="s">
        <v>1237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1237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19"/>
    </row>
    <row r="18">
      <c r="A18" s="19" t="s">
        <v>157</v>
      </c>
      <c r="B18" s="85">
        <v>0.16016203703703705</v>
      </c>
      <c r="C18" s="19" t="s">
        <v>236</v>
      </c>
      <c r="D18" s="19" t="s">
        <v>254</v>
      </c>
      <c r="E18" s="19" t="s">
        <v>1238</v>
      </c>
      <c r="F18" s="19" t="s">
        <v>262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>
        <v>200.0</v>
      </c>
      <c r="O18" s="62" t="s">
        <v>254</v>
      </c>
      <c r="P18" s="62" t="s">
        <v>254</v>
      </c>
      <c r="Q18" s="19" t="s">
        <v>1239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57"/>
    <col customWidth="1" min="4" max="4" width="25.86"/>
    <col customWidth="1" min="5" max="5" width="14.57"/>
    <col customWidth="1" min="6" max="6" width="14.0"/>
    <col customWidth="1" min="7" max="7" width="34.86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7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158</v>
      </c>
      <c r="B2" s="85">
        <v>0.0591087962962963</v>
      </c>
      <c r="C2" s="19" t="s">
        <v>230</v>
      </c>
      <c r="D2" s="19" t="s">
        <v>1240</v>
      </c>
      <c r="E2" s="19" t="s">
        <v>275</v>
      </c>
      <c r="F2" s="19" t="s">
        <v>258</v>
      </c>
      <c r="G2" s="59" t="s">
        <v>1241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1.0</v>
      </c>
      <c r="O2" s="62">
        <v>1.0</v>
      </c>
      <c r="P2" s="62" t="s">
        <v>254</v>
      </c>
    </row>
    <row r="3">
      <c r="A3" s="19" t="s">
        <v>158</v>
      </c>
      <c r="B3" s="85">
        <v>0.06429398148148148</v>
      </c>
      <c r="C3" s="19" t="s">
        <v>1242</v>
      </c>
      <c r="D3" s="19" t="s">
        <v>1243</v>
      </c>
      <c r="E3" s="19" t="s">
        <v>232</v>
      </c>
      <c r="F3" s="19" t="s">
        <v>258</v>
      </c>
      <c r="G3" s="59" t="s">
        <v>1244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25.0</v>
      </c>
      <c r="O3" s="62" t="s">
        <v>254</v>
      </c>
      <c r="P3" s="62" t="s">
        <v>254</v>
      </c>
      <c r="Q3" s="19" t="s">
        <v>1245</v>
      </c>
    </row>
    <row r="4">
      <c r="A4" s="19" t="s">
        <v>158</v>
      </c>
      <c r="B4" s="85">
        <v>0.07454861111111111</v>
      </c>
      <c r="C4" s="19" t="s">
        <v>227</v>
      </c>
      <c r="D4" s="19" t="s">
        <v>1246</v>
      </c>
      <c r="E4" s="19" t="s">
        <v>1247</v>
      </c>
      <c r="F4" s="19" t="s">
        <v>262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20.0</v>
      </c>
      <c r="O4" s="62" t="s">
        <v>254</v>
      </c>
      <c r="P4" s="62" t="s">
        <v>254</v>
      </c>
      <c r="Q4" s="19" t="s">
        <v>1248</v>
      </c>
    </row>
    <row r="5">
      <c r="A5" s="19" t="s">
        <v>158</v>
      </c>
      <c r="B5" s="85">
        <v>0.1219675925925926</v>
      </c>
      <c r="C5" s="19" t="s">
        <v>227</v>
      </c>
      <c r="D5" s="19" t="s">
        <v>1249</v>
      </c>
      <c r="E5" s="19" t="s">
        <v>1250</v>
      </c>
      <c r="F5" s="19" t="s">
        <v>258</v>
      </c>
      <c r="G5" s="59" t="s">
        <v>1251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80.0</v>
      </c>
      <c r="O5" s="62" t="s">
        <v>254</v>
      </c>
      <c r="P5" s="62" t="s">
        <v>254</v>
      </c>
    </row>
    <row r="6">
      <c r="A6" s="19" t="s">
        <v>158</v>
      </c>
      <c r="B6" s="85">
        <v>0.12578703703703706</v>
      </c>
      <c r="C6" s="19" t="s">
        <v>227</v>
      </c>
      <c r="D6" s="19" t="s">
        <v>1243</v>
      </c>
      <c r="E6" s="19" t="s">
        <v>227</v>
      </c>
      <c r="F6" s="19" t="s">
        <v>258</v>
      </c>
      <c r="G6" s="59" t="s">
        <v>1252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>
        <v>8.0</v>
      </c>
      <c r="P6" s="62" t="s">
        <v>254</v>
      </c>
    </row>
    <row r="7">
      <c r="A7" s="19" t="s">
        <v>158</v>
      </c>
      <c r="B7" s="85">
        <v>0.1301041666666667</v>
      </c>
      <c r="C7" s="19" t="s">
        <v>236</v>
      </c>
      <c r="D7" s="19" t="s">
        <v>1240</v>
      </c>
      <c r="E7" s="19" t="s">
        <v>275</v>
      </c>
      <c r="F7" s="19" t="s">
        <v>258</v>
      </c>
      <c r="G7" s="59" t="s">
        <v>1253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9.0</v>
      </c>
      <c r="O7" s="62" t="s">
        <v>254</v>
      </c>
      <c r="P7" s="62" t="s">
        <v>254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7" max="7" width="29.57"/>
    <col customWidth="1" min="8" max="8" width="9.29"/>
    <col customWidth="1" min="9" max="11" width="7.71"/>
    <col customWidth="1" min="12" max="12" width="29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3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159</v>
      </c>
      <c r="B2" s="85">
        <v>0.02221064814814815</v>
      </c>
      <c r="C2" s="19" t="s">
        <v>254</v>
      </c>
      <c r="D2" s="19" t="s">
        <v>1254</v>
      </c>
      <c r="E2" s="19" t="s">
        <v>228</v>
      </c>
      <c r="F2" s="19" t="s">
        <v>273</v>
      </c>
      <c r="G2" s="59" t="s">
        <v>1255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159</v>
      </c>
      <c r="B3" s="85">
        <v>0.02224537037037037</v>
      </c>
      <c r="C3" s="19" t="s">
        <v>254</v>
      </c>
      <c r="D3" s="19" t="s">
        <v>1254</v>
      </c>
      <c r="E3" s="19" t="s">
        <v>230</v>
      </c>
      <c r="F3" s="19" t="s">
        <v>273</v>
      </c>
      <c r="G3" s="59" t="s">
        <v>1255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159</v>
      </c>
      <c r="B4" s="85">
        <v>0.022268518518518517</v>
      </c>
      <c r="C4" s="19" t="s">
        <v>254</v>
      </c>
      <c r="D4" s="19" t="s">
        <v>1254</v>
      </c>
      <c r="E4" s="19" t="s">
        <v>236</v>
      </c>
      <c r="F4" s="19" t="s">
        <v>273</v>
      </c>
      <c r="G4" s="59" t="s">
        <v>1255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159</v>
      </c>
      <c r="B5" s="85">
        <v>0.0337037037037037</v>
      </c>
      <c r="C5" s="19" t="s">
        <v>230</v>
      </c>
      <c r="D5" s="19" t="s">
        <v>254</v>
      </c>
      <c r="E5" s="19" t="s">
        <v>1256</v>
      </c>
      <c r="F5" s="19" t="s">
        <v>1257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1255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1258</v>
      </c>
    </row>
    <row r="6">
      <c r="A6" s="19" t="s">
        <v>159</v>
      </c>
      <c r="B6" s="19" t="s">
        <v>1259</v>
      </c>
      <c r="C6" s="19" t="s">
        <v>230</v>
      </c>
      <c r="D6" s="19" t="s">
        <v>254</v>
      </c>
      <c r="E6" s="19" t="s">
        <v>227</v>
      </c>
      <c r="F6" s="19" t="s">
        <v>262</v>
      </c>
      <c r="G6" s="59" t="s">
        <v>1229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159</v>
      </c>
      <c r="B7" s="19" t="s">
        <v>1259</v>
      </c>
      <c r="C7" s="19" t="s">
        <v>230</v>
      </c>
      <c r="D7" s="19" t="s">
        <v>254</v>
      </c>
      <c r="E7" s="19" t="s">
        <v>227</v>
      </c>
      <c r="F7" s="19" t="s">
        <v>262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1229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159</v>
      </c>
      <c r="B8" s="19" t="s">
        <v>1260</v>
      </c>
      <c r="C8" s="19" t="s">
        <v>230</v>
      </c>
      <c r="D8" s="19" t="s">
        <v>254</v>
      </c>
      <c r="E8" s="19" t="s">
        <v>1261</v>
      </c>
      <c r="F8" s="19" t="s">
        <v>262</v>
      </c>
      <c r="G8" s="59" t="s">
        <v>1262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159</v>
      </c>
      <c r="B9" s="19" t="s">
        <v>1260</v>
      </c>
      <c r="C9" s="19" t="s">
        <v>230</v>
      </c>
      <c r="D9" s="19" t="s">
        <v>254</v>
      </c>
      <c r="E9" s="19" t="s">
        <v>1261</v>
      </c>
      <c r="F9" s="19" t="s">
        <v>262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1262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159</v>
      </c>
      <c r="B10" s="85">
        <v>0.09479166666666666</v>
      </c>
      <c r="C10" s="19" t="s">
        <v>226</v>
      </c>
      <c r="D10" s="19" t="s">
        <v>254</v>
      </c>
      <c r="E10" s="19" t="s">
        <v>1263</v>
      </c>
      <c r="F10" s="19" t="s">
        <v>262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1264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159</v>
      </c>
      <c r="B11" s="85">
        <v>0.09579861111111111</v>
      </c>
      <c r="C11" s="19" t="s">
        <v>236</v>
      </c>
      <c r="D11" s="19" t="s">
        <v>254</v>
      </c>
      <c r="E11" s="19" t="s">
        <v>1263</v>
      </c>
      <c r="F11" s="19" t="s">
        <v>262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1265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159</v>
      </c>
      <c r="B12" s="85">
        <v>0.09861111111111111</v>
      </c>
      <c r="C12" s="19" t="s">
        <v>228</v>
      </c>
      <c r="D12" s="19" t="s">
        <v>254</v>
      </c>
      <c r="E12" s="19" t="s">
        <v>1263</v>
      </c>
      <c r="F12" s="19" t="s">
        <v>393</v>
      </c>
      <c r="G12" s="59" t="s">
        <v>1266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1261</v>
      </c>
      <c r="M12" s="62" t="s">
        <v>254</v>
      </c>
      <c r="N12" s="62" t="s">
        <v>254</v>
      </c>
      <c r="O12" s="62" t="s">
        <v>254</v>
      </c>
      <c r="P12" s="62" t="s">
        <v>254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71"/>
    <col customWidth="1" min="4" max="4" width="17.29"/>
    <col customWidth="1" min="7" max="7" width="12.0"/>
    <col customWidth="1" min="8" max="8" width="9.29"/>
    <col customWidth="1" min="9" max="11" width="7.71"/>
    <col customWidth="1" min="12" max="12" width="31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0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160</v>
      </c>
      <c r="B2" s="85">
        <v>0.01962962962962963</v>
      </c>
      <c r="C2" s="19" t="s">
        <v>228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324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448</v>
      </c>
    </row>
    <row r="3">
      <c r="A3" s="19" t="s">
        <v>160</v>
      </c>
      <c r="B3" s="85">
        <v>0.10403935185185186</v>
      </c>
      <c r="C3" s="19" t="s">
        <v>405</v>
      </c>
      <c r="D3" s="19" t="s">
        <v>254</v>
      </c>
      <c r="E3" s="19" t="s">
        <v>236</v>
      </c>
      <c r="F3" s="19" t="s">
        <v>273</v>
      </c>
      <c r="G3" s="59" t="s">
        <v>254</v>
      </c>
      <c r="H3" s="60" t="s">
        <v>254</v>
      </c>
      <c r="I3" s="60">
        <v>26.0</v>
      </c>
      <c r="J3" s="60">
        <v>16.0</v>
      </c>
      <c r="K3" s="60">
        <v>31.0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160</v>
      </c>
      <c r="B4" s="85">
        <v>0.10927083333333334</v>
      </c>
      <c r="C4" s="19" t="s">
        <v>1267</v>
      </c>
      <c r="D4" s="19" t="s">
        <v>254</v>
      </c>
      <c r="E4" s="19" t="s">
        <v>230</v>
      </c>
      <c r="F4" s="19" t="s">
        <v>262</v>
      </c>
      <c r="G4" s="59" t="s">
        <v>1268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7.29"/>
    <col customWidth="1" min="5" max="5" width="13.86"/>
    <col customWidth="1" min="7" max="7" width="20.14"/>
    <col customWidth="1" min="8" max="8" width="9.29"/>
    <col customWidth="1" min="9" max="11" width="7.71"/>
    <col customWidth="1" min="12" max="12" width="14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1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161</v>
      </c>
      <c r="B2" s="18">
        <v>0.017395833333333333</v>
      </c>
      <c r="C2" s="19" t="s">
        <v>226</v>
      </c>
      <c r="D2" s="19" t="s">
        <v>254</v>
      </c>
      <c r="E2" s="19" t="s">
        <v>1269</v>
      </c>
      <c r="F2" s="19" t="s">
        <v>253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1.0</v>
      </c>
      <c r="O2" s="62" t="s">
        <v>254</v>
      </c>
      <c r="P2" s="62" t="s">
        <v>254</v>
      </c>
      <c r="Q2" s="19" t="s">
        <v>1270</v>
      </c>
    </row>
    <row r="3">
      <c r="A3" s="19" t="s">
        <v>161</v>
      </c>
      <c r="B3" s="18">
        <v>0.06090277777777778</v>
      </c>
      <c r="C3" s="19" t="s">
        <v>236</v>
      </c>
      <c r="D3" s="19" t="s">
        <v>1271</v>
      </c>
      <c r="E3" s="19" t="s">
        <v>1272</v>
      </c>
      <c r="F3" s="19" t="s">
        <v>455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1273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1274</v>
      </c>
    </row>
    <row r="4">
      <c r="A4" s="19" t="s">
        <v>161</v>
      </c>
      <c r="B4" s="18">
        <v>0.14224537037037038</v>
      </c>
      <c r="C4" s="19" t="s">
        <v>1275</v>
      </c>
      <c r="D4" s="19" t="s">
        <v>1271</v>
      </c>
      <c r="E4" s="19" t="s">
        <v>236</v>
      </c>
      <c r="F4" s="19" t="s">
        <v>1276</v>
      </c>
      <c r="G4" s="59" t="s">
        <v>1277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19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7.29"/>
    <col customWidth="1" min="7" max="7" width="24.43"/>
    <col customWidth="1" min="8" max="8" width="9.29"/>
    <col customWidth="1" min="9" max="11" width="7.71"/>
    <col customWidth="1" min="12" max="12" width="35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5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162</v>
      </c>
      <c r="B2" s="18">
        <v>0.030601851851851852</v>
      </c>
      <c r="C2" s="19" t="s">
        <v>228</v>
      </c>
      <c r="D2" s="19" t="s">
        <v>254</v>
      </c>
      <c r="E2" s="19" t="s">
        <v>227</v>
      </c>
      <c r="F2" s="19" t="s">
        <v>262</v>
      </c>
      <c r="G2" s="59" t="s">
        <v>1278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1278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162</v>
      </c>
      <c r="B3" s="18">
        <v>0.044409722222222225</v>
      </c>
      <c r="C3" s="19" t="s">
        <v>227</v>
      </c>
      <c r="D3" s="19" t="s">
        <v>1271</v>
      </c>
      <c r="E3" s="19" t="s">
        <v>275</v>
      </c>
      <c r="F3" s="19" t="s">
        <v>258</v>
      </c>
      <c r="G3" s="59" t="s">
        <v>1279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100.0</v>
      </c>
      <c r="O3" s="62" t="s">
        <v>254</v>
      </c>
      <c r="P3" s="62" t="s">
        <v>254</v>
      </c>
    </row>
    <row r="4">
      <c r="A4" s="19" t="s">
        <v>162</v>
      </c>
      <c r="B4" s="82">
        <v>0.044409722222222225</v>
      </c>
      <c r="C4" s="19" t="s">
        <v>228</v>
      </c>
      <c r="D4" s="19" t="s">
        <v>1271</v>
      </c>
      <c r="E4" s="19" t="s">
        <v>275</v>
      </c>
      <c r="F4" s="19" t="s">
        <v>258</v>
      </c>
      <c r="G4" s="59" t="s">
        <v>1279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1280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162</v>
      </c>
      <c r="B5" s="82">
        <v>0.044409722222222225</v>
      </c>
      <c r="C5" s="19" t="s">
        <v>226</v>
      </c>
      <c r="D5" s="19" t="s">
        <v>1271</v>
      </c>
      <c r="E5" s="134" t="s">
        <v>275</v>
      </c>
      <c r="F5" s="19" t="s">
        <v>258</v>
      </c>
      <c r="G5" s="59" t="s">
        <v>1279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100.0</v>
      </c>
      <c r="O5" s="62" t="s">
        <v>254</v>
      </c>
      <c r="P5" s="62" t="s">
        <v>254</v>
      </c>
    </row>
    <row r="6">
      <c r="A6" s="19" t="s">
        <v>162</v>
      </c>
      <c r="B6" s="82">
        <v>0.044409722222222225</v>
      </c>
      <c r="C6" s="19" t="s">
        <v>230</v>
      </c>
      <c r="D6" s="19" t="s">
        <v>1271</v>
      </c>
      <c r="E6" s="134" t="s">
        <v>275</v>
      </c>
      <c r="F6" s="19" t="s">
        <v>258</v>
      </c>
      <c r="G6" s="59" t="s">
        <v>1279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100.0</v>
      </c>
      <c r="O6" s="62" t="s">
        <v>254</v>
      </c>
      <c r="P6" s="62" t="s">
        <v>254</v>
      </c>
    </row>
    <row r="7">
      <c r="A7" s="19" t="s">
        <v>162</v>
      </c>
      <c r="B7" s="82">
        <v>0.044409722222222225</v>
      </c>
      <c r="C7" s="19" t="s">
        <v>236</v>
      </c>
      <c r="D7" s="19" t="s">
        <v>1271</v>
      </c>
      <c r="E7" s="134" t="s">
        <v>275</v>
      </c>
      <c r="F7" s="19" t="s">
        <v>258</v>
      </c>
      <c r="G7" s="59" t="s">
        <v>1279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100.0</v>
      </c>
      <c r="O7" s="62" t="s">
        <v>254</v>
      </c>
      <c r="P7" s="62" t="s">
        <v>254</v>
      </c>
    </row>
    <row r="8">
      <c r="A8" s="19" t="s">
        <v>162</v>
      </c>
      <c r="B8" s="18">
        <v>0.05652777777777778</v>
      </c>
      <c r="C8" s="19" t="s">
        <v>1281</v>
      </c>
      <c r="D8" s="19" t="s">
        <v>1282</v>
      </c>
      <c r="E8" s="134" t="s">
        <v>232</v>
      </c>
      <c r="F8" s="19" t="s">
        <v>262</v>
      </c>
      <c r="G8" s="59" t="s">
        <v>1283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162</v>
      </c>
      <c r="B9" s="18">
        <v>0.05675925925925926</v>
      </c>
      <c r="C9" s="19" t="s">
        <v>232</v>
      </c>
      <c r="D9" s="19" t="s">
        <v>254</v>
      </c>
      <c r="E9" s="19" t="s">
        <v>236</v>
      </c>
      <c r="F9" s="19" t="s">
        <v>262</v>
      </c>
      <c r="G9" s="59" t="s">
        <v>1283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19" t="s">
        <v>1284</v>
      </c>
    </row>
    <row r="10">
      <c r="A10" s="19" t="s">
        <v>162</v>
      </c>
      <c r="B10" s="18">
        <v>0.06582175925925926</v>
      </c>
      <c r="C10" s="19" t="s">
        <v>226</v>
      </c>
      <c r="D10" s="19" t="s">
        <v>1285</v>
      </c>
      <c r="E10" s="19" t="s">
        <v>226</v>
      </c>
      <c r="F10" s="19" t="s">
        <v>258</v>
      </c>
      <c r="G10" s="59" t="s">
        <v>1286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200.0</v>
      </c>
      <c r="O10" s="62" t="s">
        <v>254</v>
      </c>
      <c r="P10" s="62" t="s">
        <v>254</v>
      </c>
    </row>
    <row r="11">
      <c r="A11" s="19" t="s">
        <v>162</v>
      </c>
      <c r="B11" s="18">
        <v>0.09782407407407408</v>
      </c>
      <c r="C11" s="19" t="s">
        <v>227</v>
      </c>
      <c r="D11" s="19" t="s">
        <v>1287</v>
      </c>
      <c r="E11" s="19" t="s">
        <v>227</v>
      </c>
      <c r="F11" s="19" t="s">
        <v>258</v>
      </c>
      <c r="G11" s="59" t="s">
        <v>622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1288</v>
      </c>
    </row>
    <row r="12">
      <c r="A12" s="19" t="s">
        <v>162</v>
      </c>
      <c r="B12" s="18">
        <v>0.10265046296296296</v>
      </c>
      <c r="C12" s="19" t="s">
        <v>1289</v>
      </c>
      <c r="D12" s="19" t="s">
        <v>254</v>
      </c>
      <c r="E12" s="19" t="s">
        <v>236</v>
      </c>
      <c r="F12" s="19" t="s">
        <v>293</v>
      </c>
      <c r="G12" s="59" t="s">
        <v>415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162</v>
      </c>
      <c r="B13" s="18">
        <v>0.10636574074074075</v>
      </c>
      <c r="C13" s="19" t="s">
        <v>228</v>
      </c>
      <c r="D13" s="19" t="s">
        <v>254</v>
      </c>
      <c r="E13" s="19" t="s">
        <v>227</v>
      </c>
      <c r="F13" s="19" t="s">
        <v>262</v>
      </c>
      <c r="G13" s="59" t="s">
        <v>1290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1290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162</v>
      </c>
      <c r="B14" s="18">
        <v>0.10675925925925926</v>
      </c>
      <c r="C14" s="19" t="s">
        <v>227</v>
      </c>
      <c r="D14" s="19" t="s">
        <v>1287</v>
      </c>
      <c r="E14" s="19" t="s">
        <v>254</v>
      </c>
      <c r="F14" s="19" t="s">
        <v>579</v>
      </c>
      <c r="G14" s="5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1291</v>
      </c>
      <c r="M14" s="62" t="s">
        <v>254</v>
      </c>
      <c r="N14" s="62">
        <v>10.0</v>
      </c>
      <c r="O14" s="62" t="s">
        <v>254</v>
      </c>
      <c r="P14" s="62" t="s">
        <v>254</v>
      </c>
    </row>
    <row r="15">
      <c r="A15" s="19" t="s">
        <v>162</v>
      </c>
      <c r="B15" s="18">
        <v>0.10858796296296297</v>
      </c>
      <c r="C15" s="19" t="s">
        <v>232</v>
      </c>
      <c r="D15" s="19" t="s">
        <v>1287</v>
      </c>
      <c r="E15" s="19" t="s">
        <v>275</v>
      </c>
      <c r="F15" s="19" t="s">
        <v>258</v>
      </c>
      <c r="G15" s="59" t="s">
        <v>847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19" t="s">
        <v>1288</v>
      </c>
    </row>
    <row r="16">
      <c r="A16" s="19" t="s">
        <v>162</v>
      </c>
      <c r="B16" s="18">
        <v>0.10944444444444444</v>
      </c>
      <c r="C16" s="19" t="s">
        <v>230</v>
      </c>
      <c r="D16" s="19" t="s">
        <v>1287</v>
      </c>
      <c r="E16" s="19" t="s">
        <v>254</v>
      </c>
      <c r="F16" s="19" t="s">
        <v>579</v>
      </c>
      <c r="G16" s="5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1292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162</v>
      </c>
      <c r="B17" s="18">
        <v>0.13929398148148148</v>
      </c>
      <c r="C17" s="19" t="s">
        <v>227</v>
      </c>
      <c r="D17" s="19" t="s">
        <v>1287</v>
      </c>
      <c r="E17" s="19" t="s">
        <v>1289</v>
      </c>
      <c r="F17" s="19" t="s">
        <v>1058</v>
      </c>
      <c r="G17" s="59" t="s">
        <v>254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1293</v>
      </c>
      <c r="M17" s="62" t="s">
        <v>254</v>
      </c>
      <c r="N17" s="62">
        <v>10.0</v>
      </c>
      <c r="O17" s="62" t="s">
        <v>254</v>
      </c>
      <c r="P17" s="62" t="s">
        <v>254</v>
      </c>
    </row>
    <row r="18">
      <c r="A18" s="19" t="s">
        <v>162</v>
      </c>
      <c r="B18" s="18">
        <v>0.13929398148148148</v>
      </c>
      <c r="C18" s="19" t="s">
        <v>230</v>
      </c>
      <c r="D18" s="19" t="s">
        <v>1287</v>
      </c>
      <c r="E18" s="19" t="s">
        <v>1289</v>
      </c>
      <c r="F18" s="19" t="s">
        <v>1058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1292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162</v>
      </c>
      <c r="B19" s="18">
        <v>0.1469675925925926</v>
      </c>
      <c r="C19" s="19" t="s">
        <v>1289</v>
      </c>
      <c r="D19" s="19" t="s">
        <v>254</v>
      </c>
      <c r="E19" s="19" t="s">
        <v>230</v>
      </c>
      <c r="F19" s="19" t="s">
        <v>262</v>
      </c>
      <c r="G19" s="59" t="s">
        <v>1292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 t="s">
        <v>254</v>
      </c>
      <c r="O19" s="62" t="s">
        <v>254</v>
      </c>
      <c r="P19" s="62" t="s">
        <v>254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16.14"/>
    <col customWidth="1" min="5" max="5" width="13.86"/>
    <col customWidth="1" min="6" max="6" width="13.57"/>
    <col customWidth="1" min="7" max="7" width="17.29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3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163</v>
      </c>
      <c r="B2" s="85">
        <v>0.05800925925925926</v>
      </c>
      <c r="C2" s="19" t="s">
        <v>226</v>
      </c>
      <c r="D2" s="19" t="s">
        <v>254</v>
      </c>
      <c r="E2" s="19" t="s">
        <v>1294</v>
      </c>
      <c r="F2" s="19" t="s">
        <v>258</v>
      </c>
      <c r="G2" s="59" t="s">
        <v>1295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>
        <v>1.0</v>
      </c>
      <c r="P2" s="62" t="s">
        <v>254</v>
      </c>
    </row>
    <row r="3">
      <c r="A3" s="19" t="s">
        <v>163</v>
      </c>
      <c r="B3" s="85">
        <v>0.06309027777777777</v>
      </c>
      <c r="C3" s="19" t="s">
        <v>230</v>
      </c>
      <c r="D3" s="19" t="s">
        <v>254</v>
      </c>
      <c r="E3" s="19" t="s">
        <v>254</v>
      </c>
      <c r="F3" s="19" t="s">
        <v>254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>
        <v>1.0</v>
      </c>
      <c r="Q3" s="19" t="s">
        <v>1296</v>
      </c>
    </row>
    <row r="4">
      <c r="A4" s="19" t="s">
        <v>163</v>
      </c>
      <c r="B4" s="85">
        <v>0.07059027777777778</v>
      </c>
      <c r="C4" s="19" t="s">
        <v>275</v>
      </c>
      <c r="D4" s="19" t="s">
        <v>1297</v>
      </c>
      <c r="E4" s="19" t="s">
        <v>275</v>
      </c>
      <c r="F4" s="19" t="s">
        <v>258</v>
      </c>
      <c r="G4" s="59" t="s">
        <v>447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>
        <v>10.0</v>
      </c>
      <c r="Q4" s="19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7" max="7" width="16.14"/>
    <col customWidth="1" min="8" max="8" width="9.29"/>
    <col customWidth="1" min="9" max="11" width="7.71"/>
    <col customWidth="1" min="12" max="12" width="22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6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164</v>
      </c>
      <c r="B2" s="18">
        <v>0.029652777777777778</v>
      </c>
      <c r="C2" s="19" t="s">
        <v>1298</v>
      </c>
      <c r="D2" s="19" t="s">
        <v>254</v>
      </c>
      <c r="E2" s="19" t="s">
        <v>230</v>
      </c>
      <c r="F2" s="19" t="s">
        <v>273</v>
      </c>
      <c r="G2" s="59" t="s">
        <v>1299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1300</v>
      </c>
    </row>
    <row r="3">
      <c r="A3" s="19" t="s">
        <v>164</v>
      </c>
      <c r="B3" s="18">
        <v>0.03729166666666667</v>
      </c>
      <c r="C3" s="19" t="s">
        <v>254</v>
      </c>
      <c r="D3" s="19" t="s">
        <v>254</v>
      </c>
      <c r="E3" s="19" t="s">
        <v>227</v>
      </c>
      <c r="F3" s="19" t="s">
        <v>273</v>
      </c>
      <c r="G3" s="89" t="s">
        <v>1301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1302</v>
      </c>
    </row>
    <row r="4">
      <c r="A4" s="19" t="s">
        <v>164</v>
      </c>
      <c r="B4" s="18">
        <v>0.06418981481481481</v>
      </c>
      <c r="C4" s="19" t="s">
        <v>236</v>
      </c>
      <c r="D4" s="19" t="s">
        <v>254</v>
      </c>
      <c r="E4" s="19" t="s">
        <v>228</v>
      </c>
      <c r="F4" s="19" t="s">
        <v>304</v>
      </c>
      <c r="G4" s="8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431</v>
      </c>
      <c r="M4" s="62" t="s">
        <v>254</v>
      </c>
      <c r="N4" s="62" t="s">
        <v>254</v>
      </c>
      <c r="O4" s="62" t="s">
        <v>254</v>
      </c>
      <c r="P4" s="62" t="s">
        <v>254</v>
      </c>
      <c r="Q4" s="19"/>
    </row>
    <row r="5">
      <c r="A5" s="19" t="s">
        <v>164</v>
      </c>
      <c r="B5" s="18">
        <v>0.12424768518518518</v>
      </c>
      <c r="C5" s="19" t="s">
        <v>226</v>
      </c>
      <c r="D5" s="19" t="s">
        <v>254</v>
      </c>
      <c r="E5" s="19" t="s">
        <v>226</v>
      </c>
      <c r="F5" s="19" t="s">
        <v>304</v>
      </c>
      <c r="G5" s="8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431</v>
      </c>
      <c r="M5" s="62" t="s">
        <v>254</v>
      </c>
      <c r="N5" s="62" t="s">
        <v>254</v>
      </c>
      <c r="O5" s="62" t="s">
        <v>254</v>
      </c>
      <c r="P5" s="62" t="s">
        <v>254</v>
      </c>
      <c r="Q5" s="19"/>
    </row>
    <row r="6">
      <c r="A6" s="19" t="s">
        <v>164</v>
      </c>
      <c r="B6" s="18">
        <v>0.12837962962962962</v>
      </c>
      <c r="C6" s="19" t="s">
        <v>230</v>
      </c>
      <c r="D6" s="19" t="s">
        <v>254</v>
      </c>
      <c r="E6" s="19" t="s">
        <v>230</v>
      </c>
      <c r="F6" s="19" t="s">
        <v>304</v>
      </c>
      <c r="G6" s="8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415</v>
      </c>
      <c r="M6" s="62" t="s">
        <v>254</v>
      </c>
      <c r="N6" s="62" t="s">
        <v>254</v>
      </c>
      <c r="O6" s="62" t="s">
        <v>254</v>
      </c>
      <c r="P6" s="62" t="s">
        <v>254</v>
      </c>
      <c r="Q6" s="19"/>
    </row>
    <row r="7">
      <c r="A7" s="19" t="s">
        <v>164</v>
      </c>
      <c r="B7" s="18">
        <v>0.13574074074074075</v>
      </c>
      <c r="C7" s="19" t="s">
        <v>236</v>
      </c>
      <c r="D7" s="19" t="s">
        <v>254</v>
      </c>
      <c r="E7" s="19" t="s">
        <v>228</v>
      </c>
      <c r="F7" s="19" t="s">
        <v>304</v>
      </c>
      <c r="G7" s="8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415</v>
      </c>
      <c r="M7" s="62" t="s">
        <v>254</v>
      </c>
      <c r="N7" s="62" t="s">
        <v>254</v>
      </c>
      <c r="O7" s="62" t="s">
        <v>254</v>
      </c>
      <c r="P7" s="62" t="s">
        <v>254</v>
      </c>
      <c r="Q7" s="19"/>
    </row>
    <row r="8">
      <c r="A8" s="19" t="s">
        <v>164</v>
      </c>
      <c r="B8" s="18">
        <v>0.14315972222222223</v>
      </c>
      <c r="C8" s="19" t="s">
        <v>232</v>
      </c>
      <c r="D8" s="19" t="s">
        <v>254</v>
      </c>
      <c r="E8" s="19" t="s">
        <v>232</v>
      </c>
      <c r="F8" s="19" t="s">
        <v>304</v>
      </c>
      <c r="G8" s="8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431</v>
      </c>
      <c r="M8" s="62" t="s">
        <v>254</v>
      </c>
      <c r="N8" s="62" t="s">
        <v>254</v>
      </c>
      <c r="O8" s="62" t="s">
        <v>254</v>
      </c>
      <c r="P8" s="62" t="s">
        <v>254</v>
      </c>
      <c r="Q8" s="19"/>
    </row>
    <row r="9">
      <c r="A9" s="19" t="s">
        <v>164</v>
      </c>
      <c r="B9" s="18">
        <v>0.16319444444444445</v>
      </c>
      <c r="C9" s="19" t="s">
        <v>254</v>
      </c>
      <c r="D9" s="19" t="s">
        <v>254</v>
      </c>
      <c r="E9" s="19" t="s">
        <v>227</v>
      </c>
      <c r="F9" s="19" t="s">
        <v>273</v>
      </c>
      <c r="G9" s="59" t="s">
        <v>1303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35" t="s">
        <v>164</v>
      </c>
      <c r="B10" s="136">
        <v>0.17025462962962962</v>
      </c>
      <c r="C10" s="135" t="s">
        <v>230</v>
      </c>
      <c r="D10" s="135" t="s">
        <v>254</v>
      </c>
      <c r="E10" s="135" t="s">
        <v>254</v>
      </c>
      <c r="F10" s="135" t="s">
        <v>304</v>
      </c>
      <c r="G10" s="137" t="s">
        <v>254</v>
      </c>
      <c r="H10" s="65" t="s">
        <v>254</v>
      </c>
      <c r="I10" s="65" t="s">
        <v>254</v>
      </c>
      <c r="J10" s="65" t="s">
        <v>254</v>
      </c>
      <c r="K10" s="65" t="s">
        <v>254</v>
      </c>
      <c r="L10" s="138" t="s">
        <v>1292</v>
      </c>
      <c r="M10" s="139" t="s">
        <v>254</v>
      </c>
      <c r="N10" s="139" t="s">
        <v>254</v>
      </c>
      <c r="O10" s="139" t="s">
        <v>254</v>
      </c>
      <c r="P10" s="139" t="s">
        <v>254</v>
      </c>
      <c r="Q10" s="19" t="s">
        <v>1304</v>
      </c>
    </row>
    <row r="11">
      <c r="A11" s="140" t="s">
        <v>164</v>
      </c>
      <c r="B11" s="141">
        <v>0.17314814814814813</v>
      </c>
      <c r="C11" s="140" t="s">
        <v>1305</v>
      </c>
      <c r="D11" s="140" t="s">
        <v>254</v>
      </c>
      <c r="E11" s="140" t="s">
        <v>236</v>
      </c>
      <c r="F11" s="140" t="s">
        <v>273</v>
      </c>
      <c r="G11" s="142" t="s">
        <v>254</v>
      </c>
      <c r="H11" s="64">
        <v>20.0</v>
      </c>
      <c r="I11" s="64" t="s">
        <v>254</v>
      </c>
      <c r="J11" s="64" t="s">
        <v>254</v>
      </c>
      <c r="K11" s="64" t="s">
        <v>254</v>
      </c>
      <c r="L11" s="143" t="s">
        <v>254</v>
      </c>
      <c r="M11" s="144" t="s">
        <v>254</v>
      </c>
      <c r="N11" s="144" t="s">
        <v>254</v>
      </c>
      <c r="O11" s="144" t="s">
        <v>254</v>
      </c>
      <c r="P11" s="144" t="s">
        <v>254</v>
      </c>
    </row>
    <row r="12">
      <c r="A12" s="140" t="s">
        <v>164</v>
      </c>
      <c r="B12" s="141">
        <v>0.1735648148148148</v>
      </c>
      <c r="C12" s="140" t="s">
        <v>1306</v>
      </c>
      <c r="D12" s="140" t="s">
        <v>254</v>
      </c>
      <c r="E12" s="140" t="s">
        <v>236</v>
      </c>
      <c r="F12" s="140" t="s">
        <v>273</v>
      </c>
      <c r="G12" s="142" t="s">
        <v>1307</v>
      </c>
      <c r="H12" s="64" t="s">
        <v>254</v>
      </c>
      <c r="I12" s="64" t="s">
        <v>254</v>
      </c>
      <c r="J12" s="64" t="s">
        <v>254</v>
      </c>
      <c r="K12" s="64" t="s">
        <v>254</v>
      </c>
      <c r="L12" s="143" t="s">
        <v>254</v>
      </c>
      <c r="M12" s="144" t="s">
        <v>254</v>
      </c>
      <c r="N12" s="144" t="s">
        <v>254</v>
      </c>
      <c r="O12" s="144" t="s">
        <v>254</v>
      </c>
      <c r="P12" s="144" t="s">
        <v>254</v>
      </c>
    </row>
    <row r="13">
      <c r="A13" s="140" t="s">
        <v>164</v>
      </c>
      <c r="B13" s="136">
        <v>0.17444444444444446</v>
      </c>
      <c r="C13" s="135" t="s">
        <v>254</v>
      </c>
      <c r="D13" s="140" t="s">
        <v>254</v>
      </c>
      <c r="E13" s="140" t="s">
        <v>230</v>
      </c>
      <c r="F13" s="140" t="s">
        <v>273</v>
      </c>
      <c r="G13" s="137" t="s">
        <v>1308</v>
      </c>
      <c r="H13" s="65" t="s">
        <v>254</v>
      </c>
      <c r="I13" s="65" t="s">
        <v>254</v>
      </c>
      <c r="J13" s="65" t="s">
        <v>254</v>
      </c>
      <c r="K13" s="65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35" t="s">
        <v>164</v>
      </c>
      <c r="B14" s="136">
        <v>0.17516203703703703</v>
      </c>
      <c r="C14" s="135" t="s">
        <v>230</v>
      </c>
      <c r="D14" s="135" t="s">
        <v>254</v>
      </c>
      <c r="E14" s="135" t="s">
        <v>226</v>
      </c>
      <c r="F14" s="135" t="s">
        <v>262</v>
      </c>
      <c r="G14" s="137" t="s">
        <v>1308</v>
      </c>
      <c r="H14" s="65" t="s">
        <v>254</v>
      </c>
      <c r="I14" s="65" t="s">
        <v>254</v>
      </c>
      <c r="J14" s="65" t="s">
        <v>254</v>
      </c>
      <c r="K14" s="65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15.43"/>
    <col customWidth="1" min="5" max="5" width="17.57"/>
    <col customWidth="1" min="6" max="6" width="13.57"/>
    <col customWidth="1" min="7" max="7" width="29.0"/>
    <col customWidth="1" min="8" max="8" width="9.29"/>
    <col customWidth="1" min="9" max="11" width="7.71"/>
    <col customWidth="1" min="12" max="12" width="39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3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73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165</v>
      </c>
      <c r="B2" s="145">
        <v>0.031342592592592596</v>
      </c>
      <c r="C2" s="19" t="s">
        <v>230</v>
      </c>
      <c r="D2" s="19" t="s">
        <v>254</v>
      </c>
      <c r="E2" s="19" t="s">
        <v>1309</v>
      </c>
      <c r="F2" s="19" t="s">
        <v>262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70" t="s">
        <v>1310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1311</v>
      </c>
    </row>
    <row r="3">
      <c r="A3" s="19" t="s">
        <v>165</v>
      </c>
      <c r="B3" s="145">
        <v>0.046064814814814815</v>
      </c>
      <c r="C3" s="19" t="s">
        <v>275</v>
      </c>
      <c r="D3" s="19" t="s">
        <v>254</v>
      </c>
      <c r="E3" s="19" t="s">
        <v>1312</v>
      </c>
      <c r="F3" s="19" t="s">
        <v>262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70" t="s">
        <v>1313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165</v>
      </c>
      <c r="B4" s="145">
        <v>0.05369212962962963</v>
      </c>
      <c r="C4" s="19" t="s">
        <v>1312</v>
      </c>
      <c r="D4" s="19" t="s">
        <v>1314</v>
      </c>
      <c r="E4" s="19" t="s">
        <v>275</v>
      </c>
      <c r="F4" s="19" t="s">
        <v>253</v>
      </c>
      <c r="G4" s="59" t="s">
        <v>1315</v>
      </c>
      <c r="H4" s="60" t="s">
        <v>254</v>
      </c>
      <c r="I4" s="60">
        <v>2000.0</v>
      </c>
      <c r="J4" s="60" t="s">
        <v>254</v>
      </c>
      <c r="K4" s="60" t="s">
        <v>254</v>
      </c>
      <c r="L4" s="70" t="s">
        <v>1316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165</v>
      </c>
      <c r="B5" s="145">
        <v>0.059814814814814814</v>
      </c>
      <c r="C5" s="19" t="s">
        <v>226</v>
      </c>
      <c r="D5" s="19" t="s">
        <v>1271</v>
      </c>
      <c r="E5" s="19" t="s">
        <v>1317</v>
      </c>
      <c r="F5" s="19" t="s">
        <v>258</v>
      </c>
      <c r="G5" s="59" t="s">
        <v>1318</v>
      </c>
      <c r="H5" s="60" t="s">
        <v>254</v>
      </c>
      <c r="I5" s="60" t="s">
        <v>254</v>
      </c>
      <c r="J5" s="60" t="s">
        <v>254</v>
      </c>
      <c r="K5" s="60" t="s">
        <v>254</v>
      </c>
      <c r="L5" s="70" t="s">
        <v>254</v>
      </c>
      <c r="M5" s="62" t="s">
        <v>254</v>
      </c>
      <c r="N5" s="62">
        <v>10.0</v>
      </c>
      <c r="O5" s="62" t="s">
        <v>254</v>
      </c>
      <c r="P5" s="62" t="s">
        <v>254</v>
      </c>
      <c r="Q5" s="19" t="s">
        <v>1319</v>
      </c>
    </row>
    <row r="6">
      <c r="A6" s="19" t="s">
        <v>165</v>
      </c>
      <c r="B6" s="145">
        <v>0.09510416666666667</v>
      </c>
      <c r="C6" s="19" t="s">
        <v>230</v>
      </c>
      <c r="D6" s="19" t="s">
        <v>254</v>
      </c>
      <c r="E6" s="19" t="s">
        <v>1320</v>
      </c>
      <c r="F6" s="19" t="s">
        <v>759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70" t="s">
        <v>1321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1322</v>
      </c>
    </row>
    <row r="7">
      <c r="A7" s="19" t="s">
        <v>165</v>
      </c>
      <c r="B7" s="145">
        <v>0.12004629629629629</v>
      </c>
      <c r="C7" s="19" t="s">
        <v>228</v>
      </c>
      <c r="D7" s="19" t="s">
        <v>1323</v>
      </c>
      <c r="E7" s="19" t="s">
        <v>1324</v>
      </c>
      <c r="F7" s="19" t="s">
        <v>262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70" t="s">
        <v>560</v>
      </c>
      <c r="M7" s="62" t="s">
        <v>254</v>
      </c>
      <c r="N7" s="62" t="s">
        <v>254</v>
      </c>
      <c r="O7" s="62" t="s">
        <v>254</v>
      </c>
      <c r="P7" s="62" t="s">
        <v>254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3.14"/>
    <col customWidth="1" min="4" max="4" width="15.43"/>
    <col customWidth="1" min="5" max="5" width="19.14"/>
    <col customWidth="1" min="6" max="6" width="13.57"/>
    <col customWidth="1" min="7" max="7" width="25.0"/>
    <col customWidth="1" min="8" max="8" width="9.29"/>
    <col customWidth="1" min="9" max="11" width="7.71"/>
    <col customWidth="1" min="12" max="12" width="38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3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55" t="s">
        <v>250</v>
      </c>
    </row>
    <row r="2">
      <c r="A2" s="19" t="s">
        <v>166</v>
      </c>
      <c r="B2" s="18">
        <v>0.02232638888888889</v>
      </c>
      <c r="C2" s="19" t="s">
        <v>1325</v>
      </c>
      <c r="D2" s="19" t="s">
        <v>254</v>
      </c>
      <c r="E2" s="19" t="s">
        <v>275</v>
      </c>
      <c r="F2" s="19" t="s">
        <v>262</v>
      </c>
      <c r="G2" s="59" t="s">
        <v>1326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58" t="s">
        <v>1327</v>
      </c>
    </row>
    <row r="3">
      <c r="A3" s="19" t="s">
        <v>166</v>
      </c>
      <c r="B3" s="18">
        <v>0.059675925925925924</v>
      </c>
      <c r="C3" s="19" t="s">
        <v>230</v>
      </c>
      <c r="D3" s="19" t="s">
        <v>254</v>
      </c>
      <c r="E3" s="19" t="s">
        <v>625</v>
      </c>
      <c r="F3" s="19" t="s">
        <v>262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76" t="s">
        <v>1328</v>
      </c>
      <c r="M3" s="62" t="s">
        <v>254</v>
      </c>
      <c r="N3" s="62" t="s">
        <v>254</v>
      </c>
      <c r="O3" s="62" t="s">
        <v>254</v>
      </c>
      <c r="P3" s="62" t="s">
        <v>254</v>
      </c>
      <c r="Q3" s="72"/>
    </row>
    <row r="4">
      <c r="A4" s="19" t="s">
        <v>166</v>
      </c>
      <c r="B4" s="18">
        <v>0.1072337962962963</v>
      </c>
      <c r="C4" s="19" t="s">
        <v>1329</v>
      </c>
      <c r="D4" s="19" t="s">
        <v>1330</v>
      </c>
      <c r="E4" s="19" t="s">
        <v>1331</v>
      </c>
      <c r="F4" s="19" t="s">
        <v>262</v>
      </c>
      <c r="G4" s="59" t="s">
        <v>1332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58" t="s">
        <v>1333</v>
      </c>
    </row>
    <row r="5">
      <c r="A5" s="19" t="s">
        <v>166</v>
      </c>
      <c r="B5" s="18">
        <v>0.11081018518518519</v>
      </c>
      <c r="C5" s="19" t="s">
        <v>1330</v>
      </c>
      <c r="D5" s="19" t="s">
        <v>1330</v>
      </c>
      <c r="E5" s="19" t="s">
        <v>1331</v>
      </c>
      <c r="F5" s="19" t="s">
        <v>262</v>
      </c>
      <c r="G5" s="59" t="s">
        <v>1334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72"/>
    </row>
    <row r="6">
      <c r="A6" s="19" t="s">
        <v>166</v>
      </c>
      <c r="B6" s="18">
        <v>0.11699074074074074</v>
      </c>
      <c r="C6" s="19" t="s">
        <v>1330</v>
      </c>
      <c r="D6" s="19" t="s">
        <v>1330</v>
      </c>
      <c r="E6" s="19" t="s">
        <v>1335</v>
      </c>
      <c r="F6" s="19" t="s">
        <v>262</v>
      </c>
      <c r="G6" s="59" t="s">
        <v>1336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72"/>
    </row>
    <row r="7">
      <c r="A7" s="19" t="s">
        <v>166</v>
      </c>
      <c r="B7" s="18">
        <v>0.11751157407407407</v>
      </c>
      <c r="C7" s="19" t="s">
        <v>1330</v>
      </c>
      <c r="D7" s="19" t="s">
        <v>1330</v>
      </c>
      <c r="E7" s="19" t="s">
        <v>230</v>
      </c>
      <c r="F7" s="19" t="s">
        <v>262</v>
      </c>
      <c r="G7" s="59" t="s">
        <v>1337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72"/>
    </row>
    <row r="8">
      <c r="A8" s="19" t="s">
        <v>166</v>
      </c>
      <c r="B8" s="18">
        <v>0.12458333333333334</v>
      </c>
      <c r="C8" s="19" t="s">
        <v>226</v>
      </c>
      <c r="D8" s="19" t="s">
        <v>254</v>
      </c>
      <c r="E8" s="19" t="s">
        <v>227</v>
      </c>
      <c r="F8" s="19" t="s">
        <v>253</v>
      </c>
      <c r="G8" s="59" t="s">
        <v>254</v>
      </c>
      <c r="H8" s="60" t="s">
        <v>254</v>
      </c>
      <c r="I8" s="60">
        <v>285.0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  <c r="Q8" s="72"/>
    </row>
    <row r="9">
      <c r="A9" s="19" t="s">
        <v>166</v>
      </c>
      <c r="B9" s="18">
        <v>0.12458333333333334</v>
      </c>
      <c r="C9" s="19" t="s">
        <v>226</v>
      </c>
      <c r="D9" s="19" t="s">
        <v>254</v>
      </c>
      <c r="E9" s="19" t="s">
        <v>232</v>
      </c>
      <c r="F9" s="19" t="s">
        <v>253</v>
      </c>
      <c r="G9" s="59" t="s">
        <v>254</v>
      </c>
      <c r="H9" s="60" t="s">
        <v>254</v>
      </c>
      <c r="I9" s="60">
        <v>285.0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  <c r="Q9" s="72"/>
    </row>
    <row r="10">
      <c r="A10" s="19" t="s">
        <v>166</v>
      </c>
      <c r="B10" s="18">
        <v>0.12458333333333334</v>
      </c>
      <c r="C10" s="19" t="s">
        <v>226</v>
      </c>
      <c r="D10" s="19" t="s">
        <v>254</v>
      </c>
      <c r="E10" s="19" t="s">
        <v>228</v>
      </c>
      <c r="F10" s="19" t="s">
        <v>253</v>
      </c>
      <c r="G10" s="59" t="s">
        <v>254</v>
      </c>
      <c r="H10" s="60" t="s">
        <v>254</v>
      </c>
      <c r="I10" s="60">
        <v>285.0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72"/>
    </row>
    <row r="11">
      <c r="A11" s="19" t="s">
        <v>166</v>
      </c>
      <c r="B11" s="18">
        <v>0.12458333333333334</v>
      </c>
      <c r="C11" s="19" t="s">
        <v>226</v>
      </c>
      <c r="D11" s="19" t="s">
        <v>254</v>
      </c>
      <c r="E11" s="19" t="s">
        <v>226</v>
      </c>
      <c r="F11" s="19" t="s">
        <v>253</v>
      </c>
      <c r="G11" s="59" t="s">
        <v>254</v>
      </c>
      <c r="H11" s="60" t="s">
        <v>254</v>
      </c>
      <c r="I11" s="60">
        <v>285.0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72"/>
    </row>
    <row r="12">
      <c r="A12" s="19" t="s">
        <v>166</v>
      </c>
      <c r="B12" s="18">
        <v>0.12458333333333334</v>
      </c>
      <c r="C12" s="19" t="s">
        <v>226</v>
      </c>
      <c r="D12" s="19" t="s">
        <v>254</v>
      </c>
      <c r="E12" s="19" t="s">
        <v>230</v>
      </c>
      <c r="F12" s="19" t="s">
        <v>253</v>
      </c>
      <c r="G12" s="59" t="s">
        <v>254</v>
      </c>
      <c r="H12" s="60" t="s">
        <v>254</v>
      </c>
      <c r="I12" s="60">
        <v>285.0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72"/>
    </row>
    <row r="13">
      <c r="A13" s="19" t="s">
        <v>166</v>
      </c>
      <c r="B13" s="18">
        <v>0.12458333333333334</v>
      </c>
      <c r="C13" s="19" t="s">
        <v>226</v>
      </c>
      <c r="D13" s="19" t="s">
        <v>254</v>
      </c>
      <c r="E13" s="19" t="s">
        <v>236</v>
      </c>
      <c r="F13" s="19" t="s">
        <v>253</v>
      </c>
      <c r="G13" s="59" t="s">
        <v>254</v>
      </c>
      <c r="H13" s="60" t="s">
        <v>254</v>
      </c>
      <c r="I13" s="60">
        <v>285.0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  <c r="Q13" s="72"/>
    </row>
    <row r="14">
      <c r="A14" s="19" t="s">
        <v>166</v>
      </c>
      <c r="B14" s="18">
        <v>0.12458333333333334</v>
      </c>
      <c r="C14" s="19" t="s">
        <v>226</v>
      </c>
      <c r="D14" s="19" t="s">
        <v>254</v>
      </c>
      <c r="E14" s="19" t="s">
        <v>233</v>
      </c>
      <c r="F14" s="19" t="s">
        <v>253</v>
      </c>
      <c r="G14" s="59" t="s">
        <v>254</v>
      </c>
      <c r="H14" s="60" t="s">
        <v>254</v>
      </c>
      <c r="I14" s="60">
        <v>285.0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  <c r="Q14" s="72"/>
    </row>
    <row r="15">
      <c r="A15" s="19" t="s">
        <v>166</v>
      </c>
      <c r="B15" s="18">
        <v>0.1283449074074074</v>
      </c>
      <c r="C15" s="19" t="s">
        <v>230</v>
      </c>
      <c r="D15" s="19" t="s">
        <v>254</v>
      </c>
      <c r="E15" s="19" t="s">
        <v>236</v>
      </c>
      <c r="F15" s="19" t="s">
        <v>262</v>
      </c>
      <c r="G15" s="59" t="s">
        <v>1338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  <c r="Q15" s="72"/>
    </row>
    <row r="16">
      <c r="A16" s="19" t="s">
        <v>166</v>
      </c>
      <c r="B16" s="18">
        <v>0.1283449074074074</v>
      </c>
      <c r="C16" s="19" t="s">
        <v>230</v>
      </c>
      <c r="D16" s="19" t="s">
        <v>254</v>
      </c>
      <c r="E16" s="19" t="s">
        <v>625</v>
      </c>
      <c r="F16" s="19" t="s">
        <v>262</v>
      </c>
      <c r="G16" s="59" t="s">
        <v>1338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  <c r="Q16" s="7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16" width="9.14"/>
  </cols>
  <sheetData>
    <row r="1">
      <c r="A1" s="33" t="s">
        <v>228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1" t="s">
        <v>110</v>
      </c>
      <c r="B2" s="36">
        <f t="shared" ref="B2:B114" si="2">SUMIF(INDIRECT("'"&amp;$A2&amp;"'!E:E"), $A$1, INDIRECT("'"&amp;$A2&amp;"'!H:H"))</f>
        <v>0</v>
      </c>
      <c r="C2">
        <f t="shared" ref="C2:C114" si="3">SUMIF(INDIRECT("'"&amp;$A2&amp;"'!E:E"), $A$1, INDIRECT("'"&amp;$A2&amp;"'!I:I"))</f>
        <v>0</v>
      </c>
      <c r="D2">
        <f t="shared" ref="D2:D114" si="4">SUMIF(INDIRECT("'"&amp;$A2&amp;"'!E:E"), $A$1, INDIRECT("'"&amp;$A2&amp;"'!J:J"))</f>
        <v>0</v>
      </c>
      <c r="E2">
        <f t="shared" ref="E2:E114" si="5">SUMIF(INDIRECT("'"&amp;$A2&amp;"'!E:E"), $A$1, INDIRECT("'"&amp;$A2&amp;"'!K:K"))</f>
        <v>0</v>
      </c>
      <c r="F2" s="37">
        <f t="shared" ref="F2:F114" si="6">(B2*10)+C2+(D2/10)+(E2/100)</f>
        <v>0</v>
      </c>
      <c r="G2" s="36">
        <f t="shared" ref="G2:G114" si="7">-SUMIF(INDIRECT("'"&amp;$A2&amp;"'!C:C"), $A$1, INDIRECT("'"&amp;$A2&amp;"'!M:M"))</f>
        <v>0</v>
      </c>
      <c r="H2">
        <f t="shared" ref="H2:H114" si="8">-SUMIF(INDIRECT("'"&amp;$A2&amp;"'!C:C"), $A$1, INDIRECT("'"&amp;$A2&amp;"'!N:N"))</f>
        <v>0</v>
      </c>
      <c r="I2">
        <f t="shared" ref="I2:I114" si="9">-SUMIF(INDIRECT("'"&amp;$A2&amp;"'!C:C"), $A$1, INDIRECT("'"&amp;$A2&amp;"'!O:O"))</f>
        <v>0</v>
      </c>
      <c r="J2">
        <f t="shared" ref="J2:J114" si="10">-SUMIF(INDIRECT("'"&amp;$A2&amp;"'!C:C"), $A$1, INDIRECT("'"&amp;$A2&amp;"'!P:P"))</f>
        <v>0</v>
      </c>
      <c r="K2" s="38">
        <f t="shared" ref="K2:K114" si="11">(G2*10) + H2 + (I2/10) + (J2/100)</f>
        <v>0</v>
      </c>
      <c r="L2" s="39">
        <f t="shared" ref="L2:P2" si="1">B2+G2</f>
        <v>0</v>
      </c>
      <c r="M2" s="19">
        <f t="shared" si="1"/>
        <v>0</v>
      </c>
      <c r="N2" s="19">
        <f t="shared" si="1"/>
        <v>0</v>
      </c>
      <c r="O2" s="19">
        <f t="shared" si="1"/>
        <v>0</v>
      </c>
      <c r="P2" s="37">
        <f t="shared" si="1"/>
        <v>0</v>
      </c>
    </row>
    <row r="3">
      <c r="A3" s="1" t="s">
        <v>111</v>
      </c>
      <c r="B3" s="36">
        <f t="shared" si="2"/>
        <v>0</v>
      </c>
      <c r="C3">
        <f t="shared" si="3"/>
        <v>0</v>
      </c>
      <c r="D3">
        <f t="shared" si="4"/>
        <v>0</v>
      </c>
      <c r="E3">
        <f t="shared" si="5"/>
        <v>0</v>
      </c>
      <c r="F3" s="37">
        <f t="shared" si="6"/>
        <v>0</v>
      </c>
      <c r="G3" s="36">
        <f t="shared" si="7"/>
        <v>0</v>
      </c>
      <c r="H3">
        <f t="shared" si="8"/>
        <v>0</v>
      </c>
      <c r="I3">
        <f t="shared" si="9"/>
        <v>0</v>
      </c>
      <c r="J3">
        <f t="shared" si="10"/>
        <v>0</v>
      </c>
      <c r="K3" s="38">
        <f t="shared" si="11"/>
        <v>0</v>
      </c>
      <c r="L3" s="39">
        <f t="shared" ref="L3:P3" si="12">B3+G3</f>
        <v>0</v>
      </c>
      <c r="M3" s="19">
        <f t="shared" si="12"/>
        <v>0</v>
      </c>
      <c r="N3" s="19">
        <f t="shared" si="12"/>
        <v>0</v>
      </c>
      <c r="O3" s="19">
        <f t="shared" si="12"/>
        <v>0</v>
      </c>
      <c r="P3" s="37">
        <f t="shared" si="12"/>
        <v>0</v>
      </c>
    </row>
    <row r="4">
      <c r="A4" s="1" t="s">
        <v>112</v>
      </c>
      <c r="B4" s="36">
        <f t="shared" si="2"/>
        <v>0</v>
      </c>
      <c r="C4">
        <f t="shared" si="3"/>
        <v>23</v>
      </c>
      <c r="D4">
        <f t="shared" si="4"/>
        <v>0</v>
      </c>
      <c r="E4">
        <f t="shared" si="5"/>
        <v>0</v>
      </c>
      <c r="F4" s="37">
        <f t="shared" si="6"/>
        <v>23</v>
      </c>
      <c r="G4" s="36">
        <f t="shared" si="7"/>
        <v>0</v>
      </c>
      <c r="H4">
        <f t="shared" si="8"/>
        <v>-23</v>
      </c>
      <c r="I4">
        <f t="shared" si="9"/>
        <v>0</v>
      </c>
      <c r="J4">
        <f t="shared" si="10"/>
        <v>0</v>
      </c>
      <c r="K4" s="38">
        <f t="shared" si="11"/>
        <v>-23</v>
      </c>
      <c r="L4" s="39">
        <f t="shared" ref="L4:P4" si="13">B4+G4</f>
        <v>0</v>
      </c>
      <c r="M4" s="19">
        <f t="shared" si="13"/>
        <v>0</v>
      </c>
      <c r="N4" s="19">
        <f t="shared" si="13"/>
        <v>0</v>
      </c>
      <c r="O4" s="19">
        <f t="shared" si="13"/>
        <v>0</v>
      </c>
      <c r="P4" s="37">
        <f t="shared" si="13"/>
        <v>0</v>
      </c>
    </row>
    <row r="5">
      <c r="A5" s="1" t="s">
        <v>113</v>
      </c>
      <c r="B5" s="36">
        <f t="shared" si="2"/>
        <v>0</v>
      </c>
      <c r="C5">
        <f t="shared" si="3"/>
        <v>1</v>
      </c>
      <c r="D5">
        <f t="shared" si="4"/>
        <v>0</v>
      </c>
      <c r="E5">
        <f t="shared" si="5"/>
        <v>0</v>
      </c>
      <c r="F5" s="37">
        <f t="shared" si="6"/>
        <v>1</v>
      </c>
      <c r="G5" s="36">
        <f t="shared" si="7"/>
        <v>0</v>
      </c>
      <c r="H5">
        <f t="shared" si="8"/>
        <v>0</v>
      </c>
      <c r="I5">
        <f t="shared" si="9"/>
        <v>-8</v>
      </c>
      <c r="J5">
        <f t="shared" si="10"/>
        <v>0</v>
      </c>
      <c r="K5" s="38">
        <f t="shared" si="11"/>
        <v>-0.8</v>
      </c>
      <c r="L5" s="39">
        <f t="shared" ref="L5:P5" si="14">B5+G5</f>
        <v>0</v>
      </c>
      <c r="M5" s="19">
        <f t="shared" si="14"/>
        <v>1</v>
      </c>
      <c r="N5" s="19">
        <f t="shared" si="14"/>
        <v>-8</v>
      </c>
      <c r="O5" s="19">
        <f t="shared" si="14"/>
        <v>0</v>
      </c>
      <c r="P5" s="37">
        <f t="shared" si="14"/>
        <v>0.2</v>
      </c>
    </row>
    <row r="6">
      <c r="A6" s="1" t="s">
        <v>114</v>
      </c>
      <c r="B6" s="36">
        <f t="shared" si="2"/>
        <v>0</v>
      </c>
      <c r="C6">
        <f t="shared" si="3"/>
        <v>60</v>
      </c>
      <c r="D6">
        <f t="shared" si="4"/>
        <v>0</v>
      </c>
      <c r="E6">
        <f t="shared" si="5"/>
        <v>0</v>
      </c>
      <c r="F6" s="37">
        <f t="shared" si="6"/>
        <v>60</v>
      </c>
      <c r="G6" s="3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 s="38">
        <f t="shared" si="11"/>
        <v>0</v>
      </c>
      <c r="L6" s="39">
        <f t="shared" ref="L6:P6" si="15">B6+G6</f>
        <v>0</v>
      </c>
      <c r="M6" s="19">
        <f t="shared" si="15"/>
        <v>60</v>
      </c>
      <c r="N6" s="19">
        <f t="shared" si="15"/>
        <v>0</v>
      </c>
      <c r="O6" s="19">
        <f t="shared" si="15"/>
        <v>0</v>
      </c>
      <c r="P6" s="37">
        <f t="shared" si="15"/>
        <v>60</v>
      </c>
    </row>
    <row r="7">
      <c r="A7" s="1" t="s">
        <v>115</v>
      </c>
      <c r="B7" s="36">
        <f t="shared" si="2"/>
        <v>0</v>
      </c>
      <c r="C7">
        <f t="shared" si="3"/>
        <v>0</v>
      </c>
      <c r="D7">
        <f t="shared" si="4"/>
        <v>0</v>
      </c>
      <c r="E7">
        <f t="shared" si="5"/>
        <v>0</v>
      </c>
      <c r="F7" s="37">
        <f t="shared" si="6"/>
        <v>0</v>
      </c>
      <c r="G7" s="36">
        <f t="shared" si="7"/>
        <v>0</v>
      </c>
      <c r="H7">
        <f t="shared" si="8"/>
        <v>-16</v>
      </c>
      <c r="I7">
        <f t="shared" si="9"/>
        <v>0</v>
      </c>
      <c r="J7">
        <f t="shared" si="10"/>
        <v>-1</v>
      </c>
      <c r="K7" s="38">
        <f t="shared" si="11"/>
        <v>-16.01</v>
      </c>
      <c r="L7" s="39">
        <f t="shared" ref="L7:P7" si="16">B7+G7</f>
        <v>0</v>
      </c>
      <c r="M7" s="19">
        <f t="shared" si="16"/>
        <v>-16</v>
      </c>
      <c r="N7" s="19">
        <f t="shared" si="16"/>
        <v>0</v>
      </c>
      <c r="O7" s="19">
        <f t="shared" si="16"/>
        <v>-1</v>
      </c>
      <c r="P7" s="37">
        <f t="shared" si="16"/>
        <v>-16.01</v>
      </c>
    </row>
    <row r="8">
      <c r="A8" s="1" t="s">
        <v>116</v>
      </c>
      <c r="B8" s="36">
        <f t="shared" si="2"/>
        <v>0</v>
      </c>
      <c r="C8">
        <f t="shared" si="3"/>
        <v>0</v>
      </c>
      <c r="D8">
        <f t="shared" si="4"/>
        <v>0</v>
      </c>
      <c r="E8">
        <f t="shared" si="5"/>
        <v>0</v>
      </c>
      <c r="F8" s="37">
        <f t="shared" si="6"/>
        <v>0</v>
      </c>
      <c r="G8" s="36">
        <f t="shared" si="7"/>
        <v>0</v>
      </c>
      <c r="H8">
        <f t="shared" si="8"/>
        <v>0</v>
      </c>
      <c r="I8">
        <f t="shared" si="9"/>
        <v>0</v>
      </c>
      <c r="J8">
        <f t="shared" si="10"/>
        <v>0</v>
      </c>
      <c r="K8" s="38">
        <f t="shared" si="11"/>
        <v>0</v>
      </c>
      <c r="L8" s="39">
        <f t="shared" ref="L8:P8" si="17">B8+G8</f>
        <v>0</v>
      </c>
      <c r="M8" s="19">
        <f t="shared" si="17"/>
        <v>0</v>
      </c>
      <c r="N8" s="19">
        <f t="shared" si="17"/>
        <v>0</v>
      </c>
      <c r="O8" s="19">
        <f t="shared" si="17"/>
        <v>0</v>
      </c>
      <c r="P8" s="37">
        <f t="shared" si="17"/>
        <v>0</v>
      </c>
    </row>
    <row r="9">
      <c r="A9" s="1" t="s">
        <v>117</v>
      </c>
      <c r="B9" s="36">
        <f t="shared" si="2"/>
        <v>0</v>
      </c>
      <c r="C9">
        <f t="shared" si="3"/>
        <v>263</v>
      </c>
      <c r="D9">
        <f t="shared" si="4"/>
        <v>0</v>
      </c>
      <c r="E9">
        <f t="shared" si="5"/>
        <v>0</v>
      </c>
      <c r="F9" s="37">
        <f t="shared" si="6"/>
        <v>263</v>
      </c>
      <c r="G9" s="36">
        <f t="shared" si="7"/>
        <v>0</v>
      </c>
      <c r="H9">
        <f t="shared" si="8"/>
        <v>-212</v>
      </c>
      <c r="I9">
        <f t="shared" si="9"/>
        <v>0</v>
      </c>
      <c r="J9">
        <f t="shared" si="10"/>
        <v>0</v>
      </c>
      <c r="K9" s="38">
        <f t="shared" si="11"/>
        <v>-212</v>
      </c>
      <c r="L9" s="39">
        <f t="shared" ref="L9:P9" si="18">B9+G9</f>
        <v>0</v>
      </c>
      <c r="M9" s="19">
        <f t="shared" si="18"/>
        <v>51</v>
      </c>
      <c r="N9" s="19">
        <f t="shared" si="18"/>
        <v>0</v>
      </c>
      <c r="O9" s="19">
        <f t="shared" si="18"/>
        <v>0</v>
      </c>
      <c r="P9" s="37">
        <f t="shared" si="18"/>
        <v>51</v>
      </c>
    </row>
    <row r="10">
      <c r="A10" s="1" t="s">
        <v>118</v>
      </c>
      <c r="B10" s="36">
        <f t="shared" si="2"/>
        <v>0</v>
      </c>
      <c r="C10">
        <f t="shared" si="3"/>
        <v>0</v>
      </c>
      <c r="D10">
        <f t="shared" si="4"/>
        <v>0</v>
      </c>
      <c r="E10">
        <f t="shared" si="5"/>
        <v>0</v>
      </c>
      <c r="F10" s="37">
        <f t="shared" si="6"/>
        <v>0</v>
      </c>
      <c r="G10" s="36">
        <f t="shared" si="7"/>
        <v>0</v>
      </c>
      <c r="H10">
        <f t="shared" si="8"/>
        <v>-1</v>
      </c>
      <c r="I10">
        <f t="shared" si="9"/>
        <v>0</v>
      </c>
      <c r="J10">
        <f t="shared" si="10"/>
        <v>0</v>
      </c>
      <c r="K10" s="38">
        <f t="shared" si="11"/>
        <v>-1</v>
      </c>
      <c r="L10" s="39">
        <f t="shared" ref="L10:P10" si="19">B10+G10</f>
        <v>0</v>
      </c>
      <c r="M10" s="19">
        <f t="shared" si="19"/>
        <v>-1</v>
      </c>
      <c r="N10" s="19">
        <f t="shared" si="19"/>
        <v>0</v>
      </c>
      <c r="O10" s="19">
        <f t="shared" si="19"/>
        <v>0</v>
      </c>
      <c r="P10" s="37">
        <f t="shared" si="19"/>
        <v>-1</v>
      </c>
    </row>
    <row r="11">
      <c r="A11" s="1" t="s">
        <v>119</v>
      </c>
      <c r="B11" s="36">
        <f t="shared" si="2"/>
        <v>0</v>
      </c>
      <c r="C11">
        <f t="shared" si="3"/>
        <v>185</v>
      </c>
      <c r="D11">
        <f t="shared" si="4"/>
        <v>210</v>
      </c>
      <c r="E11">
        <f t="shared" si="5"/>
        <v>45</v>
      </c>
      <c r="F11" s="37">
        <f t="shared" si="6"/>
        <v>206.45</v>
      </c>
      <c r="G11" s="36">
        <f t="shared" si="7"/>
        <v>0</v>
      </c>
      <c r="H11">
        <f t="shared" si="8"/>
        <v>-100</v>
      </c>
      <c r="I11">
        <f t="shared" si="9"/>
        <v>-3</v>
      </c>
      <c r="J11">
        <f t="shared" si="10"/>
        <v>0</v>
      </c>
      <c r="K11" s="38">
        <f t="shared" si="11"/>
        <v>-100.3</v>
      </c>
      <c r="L11" s="39">
        <f t="shared" ref="L11:P11" si="20">B11+G11</f>
        <v>0</v>
      </c>
      <c r="M11" s="19">
        <f t="shared" si="20"/>
        <v>85</v>
      </c>
      <c r="N11" s="19">
        <f t="shared" si="20"/>
        <v>207</v>
      </c>
      <c r="O11" s="19">
        <f t="shared" si="20"/>
        <v>45</v>
      </c>
      <c r="P11" s="37">
        <f t="shared" si="20"/>
        <v>106.15</v>
      </c>
    </row>
    <row r="12">
      <c r="A12" s="1" t="s">
        <v>120</v>
      </c>
      <c r="B12" s="36">
        <f t="shared" si="2"/>
        <v>0</v>
      </c>
      <c r="C12">
        <f t="shared" si="3"/>
        <v>0</v>
      </c>
      <c r="D12">
        <f t="shared" si="4"/>
        <v>0</v>
      </c>
      <c r="E12">
        <f t="shared" si="5"/>
        <v>0</v>
      </c>
      <c r="F12" s="37">
        <f t="shared" si="6"/>
        <v>0</v>
      </c>
      <c r="G12" s="36">
        <f t="shared" si="7"/>
        <v>0</v>
      </c>
      <c r="H12">
        <f t="shared" si="8"/>
        <v>0</v>
      </c>
      <c r="I12">
        <f t="shared" si="9"/>
        <v>-6</v>
      </c>
      <c r="J12">
        <f t="shared" si="10"/>
        <v>0</v>
      </c>
      <c r="K12" s="38">
        <f t="shared" si="11"/>
        <v>-0.6</v>
      </c>
      <c r="L12" s="39">
        <f t="shared" ref="L12:P12" si="21">B12+G12</f>
        <v>0</v>
      </c>
      <c r="M12" s="19">
        <f t="shared" si="21"/>
        <v>0</v>
      </c>
      <c r="N12" s="19">
        <f t="shared" si="21"/>
        <v>-6</v>
      </c>
      <c r="O12" s="19">
        <f t="shared" si="21"/>
        <v>0</v>
      </c>
      <c r="P12" s="37">
        <f t="shared" si="21"/>
        <v>-0.6</v>
      </c>
    </row>
    <row r="13">
      <c r="A13" s="1" t="s">
        <v>121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0</v>
      </c>
      <c r="I13">
        <f t="shared" si="9"/>
        <v>-1</v>
      </c>
      <c r="J13">
        <f t="shared" si="10"/>
        <v>0</v>
      </c>
      <c r="K13" s="38">
        <f t="shared" si="11"/>
        <v>-0.1</v>
      </c>
      <c r="L13" s="39">
        <f t="shared" ref="L13:P13" si="22">B13+G13</f>
        <v>0</v>
      </c>
      <c r="M13" s="19">
        <f t="shared" si="22"/>
        <v>0</v>
      </c>
      <c r="N13" s="19">
        <f t="shared" si="22"/>
        <v>-1</v>
      </c>
      <c r="O13" s="19">
        <f t="shared" si="22"/>
        <v>0</v>
      </c>
      <c r="P13" s="37">
        <f t="shared" si="22"/>
        <v>-0.1</v>
      </c>
    </row>
    <row r="14">
      <c r="A14" s="1" t="s">
        <v>122</v>
      </c>
      <c r="B14" s="36">
        <f t="shared" si="2"/>
        <v>19</v>
      </c>
      <c r="C14">
        <f t="shared" si="3"/>
        <v>2</v>
      </c>
      <c r="D14">
        <f t="shared" si="4"/>
        <v>0</v>
      </c>
      <c r="E14">
        <f t="shared" si="5"/>
        <v>0</v>
      </c>
      <c r="F14" s="37">
        <f t="shared" si="6"/>
        <v>192</v>
      </c>
      <c r="G14" s="36">
        <f t="shared" si="7"/>
        <v>0</v>
      </c>
      <c r="H14">
        <f t="shared" si="8"/>
        <v>-290</v>
      </c>
      <c r="I14">
        <f t="shared" si="9"/>
        <v>0</v>
      </c>
      <c r="J14">
        <f t="shared" si="10"/>
        <v>0</v>
      </c>
      <c r="K14" s="38">
        <f t="shared" si="11"/>
        <v>-290</v>
      </c>
      <c r="L14" s="39">
        <f t="shared" ref="L14:P14" si="23">B14+G14</f>
        <v>19</v>
      </c>
      <c r="M14" s="19">
        <f t="shared" si="23"/>
        <v>-288</v>
      </c>
      <c r="N14" s="19">
        <f t="shared" si="23"/>
        <v>0</v>
      </c>
      <c r="O14" s="19">
        <f t="shared" si="23"/>
        <v>0</v>
      </c>
      <c r="P14" s="37">
        <f t="shared" si="23"/>
        <v>-98</v>
      </c>
    </row>
    <row r="15">
      <c r="A15" s="1" t="s">
        <v>123</v>
      </c>
      <c r="B15" s="36">
        <f t="shared" si="2"/>
        <v>0</v>
      </c>
      <c r="C15">
        <f t="shared" si="3"/>
        <v>114</v>
      </c>
      <c r="D15">
        <f t="shared" si="4"/>
        <v>3</v>
      </c>
      <c r="E15">
        <f t="shared" si="5"/>
        <v>0</v>
      </c>
      <c r="F15" s="37">
        <f t="shared" si="6"/>
        <v>114.3</v>
      </c>
      <c r="G15" s="36">
        <f t="shared" si="7"/>
        <v>0</v>
      </c>
      <c r="H15">
        <f t="shared" si="8"/>
        <v>-109</v>
      </c>
      <c r="I15">
        <f t="shared" si="9"/>
        <v>0</v>
      </c>
      <c r="J15">
        <f t="shared" si="10"/>
        <v>0</v>
      </c>
      <c r="K15" s="38">
        <f t="shared" si="11"/>
        <v>-109</v>
      </c>
      <c r="L15" s="39">
        <f t="shared" ref="L15:P15" si="24">B15+G15</f>
        <v>0</v>
      </c>
      <c r="M15" s="19">
        <f t="shared" si="24"/>
        <v>5</v>
      </c>
      <c r="N15" s="19">
        <f t="shared" si="24"/>
        <v>3</v>
      </c>
      <c r="O15" s="19">
        <f t="shared" si="24"/>
        <v>0</v>
      </c>
      <c r="P15" s="37">
        <f t="shared" si="24"/>
        <v>5.3</v>
      </c>
    </row>
    <row r="16">
      <c r="A16" s="1" t="s">
        <v>124</v>
      </c>
      <c r="B16" s="3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 s="37">
        <f t="shared" si="6"/>
        <v>0</v>
      </c>
      <c r="G16" s="36">
        <f t="shared" si="7"/>
        <v>0</v>
      </c>
      <c r="H16">
        <f t="shared" si="8"/>
        <v>0</v>
      </c>
      <c r="I16">
        <f t="shared" si="9"/>
        <v>0</v>
      </c>
      <c r="J16">
        <f t="shared" si="10"/>
        <v>0</v>
      </c>
      <c r="K16" s="38">
        <f t="shared" si="11"/>
        <v>0</v>
      </c>
      <c r="L16" s="39">
        <f t="shared" ref="L16:P16" si="25">B16+G16</f>
        <v>0</v>
      </c>
      <c r="M16" s="19">
        <f t="shared" si="25"/>
        <v>0</v>
      </c>
      <c r="N16" s="19">
        <f t="shared" si="25"/>
        <v>0</v>
      </c>
      <c r="O16" s="19">
        <f t="shared" si="25"/>
        <v>0</v>
      </c>
      <c r="P16" s="37">
        <f t="shared" si="25"/>
        <v>0</v>
      </c>
    </row>
    <row r="17">
      <c r="A17" s="1" t="s">
        <v>125</v>
      </c>
      <c r="B17" s="36">
        <f t="shared" si="2"/>
        <v>0</v>
      </c>
      <c r="C17">
        <f t="shared" si="3"/>
        <v>280</v>
      </c>
      <c r="D17">
        <f t="shared" si="4"/>
        <v>0</v>
      </c>
      <c r="E17">
        <f t="shared" si="5"/>
        <v>0</v>
      </c>
      <c r="F17" s="37">
        <f t="shared" si="6"/>
        <v>280</v>
      </c>
      <c r="G17" s="36">
        <f t="shared" si="7"/>
        <v>0</v>
      </c>
      <c r="H17">
        <f t="shared" si="8"/>
        <v>-200</v>
      </c>
      <c r="I17">
        <f t="shared" si="9"/>
        <v>0</v>
      </c>
      <c r="J17">
        <f t="shared" si="10"/>
        <v>0</v>
      </c>
      <c r="K17" s="38">
        <f t="shared" si="11"/>
        <v>-200</v>
      </c>
      <c r="L17" s="39">
        <f t="shared" ref="L17:P17" si="26">B17+G17</f>
        <v>0</v>
      </c>
      <c r="M17" s="19">
        <f t="shared" si="26"/>
        <v>80</v>
      </c>
      <c r="N17" s="19">
        <f t="shared" si="26"/>
        <v>0</v>
      </c>
      <c r="O17" s="19">
        <f t="shared" si="26"/>
        <v>0</v>
      </c>
      <c r="P17" s="37">
        <f t="shared" si="26"/>
        <v>80</v>
      </c>
    </row>
    <row r="18">
      <c r="A18" s="1" t="s">
        <v>126</v>
      </c>
      <c r="B18" s="36">
        <f t="shared" si="2"/>
        <v>0</v>
      </c>
      <c r="C18">
        <f t="shared" si="3"/>
        <v>0</v>
      </c>
      <c r="D18">
        <f t="shared" si="4"/>
        <v>2</v>
      </c>
      <c r="E18">
        <f t="shared" si="5"/>
        <v>0</v>
      </c>
      <c r="F18" s="37">
        <f t="shared" si="6"/>
        <v>0.2</v>
      </c>
      <c r="G18" s="36">
        <f t="shared" si="7"/>
        <v>0</v>
      </c>
      <c r="H18">
        <f t="shared" si="8"/>
        <v>-4</v>
      </c>
      <c r="I18">
        <f t="shared" si="9"/>
        <v>-4</v>
      </c>
      <c r="J18">
        <f t="shared" si="10"/>
        <v>0</v>
      </c>
      <c r="K18" s="38">
        <f t="shared" si="11"/>
        <v>-4.4</v>
      </c>
      <c r="L18" s="39">
        <f t="shared" ref="L18:P18" si="27">B18+G18</f>
        <v>0</v>
      </c>
      <c r="M18" s="19">
        <f t="shared" si="27"/>
        <v>-4</v>
      </c>
      <c r="N18" s="19">
        <f t="shared" si="27"/>
        <v>-2</v>
      </c>
      <c r="O18" s="19">
        <f t="shared" si="27"/>
        <v>0</v>
      </c>
      <c r="P18" s="37">
        <f t="shared" si="27"/>
        <v>-4.2</v>
      </c>
    </row>
    <row r="19">
      <c r="A19" s="1" t="s">
        <v>127</v>
      </c>
      <c r="B19" s="36">
        <f t="shared" si="2"/>
        <v>0</v>
      </c>
      <c r="C19">
        <f t="shared" si="3"/>
        <v>0</v>
      </c>
      <c r="D19">
        <f t="shared" si="4"/>
        <v>0</v>
      </c>
      <c r="E19">
        <f t="shared" si="5"/>
        <v>0</v>
      </c>
      <c r="F19" s="37">
        <f t="shared" si="6"/>
        <v>0</v>
      </c>
      <c r="G19" s="36">
        <f t="shared" si="7"/>
        <v>0</v>
      </c>
      <c r="H19">
        <f t="shared" si="8"/>
        <v>-204</v>
      </c>
      <c r="I19">
        <f t="shared" si="9"/>
        <v>0</v>
      </c>
      <c r="J19">
        <f t="shared" si="10"/>
        <v>0</v>
      </c>
      <c r="K19" s="38">
        <f t="shared" si="11"/>
        <v>-204</v>
      </c>
      <c r="L19" s="39">
        <f t="shared" ref="L19:P19" si="28">B19+G19</f>
        <v>0</v>
      </c>
      <c r="M19" s="19">
        <f t="shared" si="28"/>
        <v>-204</v>
      </c>
      <c r="N19" s="19">
        <f t="shared" si="28"/>
        <v>0</v>
      </c>
      <c r="O19" s="19">
        <f t="shared" si="28"/>
        <v>0</v>
      </c>
      <c r="P19" s="37">
        <f t="shared" si="28"/>
        <v>-204</v>
      </c>
    </row>
    <row r="20">
      <c r="A20" s="1" t="s">
        <v>128</v>
      </c>
      <c r="B20" s="36">
        <f t="shared" si="2"/>
        <v>0</v>
      </c>
      <c r="C20">
        <f t="shared" si="3"/>
        <v>0</v>
      </c>
      <c r="D20">
        <f t="shared" si="4"/>
        <v>0</v>
      </c>
      <c r="E20">
        <f t="shared" si="5"/>
        <v>0</v>
      </c>
      <c r="F20" s="37">
        <f t="shared" si="6"/>
        <v>0</v>
      </c>
      <c r="G20" s="36">
        <f t="shared" si="7"/>
        <v>0</v>
      </c>
      <c r="H20">
        <f t="shared" si="8"/>
        <v>-130</v>
      </c>
      <c r="I20">
        <f t="shared" si="9"/>
        <v>0</v>
      </c>
      <c r="J20">
        <f t="shared" si="10"/>
        <v>0</v>
      </c>
      <c r="K20" s="38">
        <f t="shared" si="11"/>
        <v>-130</v>
      </c>
      <c r="L20" s="39">
        <f t="shared" ref="L20:P20" si="29">B20+G20</f>
        <v>0</v>
      </c>
      <c r="M20" s="19">
        <f t="shared" si="29"/>
        <v>-130</v>
      </c>
      <c r="N20" s="19">
        <f t="shared" si="29"/>
        <v>0</v>
      </c>
      <c r="O20" s="19">
        <f t="shared" si="29"/>
        <v>0</v>
      </c>
      <c r="P20" s="37">
        <f t="shared" si="29"/>
        <v>-130</v>
      </c>
    </row>
    <row r="21">
      <c r="A21" s="1" t="s">
        <v>129</v>
      </c>
      <c r="B21" s="36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 s="37">
        <f t="shared" si="6"/>
        <v>0</v>
      </c>
      <c r="G21" s="36">
        <f t="shared" si="7"/>
        <v>0</v>
      </c>
      <c r="H21">
        <f t="shared" si="8"/>
        <v>-1</v>
      </c>
      <c r="I21">
        <f t="shared" si="9"/>
        <v>0</v>
      </c>
      <c r="J21">
        <f t="shared" si="10"/>
        <v>-25</v>
      </c>
      <c r="K21" s="38">
        <f t="shared" si="11"/>
        <v>-1.25</v>
      </c>
      <c r="L21" s="39">
        <f t="shared" ref="L21:P21" si="30">B21+G21</f>
        <v>0</v>
      </c>
      <c r="M21" s="19">
        <f t="shared" si="30"/>
        <v>-1</v>
      </c>
      <c r="N21" s="19">
        <f t="shared" si="30"/>
        <v>0</v>
      </c>
      <c r="O21" s="19">
        <f t="shared" si="30"/>
        <v>-25</v>
      </c>
      <c r="P21" s="37">
        <f t="shared" si="30"/>
        <v>-1.25</v>
      </c>
    </row>
    <row r="22">
      <c r="A22" s="1" t="s">
        <v>130</v>
      </c>
      <c r="B22" s="36">
        <f t="shared" si="2"/>
        <v>0</v>
      </c>
      <c r="C22">
        <f t="shared" si="3"/>
        <v>185</v>
      </c>
      <c r="D22">
        <f t="shared" si="4"/>
        <v>210</v>
      </c>
      <c r="E22">
        <f t="shared" si="5"/>
        <v>65</v>
      </c>
      <c r="F22" s="37">
        <f t="shared" si="6"/>
        <v>206.65</v>
      </c>
      <c r="G22" s="36">
        <f t="shared" si="7"/>
        <v>-156</v>
      </c>
      <c r="H22">
        <f t="shared" si="8"/>
        <v>-204</v>
      </c>
      <c r="I22">
        <f t="shared" si="9"/>
        <v>-54</v>
      </c>
      <c r="J22">
        <f t="shared" si="10"/>
        <v>0</v>
      </c>
      <c r="K22" s="38">
        <f t="shared" si="11"/>
        <v>-1769.4</v>
      </c>
      <c r="L22" s="39">
        <f t="shared" ref="L22:P22" si="31">B22+G22</f>
        <v>-156</v>
      </c>
      <c r="M22" s="19">
        <f t="shared" si="31"/>
        <v>-19</v>
      </c>
      <c r="N22" s="19">
        <f t="shared" si="31"/>
        <v>156</v>
      </c>
      <c r="O22" s="19">
        <f t="shared" si="31"/>
        <v>65</v>
      </c>
      <c r="P22" s="37">
        <f t="shared" si="31"/>
        <v>-1562.75</v>
      </c>
    </row>
    <row r="23">
      <c r="A23" s="1" t="s">
        <v>131</v>
      </c>
      <c r="B23" s="36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 s="37">
        <f t="shared" si="6"/>
        <v>0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2">B23+G23</f>
        <v>0</v>
      </c>
      <c r="M23" s="19">
        <f t="shared" si="32"/>
        <v>0</v>
      </c>
      <c r="N23" s="19">
        <f t="shared" si="32"/>
        <v>0</v>
      </c>
      <c r="O23" s="19">
        <f t="shared" si="32"/>
        <v>0</v>
      </c>
      <c r="P23" s="37">
        <f t="shared" si="32"/>
        <v>0</v>
      </c>
    </row>
    <row r="24">
      <c r="A24" s="1" t="s">
        <v>132</v>
      </c>
      <c r="B24" s="36">
        <f t="shared" si="2"/>
        <v>0</v>
      </c>
      <c r="C24">
        <f t="shared" si="3"/>
        <v>0</v>
      </c>
      <c r="D24">
        <f t="shared" si="4"/>
        <v>0</v>
      </c>
      <c r="E24">
        <f t="shared" si="5"/>
        <v>0</v>
      </c>
      <c r="F24" s="37">
        <f t="shared" si="6"/>
        <v>0</v>
      </c>
      <c r="G24" s="36">
        <f t="shared" si="7"/>
        <v>0</v>
      </c>
      <c r="H24">
        <f t="shared" si="8"/>
        <v>0</v>
      </c>
      <c r="I24">
        <f t="shared" si="9"/>
        <v>0</v>
      </c>
      <c r="J24">
        <f t="shared" si="10"/>
        <v>0</v>
      </c>
      <c r="K24" s="38">
        <f t="shared" si="11"/>
        <v>0</v>
      </c>
      <c r="L24" s="39">
        <f t="shared" ref="L24:P24" si="33">B24+G24</f>
        <v>0</v>
      </c>
      <c r="M24" s="19">
        <f t="shared" si="33"/>
        <v>0</v>
      </c>
      <c r="N24" s="19">
        <f t="shared" si="33"/>
        <v>0</v>
      </c>
      <c r="O24" s="19">
        <f t="shared" si="33"/>
        <v>0</v>
      </c>
      <c r="P24" s="37">
        <f t="shared" si="33"/>
        <v>0</v>
      </c>
    </row>
    <row r="25">
      <c r="A25" s="1" t="s">
        <v>133</v>
      </c>
      <c r="B25" s="36">
        <f t="shared" si="2"/>
        <v>0</v>
      </c>
      <c r="C25">
        <f t="shared" si="3"/>
        <v>0</v>
      </c>
      <c r="D25">
        <f t="shared" si="4"/>
        <v>0</v>
      </c>
      <c r="E25">
        <f t="shared" si="5"/>
        <v>0</v>
      </c>
      <c r="F25" s="37">
        <f t="shared" si="6"/>
        <v>0</v>
      </c>
      <c r="G25" s="36">
        <f t="shared" si="7"/>
        <v>0</v>
      </c>
      <c r="H25">
        <f t="shared" si="8"/>
        <v>0</v>
      </c>
      <c r="I25">
        <f t="shared" si="9"/>
        <v>0</v>
      </c>
      <c r="J25">
        <f t="shared" si="10"/>
        <v>0</v>
      </c>
      <c r="K25" s="38">
        <f t="shared" si="11"/>
        <v>0</v>
      </c>
      <c r="L25" s="39">
        <f t="shared" ref="L25:P25" si="34">B25+G25</f>
        <v>0</v>
      </c>
      <c r="M25" s="19">
        <f t="shared" si="34"/>
        <v>0</v>
      </c>
      <c r="N25" s="19">
        <f t="shared" si="34"/>
        <v>0</v>
      </c>
      <c r="O25" s="19">
        <f t="shared" si="34"/>
        <v>0</v>
      </c>
      <c r="P25" s="37">
        <f t="shared" si="34"/>
        <v>0</v>
      </c>
    </row>
    <row r="26">
      <c r="A26" s="1" t="s">
        <v>134</v>
      </c>
      <c r="B26" s="36">
        <f t="shared" si="2"/>
        <v>0</v>
      </c>
      <c r="C26">
        <f t="shared" si="3"/>
        <v>0</v>
      </c>
      <c r="D26">
        <f t="shared" si="4"/>
        <v>0</v>
      </c>
      <c r="E26">
        <f t="shared" si="5"/>
        <v>0</v>
      </c>
      <c r="F26" s="37">
        <f t="shared" si="6"/>
        <v>0</v>
      </c>
      <c r="G26" s="36">
        <f t="shared" si="7"/>
        <v>0</v>
      </c>
      <c r="H26">
        <f t="shared" si="8"/>
        <v>0</v>
      </c>
      <c r="I26">
        <f t="shared" si="9"/>
        <v>0</v>
      </c>
      <c r="J26">
        <f t="shared" si="10"/>
        <v>0</v>
      </c>
      <c r="K26" s="38">
        <f t="shared" si="11"/>
        <v>0</v>
      </c>
      <c r="L26" s="39">
        <f t="shared" ref="L26:P26" si="35">B26+G26</f>
        <v>0</v>
      </c>
      <c r="M26" s="19">
        <f t="shared" si="35"/>
        <v>0</v>
      </c>
      <c r="N26" s="19">
        <f t="shared" si="35"/>
        <v>0</v>
      </c>
      <c r="O26" s="19">
        <f t="shared" si="35"/>
        <v>0</v>
      </c>
      <c r="P26" s="37">
        <f t="shared" si="35"/>
        <v>0</v>
      </c>
    </row>
    <row r="27">
      <c r="A27" s="1" t="s">
        <v>135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0</v>
      </c>
      <c r="I27">
        <f t="shared" si="9"/>
        <v>0</v>
      </c>
      <c r="J27">
        <f t="shared" si="10"/>
        <v>0</v>
      </c>
      <c r="K27" s="38">
        <f t="shared" si="11"/>
        <v>0</v>
      </c>
      <c r="L27" s="39">
        <f t="shared" ref="L27:P27" si="36">B27+G27</f>
        <v>0</v>
      </c>
      <c r="M27" s="19">
        <f t="shared" si="36"/>
        <v>0</v>
      </c>
      <c r="N27" s="19">
        <f t="shared" si="36"/>
        <v>0</v>
      </c>
      <c r="O27" s="19">
        <f t="shared" si="36"/>
        <v>0</v>
      </c>
      <c r="P27" s="37">
        <f t="shared" si="36"/>
        <v>0</v>
      </c>
    </row>
    <row r="28">
      <c r="A28" s="1" t="s">
        <v>136</v>
      </c>
      <c r="B28" s="36">
        <f t="shared" si="2"/>
        <v>0</v>
      </c>
      <c r="C28">
        <f t="shared" si="3"/>
        <v>0</v>
      </c>
      <c r="D28">
        <f t="shared" si="4"/>
        <v>0</v>
      </c>
      <c r="E28">
        <f t="shared" si="5"/>
        <v>0</v>
      </c>
      <c r="F28" s="37">
        <f t="shared" si="6"/>
        <v>0</v>
      </c>
      <c r="G28" s="36">
        <f t="shared" si="7"/>
        <v>0</v>
      </c>
      <c r="H28">
        <f t="shared" si="8"/>
        <v>-2</v>
      </c>
      <c r="I28">
        <f t="shared" si="9"/>
        <v>0</v>
      </c>
      <c r="J28">
        <f t="shared" si="10"/>
        <v>0</v>
      </c>
      <c r="K28" s="38">
        <f t="shared" si="11"/>
        <v>-2</v>
      </c>
      <c r="L28" s="39">
        <f t="shared" ref="L28:P28" si="37">B28+G28</f>
        <v>0</v>
      </c>
      <c r="M28" s="19">
        <f t="shared" si="37"/>
        <v>-2</v>
      </c>
      <c r="N28" s="19">
        <f t="shared" si="37"/>
        <v>0</v>
      </c>
      <c r="O28" s="19">
        <f t="shared" si="37"/>
        <v>0</v>
      </c>
      <c r="P28" s="37">
        <f t="shared" si="37"/>
        <v>-2</v>
      </c>
    </row>
    <row r="29">
      <c r="A29" s="1" t="s">
        <v>137</v>
      </c>
      <c r="B29" s="36">
        <f t="shared" si="2"/>
        <v>0</v>
      </c>
      <c r="C29">
        <f t="shared" si="3"/>
        <v>0</v>
      </c>
      <c r="D29">
        <f t="shared" si="4"/>
        <v>0</v>
      </c>
      <c r="E29">
        <f t="shared" si="5"/>
        <v>0</v>
      </c>
      <c r="F29" s="37">
        <f t="shared" si="6"/>
        <v>0</v>
      </c>
      <c r="G29" s="36">
        <f t="shared" si="7"/>
        <v>0</v>
      </c>
      <c r="H29">
        <f t="shared" si="8"/>
        <v>0</v>
      </c>
      <c r="I29">
        <f t="shared" si="9"/>
        <v>0</v>
      </c>
      <c r="J29">
        <f t="shared" si="10"/>
        <v>0</v>
      </c>
      <c r="K29" s="38">
        <f t="shared" si="11"/>
        <v>0</v>
      </c>
      <c r="L29" s="39">
        <f t="shared" ref="L29:P29" si="38">B29+G29</f>
        <v>0</v>
      </c>
      <c r="M29" s="19">
        <f t="shared" si="38"/>
        <v>0</v>
      </c>
      <c r="N29" s="19">
        <f t="shared" si="38"/>
        <v>0</v>
      </c>
      <c r="O29" s="19">
        <f t="shared" si="38"/>
        <v>0</v>
      </c>
      <c r="P29" s="37">
        <f t="shared" si="38"/>
        <v>0</v>
      </c>
    </row>
    <row r="30">
      <c r="A30" s="1" t="s">
        <v>138</v>
      </c>
      <c r="B30" s="36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 s="37">
        <f t="shared" si="6"/>
        <v>0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9">B30+G30</f>
        <v>0</v>
      </c>
      <c r="M30" s="19">
        <f t="shared" si="39"/>
        <v>0</v>
      </c>
      <c r="N30" s="19">
        <f t="shared" si="39"/>
        <v>0</v>
      </c>
      <c r="O30" s="19">
        <f t="shared" si="39"/>
        <v>0</v>
      </c>
      <c r="P30" s="37">
        <f t="shared" si="39"/>
        <v>0</v>
      </c>
    </row>
    <row r="31">
      <c r="A31" s="1" t="s">
        <v>139</v>
      </c>
      <c r="B31" s="36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 s="37">
        <f t="shared" si="6"/>
        <v>0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40">B31+G31</f>
        <v>0</v>
      </c>
      <c r="M31" s="19">
        <f t="shared" si="40"/>
        <v>0</v>
      </c>
      <c r="N31" s="19">
        <f t="shared" si="40"/>
        <v>0</v>
      </c>
      <c r="O31" s="19">
        <f t="shared" si="40"/>
        <v>0</v>
      </c>
      <c r="P31" s="37">
        <f t="shared" si="40"/>
        <v>0</v>
      </c>
    </row>
    <row r="32">
      <c r="A32" s="1" t="s">
        <v>140</v>
      </c>
      <c r="B32" s="36">
        <f t="shared" si="2"/>
        <v>0</v>
      </c>
      <c r="C32">
        <f t="shared" si="3"/>
        <v>25</v>
      </c>
      <c r="D32">
        <f t="shared" si="4"/>
        <v>0</v>
      </c>
      <c r="E32">
        <f t="shared" si="5"/>
        <v>0</v>
      </c>
      <c r="F32" s="37">
        <f t="shared" si="6"/>
        <v>25</v>
      </c>
      <c r="G32" s="36">
        <f t="shared" si="7"/>
        <v>0</v>
      </c>
      <c r="H32">
        <f t="shared" si="8"/>
        <v>-960</v>
      </c>
      <c r="I32">
        <f t="shared" si="9"/>
        <v>0</v>
      </c>
      <c r="J32">
        <f t="shared" si="10"/>
        <v>0</v>
      </c>
      <c r="K32" s="38">
        <f t="shared" si="11"/>
        <v>-960</v>
      </c>
      <c r="L32" s="39">
        <f t="shared" ref="L32:P32" si="41">B32+G32</f>
        <v>0</v>
      </c>
      <c r="M32" s="19">
        <f t="shared" si="41"/>
        <v>-935</v>
      </c>
      <c r="N32" s="19">
        <f t="shared" si="41"/>
        <v>0</v>
      </c>
      <c r="O32" s="19">
        <f t="shared" si="41"/>
        <v>0</v>
      </c>
      <c r="P32" s="37">
        <f t="shared" si="41"/>
        <v>-935</v>
      </c>
    </row>
    <row r="33">
      <c r="A33" s="1" t="s">
        <v>141</v>
      </c>
      <c r="B33" s="36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 s="37">
        <f t="shared" si="6"/>
        <v>0</v>
      </c>
      <c r="G33" s="36">
        <f t="shared" si="7"/>
        <v>0</v>
      </c>
      <c r="H33">
        <f t="shared" si="8"/>
        <v>-1</v>
      </c>
      <c r="I33">
        <f t="shared" si="9"/>
        <v>0</v>
      </c>
      <c r="J33">
        <f t="shared" si="10"/>
        <v>0</v>
      </c>
      <c r="K33" s="38">
        <f t="shared" si="11"/>
        <v>-1</v>
      </c>
      <c r="L33" s="39">
        <f t="shared" ref="L33:P33" si="42">B33+G33</f>
        <v>0</v>
      </c>
      <c r="M33" s="19">
        <f t="shared" si="42"/>
        <v>-1</v>
      </c>
      <c r="N33" s="19">
        <f t="shared" si="42"/>
        <v>0</v>
      </c>
      <c r="O33" s="19">
        <f t="shared" si="42"/>
        <v>0</v>
      </c>
      <c r="P33" s="37">
        <f t="shared" si="42"/>
        <v>-1</v>
      </c>
    </row>
    <row r="34">
      <c r="A34" s="1" t="s">
        <v>142</v>
      </c>
      <c r="B34" s="36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 s="37">
        <f t="shared" si="6"/>
        <v>0</v>
      </c>
      <c r="G34" s="36">
        <f t="shared" si="7"/>
        <v>0</v>
      </c>
      <c r="H34">
        <f t="shared" si="8"/>
        <v>-26</v>
      </c>
      <c r="I34">
        <f t="shared" si="9"/>
        <v>0</v>
      </c>
      <c r="J34">
        <f t="shared" si="10"/>
        <v>0</v>
      </c>
      <c r="K34" s="38">
        <f t="shared" si="11"/>
        <v>-26</v>
      </c>
      <c r="L34" s="39">
        <f t="shared" ref="L34:P34" si="43">B34+G34</f>
        <v>0</v>
      </c>
      <c r="M34" s="19">
        <f t="shared" si="43"/>
        <v>-26</v>
      </c>
      <c r="N34" s="19">
        <f t="shared" si="43"/>
        <v>0</v>
      </c>
      <c r="O34" s="19">
        <f t="shared" si="43"/>
        <v>0</v>
      </c>
      <c r="P34" s="37">
        <f t="shared" si="43"/>
        <v>-26</v>
      </c>
    </row>
    <row r="35">
      <c r="A35" s="1" t="s">
        <v>143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0</v>
      </c>
      <c r="I35">
        <f t="shared" si="9"/>
        <v>0</v>
      </c>
      <c r="J35">
        <f t="shared" si="10"/>
        <v>0</v>
      </c>
      <c r="K35" s="38">
        <f t="shared" si="11"/>
        <v>0</v>
      </c>
      <c r="L35" s="39">
        <f t="shared" ref="L35:P35" si="44">B35+G35</f>
        <v>0</v>
      </c>
      <c r="M35" s="19">
        <f t="shared" si="44"/>
        <v>0</v>
      </c>
      <c r="N35" s="19">
        <f t="shared" si="44"/>
        <v>0</v>
      </c>
      <c r="O35" s="19">
        <f t="shared" si="44"/>
        <v>0</v>
      </c>
      <c r="P35" s="37">
        <f t="shared" si="44"/>
        <v>0</v>
      </c>
    </row>
    <row r="36">
      <c r="A36" s="1" t="s">
        <v>144</v>
      </c>
      <c r="B36" s="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 s="37">
        <f t="shared" si="6"/>
        <v>0</v>
      </c>
      <c r="G36" s="36">
        <f t="shared" si="7"/>
        <v>0</v>
      </c>
      <c r="H36">
        <f t="shared" si="8"/>
        <v>0</v>
      </c>
      <c r="I36">
        <f t="shared" si="9"/>
        <v>0</v>
      </c>
      <c r="J36">
        <f t="shared" si="10"/>
        <v>0</v>
      </c>
      <c r="K36" s="38">
        <f t="shared" si="11"/>
        <v>0</v>
      </c>
      <c r="L36" s="39">
        <f t="shared" ref="L36:P36" si="45">B36+G36</f>
        <v>0</v>
      </c>
      <c r="M36" s="19">
        <f t="shared" si="45"/>
        <v>0</v>
      </c>
      <c r="N36" s="19">
        <f t="shared" si="45"/>
        <v>0</v>
      </c>
      <c r="O36" s="19">
        <f t="shared" si="45"/>
        <v>0</v>
      </c>
      <c r="P36" s="37">
        <f t="shared" si="45"/>
        <v>0</v>
      </c>
    </row>
    <row r="37">
      <c r="A37" s="1" t="s">
        <v>145</v>
      </c>
      <c r="B37" s="36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 s="37">
        <f t="shared" si="6"/>
        <v>0</v>
      </c>
      <c r="G37" s="36">
        <f t="shared" si="7"/>
        <v>0</v>
      </c>
      <c r="H37">
        <f t="shared" si="8"/>
        <v>0</v>
      </c>
      <c r="I37">
        <f t="shared" si="9"/>
        <v>0</v>
      </c>
      <c r="J37">
        <f t="shared" si="10"/>
        <v>0</v>
      </c>
      <c r="K37" s="38">
        <f t="shared" si="11"/>
        <v>0</v>
      </c>
      <c r="L37" s="39">
        <f t="shared" ref="L37:P37" si="46">B37+G37</f>
        <v>0</v>
      </c>
      <c r="M37" s="19">
        <f t="shared" si="46"/>
        <v>0</v>
      </c>
      <c r="N37" s="19">
        <f t="shared" si="46"/>
        <v>0</v>
      </c>
      <c r="O37" s="19">
        <f t="shared" si="46"/>
        <v>0</v>
      </c>
      <c r="P37" s="37">
        <f t="shared" si="46"/>
        <v>0</v>
      </c>
    </row>
    <row r="38">
      <c r="A38" s="1" t="s">
        <v>146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7">B38+G38</f>
        <v>0</v>
      </c>
      <c r="M38" s="19">
        <f t="shared" si="47"/>
        <v>0</v>
      </c>
      <c r="N38" s="19">
        <f t="shared" si="47"/>
        <v>0</v>
      </c>
      <c r="O38" s="19">
        <f t="shared" si="47"/>
        <v>0</v>
      </c>
      <c r="P38" s="37">
        <f t="shared" si="47"/>
        <v>0</v>
      </c>
    </row>
    <row r="39">
      <c r="A39" s="1" t="s">
        <v>147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8">B39+G39</f>
        <v>0</v>
      </c>
      <c r="M39" s="19">
        <f t="shared" si="48"/>
        <v>0</v>
      </c>
      <c r="N39" s="19">
        <f t="shared" si="48"/>
        <v>0</v>
      </c>
      <c r="O39" s="19">
        <f t="shared" si="48"/>
        <v>0</v>
      </c>
      <c r="P39" s="37">
        <f t="shared" si="48"/>
        <v>0</v>
      </c>
    </row>
    <row r="40">
      <c r="A40" s="1" t="s">
        <v>148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9">B40+G40</f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37">
        <f t="shared" si="49"/>
        <v>0</v>
      </c>
    </row>
    <row r="41">
      <c r="A41" s="1" t="s">
        <v>149</v>
      </c>
      <c r="B41" s="36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 s="37">
        <f t="shared" si="6"/>
        <v>0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50">B41+G41</f>
        <v>0</v>
      </c>
      <c r="M41" s="19">
        <f t="shared" si="50"/>
        <v>0</v>
      </c>
      <c r="N41" s="19">
        <f t="shared" si="50"/>
        <v>0</v>
      </c>
      <c r="O41" s="19">
        <f t="shared" si="50"/>
        <v>0</v>
      </c>
      <c r="P41" s="37">
        <f t="shared" si="50"/>
        <v>0</v>
      </c>
    </row>
    <row r="42">
      <c r="A42" s="1" t="s">
        <v>150</v>
      </c>
      <c r="B42" s="36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 s="37">
        <f t="shared" si="6"/>
        <v>0</v>
      </c>
      <c r="G42" s="36">
        <f t="shared" si="7"/>
        <v>0</v>
      </c>
      <c r="H42">
        <f t="shared" si="8"/>
        <v>0</v>
      </c>
      <c r="I42">
        <f t="shared" si="9"/>
        <v>0</v>
      </c>
      <c r="J42">
        <f t="shared" si="10"/>
        <v>0</v>
      </c>
      <c r="K42" s="38">
        <f t="shared" si="11"/>
        <v>0</v>
      </c>
      <c r="L42" s="39">
        <f t="shared" ref="L42:P42" si="51">B42+G42</f>
        <v>0</v>
      </c>
      <c r="M42" s="19">
        <f t="shared" si="51"/>
        <v>0</v>
      </c>
      <c r="N42" s="19">
        <f t="shared" si="51"/>
        <v>0</v>
      </c>
      <c r="O42" s="19">
        <f t="shared" si="51"/>
        <v>0</v>
      </c>
      <c r="P42" s="37">
        <f t="shared" si="51"/>
        <v>0</v>
      </c>
    </row>
    <row r="43">
      <c r="A43" s="1" t="s">
        <v>151</v>
      </c>
      <c r="B43" s="36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 s="37">
        <f t="shared" si="6"/>
        <v>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2">B43+G43</f>
        <v>0</v>
      </c>
      <c r="M43" s="19">
        <f t="shared" si="52"/>
        <v>0</v>
      </c>
      <c r="N43" s="19">
        <f t="shared" si="52"/>
        <v>0</v>
      </c>
      <c r="O43" s="19">
        <f t="shared" si="52"/>
        <v>0</v>
      </c>
      <c r="P43" s="37">
        <f t="shared" si="52"/>
        <v>0</v>
      </c>
    </row>
    <row r="44">
      <c r="A44" s="1" t="s">
        <v>152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3">B44+G44</f>
        <v>0</v>
      </c>
      <c r="M44" s="19">
        <f t="shared" si="53"/>
        <v>0</v>
      </c>
      <c r="N44" s="19">
        <f t="shared" si="53"/>
        <v>0</v>
      </c>
      <c r="O44" s="19">
        <f t="shared" si="53"/>
        <v>0</v>
      </c>
      <c r="P44" s="37">
        <f t="shared" si="53"/>
        <v>0</v>
      </c>
    </row>
    <row r="45">
      <c r="A45" s="1" t="s">
        <v>153</v>
      </c>
      <c r="B45" s="36">
        <f t="shared" si="2"/>
        <v>0</v>
      </c>
      <c r="C45">
        <f t="shared" si="3"/>
        <v>0</v>
      </c>
      <c r="D45">
        <f t="shared" si="4"/>
        <v>0</v>
      </c>
      <c r="E45">
        <f t="shared" si="5"/>
        <v>0</v>
      </c>
      <c r="F45" s="37">
        <f t="shared" si="6"/>
        <v>0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4">B45+G45</f>
        <v>0</v>
      </c>
      <c r="M45" s="19">
        <f t="shared" si="54"/>
        <v>0</v>
      </c>
      <c r="N45" s="19">
        <f t="shared" si="54"/>
        <v>0</v>
      </c>
      <c r="O45" s="19">
        <f t="shared" si="54"/>
        <v>0</v>
      </c>
      <c r="P45" s="37">
        <f t="shared" si="54"/>
        <v>0</v>
      </c>
    </row>
    <row r="46">
      <c r="A46" s="1" t="s">
        <v>154</v>
      </c>
      <c r="B46" s="36">
        <f t="shared" si="2"/>
        <v>0</v>
      </c>
      <c r="C46">
        <f t="shared" si="3"/>
        <v>4</v>
      </c>
      <c r="D46">
        <f t="shared" si="4"/>
        <v>0</v>
      </c>
      <c r="E46">
        <f t="shared" si="5"/>
        <v>0</v>
      </c>
      <c r="F46" s="37">
        <f t="shared" si="6"/>
        <v>4</v>
      </c>
      <c r="G46" s="36">
        <f t="shared" si="7"/>
        <v>0</v>
      </c>
      <c r="H46">
        <f t="shared" si="8"/>
        <v>0</v>
      </c>
      <c r="I46">
        <f t="shared" si="9"/>
        <v>0</v>
      </c>
      <c r="J46">
        <f t="shared" si="10"/>
        <v>0</v>
      </c>
      <c r="K46" s="38">
        <f t="shared" si="11"/>
        <v>0</v>
      </c>
      <c r="L46" s="39">
        <f t="shared" ref="L46:P46" si="55">B46+G46</f>
        <v>0</v>
      </c>
      <c r="M46" s="19">
        <f t="shared" si="55"/>
        <v>4</v>
      </c>
      <c r="N46" s="19">
        <f t="shared" si="55"/>
        <v>0</v>
      </c>
      <c r="O46" s="19">
        <f t="shared" si="55"/>
        <v>0</v>
      </c>
      <c r="P46" s="37">
        <f t="shared" si="55"/>
        <v>4</v>
      </c>
    </row>
    <row r="47">
      <c r="A47" s="1" t="s">
        <v>155</v>
      </c>
      <c r="B47" s="36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 s="37">
        <f t="shared" si="6"/>
        <v>0</v>
      </c>
      <c r="G47" s="36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 s="38">
        <f t="shared" si="11"/>
        <v>0</v>
      </c>
      <c r="L47" s="39">
        <f t="shared" ref="L47:P47" si="56">B47+G47</f>
        <v>0</v>
      </c>
      <c r="M47" s="19">
        <f t="shared" si="56"/>
        <v>0</v>
      </c>
      <c r="N47" s="19">
        <f t="shared" si="56"/>
        <v>0</v>
      </c>
      <c r="O47" s="19">
        <f t="shared" si="56"/>
        <v>0</v>
      </c>
      <c r="P47" s="37">
        <f t="shared" si="56"/>
        <v>0</v>
      </c>
    </row>
    <row r="48">
      <c r="A48" s="1" t="s">
        <v>156</v>
      </c>
      <c r="B48" s="36">
        <f t="shared" si="2"/>
        <v>2</v>
      </c>
      <c r="C48">
        <f t="shared" si="3"/>
        <v>46</v>
      </c>
      <c r="D48">
        <f t="shared" si="4"/>
        <v>4</v>
      </c>
      <c r="E48">
        <f t="shared" si="5"/>
        <v>7</v>
      </c>
      <c r="F48" s="37">
        <f t="shared" si="6"/>
        <v>66.47</v>
      </c>
      <c r="G48" s="36">
        <f t="shared" si="7"/>
        <v>0</v>
      </c>
      <c r="H48">
        <f t="shared" si="8"/>
        <v>0</v>
      </c>
      <c r="I48">
        <f t="shared" si="9"/>
        <v>0</v>
      </c>
      <c r="J48">
        <f t="shared" si="10"/>
        <v>0</v>
      </c>
      <c r="K48" s="38">
        <f t="shared" si="11"/>
        <v>0</v>
      </c>
      <c r="L48" s="39">
        <f t="shared" ref="L48:P48" si="57">B48+G48</f>
        <v>2</v>
      </c>
      <c r="M48" s="19">
        <f t="shared" si="57"/>
        <v>46</v>
      </c>
      <c r="N48" s="19">
        <f t="shared" si="57"/>
        <v>4</v>
      </c>
      <c r="O48" s="19">
        <f t="shared" si="57"/>
        <v>7</v>
      </c>
      <c r="P48" s="37">
        <f t="shared" si="57"/>
        <v>66.47</v>
      </c>
    </row>
    <row r="49">
      <c r="A49" s="1" t="s">
        <v>157</v>
      </c>
      <c r="B49" s="36">
        <f t="shared" si="2"/>
        <v>0</v>
      </c>
      <c r="C49">
        <f t="shared" si="3"/>
        <v>0</v>
      </c>
      <c r="D49">
        <f t="shared" si="4"/>
        <v>0</v>
      </c>
      <c r="E49">
        <f t="shared" si="5"/>
        <v>0</v>
      </c>
      <c r="F49" s="37">
        <f t="shared" si="6"/>
        <v>0</v>
      </c>
      <c r="G49" s="36">
        <f t="shared" si="7"/>
        <v>0</v>
      </c>
      <c r="H49">
        <f t="shared" si="8"/>
        <v>-25</v>
      </c>
      <c r="I49">
        <f t="shared" si="9"/>
        <v>-4</v>
      </c>
      <c r="J49">
        <f t="shared" si="10"/>
        <v>0</v>
      </c>
      <c r="K49" s="38">
        <f t="shared" si="11"/>
        <v>-25.4</v>
      </c>
      <c r="L49" s="39">
        <f t="shared" ref="L49:P49" si="58">B49+G49</f>
        <v>0</v>
      </c>
      <c r="M49" s="19">
        <f t="shared" si="58"/>
        <v>-25</v>
      </c>
      <c r="N49" s="19">
        <f t="shared" si="58"/>
        <v>-4</v>
      </c>
      <c r="O49" s="19">
        <f t="shared" si="58"/>
        <v>0</v>
      </c>
      <c r="P49" s="37">
        <f t="shared" si="58"/>
        <v>-25.4</v>
      </c>
    </row>
    <row r="50">
      <c r="A50" s="1" t="s">
        <v>158</v>
      </c>
      <c r="B50" s="36">
        <f t="shared" si="2"/>
        <v>0</v>
      </c>
      <c r="C50">
        <f t="shared" si="3"/>
        <v>0</v>
      </c>
      <c r="D50">
        <f t="shared" si="4"/>
        <v>0</v>
      </c>
      <c r="E50">
        <f t="shared" si="5"/>
        <v>0</v>
      </c>
      <c r="F50" s="37">
        <f t="shared" si="6"/>
        <v>0</v>
      </c>
      <c r="G50" s="36">
        <f t="shared" si="7"/>
        <v>0</v>
      </c>
      <c r="H50">
        <f t="shared" si="8"/>
        <v>0</v>
      </c>
      <c r="I50">
        <f t="shared" si="9"/>
        <v>0</v>
      </c>
      <c r="J50">
        <f t="shared" si="10"/>
        <v>0</v>
      </c>
      <c r="K50" s="38">
        <f t="shared" si="11"/>
        <v>0</v>
      </c>
      <c r="L50" s="39">
        <f t="shared" ref="L50:P50" si="59">B50+G50</f>
        <v>0</v>
      </c>
      <c r="M50" s="19">
        <f t="shared" si="59"/>
        <v>0</v>
      </c>
      <c r="N50" s="19">
        <f t="shared" si="59"/>
        <v>0</v>
      </c>
      <c r="O50" s="19">
        <f t="shared" si="59"/>
        <v>0</v>
      </c>
      <c r="P50" s="37">
        <f t="shared" si="59"/>
        <v>0</v>
      </c>
    </row>
    <row r="51">
      <c r="A51" s="1" t="s">
        <v>159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0</v>
      </c>
      <c r="I51">
        <f t="shared" si="9"/>
        <v>0</v>
      </c>
      <c r="J51">
        <f t="shared" si="10"/>
        <v>0</v>
      </c>
      <c r="K51" s="38">
        <f t="shared" si="11"/>
        <v>0</v>
      </c>
      <c r="L51" s="39">
        <f t="shared" ref="L51:P51" si="60">B51+G51</f>
        <v>0</v>
      </c>
      <c r="M51" s="19">
        <f t="shared" si="60"/>
        <v>0</v>
      </c>
      <c r="N51" s="19">
        <f t="shared" si="60"/>
        <v>0</v>
      </c>
      <c r="O51" s="19">
        <f t="shared" si="60"/>
        <v>0</v>
      </c>
      <c r="P51" s="37">
        <f t="shared" si="60"/>
        <v>0</v>
      </c>
    </row>
    <row r="52">
      <c r="A52" s="1" t="s">
        <v>160</v>
      </c>
      <c r="B52" s="36">
        <f t="shared" si="2"/>
        <v>0</v>
      </c>
      <c r="C52">
        <f t="shared" si="3"/>
        <v>0</v>
      </c>
      <c r="D52">
        <f t="shared" si="4"/>
        <v>0</v>
      </c>
      <c r="E52">
        <f t="shared" si="5"/>
        <v>0</v>
      </c>
      <c r="F52" s="37">
        <f t="shared" si="6"/>
        <v>0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1">B52+G52</f>
        <v>0</v>
      </c>
      <c r="M52" s="19">
        <f t="shared" si="61"/>
        <v>0</v>
      </c>
      <c r="N52" s="19">
        <f t="shared" si="61"/>
        <v>0</v>
      </c>
      <c r="O52" s="19">
        <f t="shared" si="61"/>
        <v>0</v>
      </c>
      <c r="P52" s="37">
        <f t="shared" si="61"/>
        <v>0</v>
      </c>
    </row>
    <row r="53">
      <c r="A53" s="1" t="s">
        <v>161</v>
      </c>
      <c r="B53" s="36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 s="37">
        <f t="shared" si="6"/>
        <v>0</v>
      </c>
      <c r="G53" s="36">
        <f t="shared" si="7"/>
        <v>0</v>
      </c>
      <c r="H53">
        <f t="shared" si="8"/>
        <v>0</v>
      </c>
      <c r="I53">
        <f t="shared" si="9"/>
        <v>0</v>
      </c>
      <c r="J53">
        <f t="shared" si="10"/>
        <v>0</v>
      </c>
      <c r="K53" s="38">
        <f t="shared" si="11"/>
        <v>0</v>
      </c>
      <c r="L53" s="39">
        <f t="shared" ref="L53:P53" si="62">B53+G53</f>
        <v>0</v>
      </c>
      <c r="M53" s="19">
        <f t="shared" si="62"/>
        <v>0</v>
      </c>
      <c r="N53" s="19">
        <f t="shared" si="62"/>
        <v>0</v>
      </c>
      <c r="O53" s="19">
        <f t="shared" si="62"/>
        <v>0</v>
      </c>
      <c r="P53" s="37">
        <f t="shared" si="62"/>
        <v>0</v>
      </c>
    </row>
    <row r="54">
      <c r="A54" s="1" t="s">
        <v>162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0</v>
      </c>
      <c r="I54">
        <f t="shared" si="9"/>
        <v>0</v>
      </c>
      <c r="J54">
        <f t="shared" si="10"/>
        <v>0</v>
      </c>
      <c r="K54" s="38">
        <f t="shared" si="11"/>
        <v>0</v>
      </c>
      <c r="L54" s="39">
        <f t="shared" ref="L54:P54" si="63">B54+G54</f>
        <v>0</v>
      </c>
      <c r="M54" s="19">
        <f t="shared" si="63"/>
        <v>0</v>
      </c>
      <c r="N54" s="19">
        <f t="shared" si="63"/>
        <v>0</v>
      </c>
      <c r="O54" s="19">
        <f t="shared" si="63"/>
        <v>0</v>
      </c>
      <c r="P54" s="37">
        <f t="shared" si="63"/>
        <v>0</v>
      </c>
    </row>
    <row r="55">
      <c r="A55" s="1" t="s">
        <v>163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0</v>
      </c>
      <c r="I55">
        <f t="shared" si="9"/>
        <v>0</v>
      </c>
      <c r="J55">
        <f t="shared" si="10"/>
        <v>0</v>
      </c>
      <c r="K55" s="38">
        <f t="shared" si="11"/>
        <v>0</v>
      </c>
      <c r="L55" s="39">
        <f t="shared" ref="L55:P55" si="64">B55+G55</f>
        <v>0</v>
      </c>
      <c r="M55" s="19">
        <f t="shared" si="64"/>
        <v>0</v>
      </c>
      <c r="N55" s="19">
        <f t="shared" si="64"/>
        <v>0</v>
      </c>
      <c r="O55" s="19">
        <f t="shared" si="64"/>
        <v>0</v>
      </c>
      <c r="P55" s="37">
        <f t="shared" si="64"/>
        <v>0</v>
      </c>
    </row>
    <row r="56">
      <c r="A56" s="1" t="s">
        <v>164</v>
      </c>
      <c r="B56" s="36">
        <f t="shared" si="2"/>
        <v>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5">B56+G56</f>
        <v>0</v>
      </c>
      <c r="M56" s="19">
        <f t="shared" si="65"/>
        <v>0</v>
      </c>
      <c r="N56" s="19">
        <f t="shared" si="65"/>
        <v>0</v>
      </c>
      <c r="O56" s="19">
        <f t="shared" si="65"/>
        <v>0</v>
      </c>
      <c r="P56" s="37">
        <f t="shared" si="65"/>
        <v>0</v>
      </c>
    </row>
    <row r="57">
      <c r="A57" s="1" t="s">
        <v>165</v>
      </c>
      <c r="B57" s="36">
        <f t="shared" si="2"/>
        <v>0</v>
      </c>
      <c r="C57">
        <f t="shared" si="3"/>
        <v>0</v>
      </c>
      <c r="D57">
        <f t="shared" si="4"/>
        <v>0</v>
      </c>
      <c r="E57">
        <f t="shared" si="5"/>
        <v>0</v>
      </c>
      <c r="F57" s="37">
        <f t="shared" si="6"/>
        <v>0</v>
      </c>
      <c r="G57" s="36">
        <f t="shared" si="7"/>
        <v>0</v>
      </c>
      <c r="H57">
        <f t="shared" si="8"/>
        <v>0</v>
      </c>
      <c r="I57">
        <f t="shared" si="9"/>
        <v>0</v>
      </c>
      <c r="J57">
        <f t="shared" si="10"/>
        <v>0</v>
      </c>
      <c r="K57" s="38">
        <f t="shared" si="11"/>
        <v>0</v>
      </c>
      <c r="L57" s="39">
        <f t="shared" ref="L57:P57" si="66">B57+G57</f>
        <v>0</v>
      </c>
      <c r="M57" s="19">
        <f t="shared" si="66"/>
        <v>0</v>
      </c>
      <c r="N57" s="19">
        <f t="shared" si="66"/>
        <v>0</v>
      </c>
      <c r="O57" s="19">
        <f t="shared" si="66"/>
        <v>0</v>
      </c>
      <c r="P57" s="37">
        <f t="shared" si="66"/>
        <v>0</v>
      </c>
    </row>
    <row r="58">
      <c r="A58" s="1" t="s">
        <v>166</v>
      </c>
      <c r="B58" s="36">
        <f t="shared" si="2"/>
        <v>0</v>
      </c>
      <c r="C58">
        <f t="shared" si="3"/>
        <v>285</v>
      </c>
      <c r="D58">
        <f t="shared" si="4"/>
        <v>0</v>
      </c>
      <c r="E58">
        <f t="shared" si="5"/>
        <v>0</v>
      </c>
      <c r="F58" s="37">
        <f t="shared" si="6"/>
        <v>285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7">B58+G58</f>
        <v>0</v>
      </c>
      <c r="M58" s="19">
        <f t="shared" si="67"/>
        <v>285</v>
      </c>
      <c r="N58" s="19">
        <f t="shared" si="67"/>
        <v>0</v>
      </c>
      <c r="O58" s="19">
        <f t="shared" si="67"/>
        <v>0</v>
      </c>
      <c r="P58" s="37">
        <f t="shared" si="67"/>
        <v>285</v>
      </c>
    </row>
    <row r="59">
      <c r="A59" s="1" t="s">
        <v>167</v>
      </c>
      <c r="B59" s="36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 s="37">
        <f t="shared" si="6"/>
        <v>0</v>
      </c>
      <c r="G59" s="36">
        <f t="shared" si="7"/>
        <v>-20</v>
      </c>
      <c r="H59">
        <f t="shared" si="8"/>
        <v>-201</v>
      </c>
      <c r="I59">
        <f t="shared" si="9"/>
        <v>0</v>
      </c>
      <c r="J59">
        <f t="shared" si="10"/>
        <v>0</v>
      </c>
      <c r="K59" s="38">
        <f t="shared" si="11"/>
        <v>-401</v>
      </c>
      <c r="L59" s="39">
        <f t="shared" ref="L59:P59" si="68">B59+G59</f>
        <v>-20</v>
      </c>
      <c r="M59" s="19">
        <f t="shared" si="68"/>
        <v>-201</v>
      </c>
      <c r="N59" s="19">
        <f t="shared" si="68"/>
        <v>0</v>
      </c>
      <c r="O59" s="19">
        <f t="shared" si="68"/>
        <v>0</v>
      </c>
      <c r="P59" s="37">
        <f t="shared" si="68"/>
        <v>-401</v>
      </c>
    </row>
    <row r="60">
      <c r="A60" s="1" t="s">
        <v>168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0</v>
      </c>
      <c r="H60">
        <f t="shared" si="8"/>
        <v>0</v>
      </c>
      <c r="I60">
        <f t="shared" si="9"/>
        <v>0</v>
      </c>
      <c r="J60">
        <f t="shared" si="10"/>
        <v>0</v>
      </c>
      <c r="K60" s="38">
        <f t="shared" si="11"/>
        <v>0</v>
      </c>
      <c r="L60" s="39">
        <f t="shared" ref="L60:P60" si="69">B60+G60</f>
        <v>0</v>
      </c>
      <c r="M60" s="19">
        <f t="shared" si="69"/>
        <v>0</v>
      </c>
      <c r="N60" s="19">
        <f t="shared" si="69"/>
        <v>0</v>
      </c>
      <c r="O60" s="19">
        <f t="shared" si="69"/>
        <v>0</v>
      </c>
      <c r="P60" s="37">
        <f t="shared" si="69"/>
        <v>0</v>
      </c>
    </row>
    <row r="61">
      <c r="A61" s="1" t="s">
        <v>169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70">B61+G61</f>
        <v>0</v>
      </c>
      <c r="M61" s="19">
        <f t="shared" si="70"/>
        <v>0</v>
      </c>
      <c r="N61" s="19">
        <f t="shared" si="70"/>
        <v>0</v>
      </c>
      <c r="O61" s="19">
        <f t="shared" si="70"/>
        <v>0</v>
      </c>
      <c r="P61" s="37">
        <f t="shared" si="70"/>
        <v>0</v>
      </c>
    </row>
    <row r="62">
      <c r="A62" s="1" t="s">
        <v>170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-10</v>
      </c>
      <c r="I62">
        <f t="shared" si="9"/>
        <v>0</v>
      </c>
      <c r="J62">
        <f t="shared" si="10"/>
        <v>0</v>
      </c>
      <c r="K62" s="38">
        <f t="shared" si="11"/>
        <v>-10</v>
      </c>
      <c r="L62" s="39">
        <f t="shared" ref="L62:P62" si="71">B62+G62</f>
        <v>0</v>
      </c>
      <c r="M62" s="19">
        <f t="shared" si="71"/>
        <v>-10</v>
      </c>
      <c r="N62" s="19">
        <f t="shared" si="71"/>
        <v>0</v>
      </c>
      <c r="O62" s="19">
        <f t="shared" si="71"/>
        <v>0</v>
      </c>
      <c r="P62" s="37">
        <f t="shared" si="71"/>
        <v>-10</v>
      </c>
    </row>
    <row r="63">
      <c r="A63" s="1" t="s">
        <v>171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-50</v>
      </c>
      <c r="I63">
        <f t="shared" si="9"/>
        <v>0</v>
      </c>
      <c r="J63">
        <f t="shared" si="10"/>
        <v>0</v>
      </c>
      <c r="K63" s="38">
        <f t="shared" si="11"/>
        <v>-50</v>
      </c>
      <c r="L63" s="39">
        <f t="shared" ref="L63:P63" si="72">B63+G63</f>
        <v>0</v>
      </c>
      <c r="M63" s="19">
        <f t="shared" si="72"/>
        <v>-50</v>
      </c>
      <c r="N63" s="19">
        <f t="shared" si="72"/>
        <v>0</v>
      </c>
      <c r="O63" s="19">
        <f t="shared" si="72"/>
        <v>0</v>
      </c>
      <c r="P63" s="37">
        <f t="shared" si="72"/>
        <v>-50</v>
      </c>
    </row>
    <row r="64">
      <c r="A64" s="1" t="s">
        <v>172</v>
      </c>
      <c r="B64" s="36">
        <f t="shared" si="2"/>
        <v>0</v>
      </c>
      <c r="C64">
        <f t="shared" si="3"/>
        <v>2214</v>
      </c>
      <c r="D64">
        <f t="shared" si="4"/>
        <v>0</v>
      </c>
      <c r="E64">
        <f t="shared" si="5"/>
        <v>0</v>
      </c>
      <c r="F64" s="37">
        <f t="shared" si="6"/>
        <v>2214</v>
      </c>
      <c r="G64" s="36">
        <f t="shared" si="7"/>
        <v>0</v>
      </c>
      <c r="H64">
        <f t="shared" si="8"/>
        <v>0</v>
      </c>
      <c r="I64">
        <f t="shared" si="9"/>
        <v>0</v>
      </c>
      <c r="J64">
        <f t="shared" si="10"/>
        <v>0</v>
      </c>
      <c r="K64" s="38">
        <f t="shared" si="11"/>
        <v>0</v>
      </c>
      <c r="L64" s="39">
        <f t="shared" ref="L64:P64" si="73">B64+G64</f>
        <v>0</v>
      </c>
      <c r="M64" s="19">
        <f t="shared" si="73"/>
        <v>2214</v>
      </c>
      <c r="N64" s="19">
        <f t="shared" si="73"/>
        <v>0</v>
      </c>
      <c r="O64" s="19">
        <f t="shared" si="73"/>
        <v>0</v>
      </c>
      <c r="P64" s="37">
        <f t="shared" si="73"/>
        <v>2214</v>
      </c>
    </row>
    <row r="65">
      <c r="A65" s="1" t="s">
        <v>173</v>
      </c>
      <c r="B65" s="36">
        <f t="shared" si="2"/>
        <v>5</v>
      </c>
      <c r="C65">
        <f t="shared" si="3"/>
        <v>0</v>
      </c>
      <c r="D65">
        <f t="shared" si="4"/>
        <v>0</v>
      </c>
      <c r="E65">
        <f t="shared" si="5"/>
        <v>0</v>
      </c>
      <c r="F65" s="37">
        <f t="shared" si="6"/>
        <v>50</v>
      </c>
      <c r="G65" s="36">
        <f t="shared" si="7"/>
        <v>0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0</v>
      </c>
      <c r="L65" s="39">
        <f t="shared" ref="L65:P65" si="74">B65+G65</f>
        <v>5</v>
      </c>
      <c r="M65" s="19">
        <f t="shared" si="74"/>
        <v>0</v>
      </c>
      <c r="N65" s="19">
        <f t="shared" si="74"/>
        <v>0</v>
      </c>
      <c r="O65" s="19">
        <f t="shared" si="74"/>
        <v>0</v>
      </c>
      <c r="P65" s="37">
        <f t="shared" si="74"/>
        <v>50</v>
      </c>
    </row>
    <row r="66">
      <c r="A66" s="1" t="s">
        <v>174</v>
      </c>
      <c r="B66" s="3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5">B66+G66</f>
        <v>0</v>
      </c>
      <c r="M66" s="19">
        <f t="shared" si="75"/>
        <v>0</v>
      </c>
      <c r="N66" s="19">
        <f t="shared" si="75"/>
        <v>0</v>
      </c>
      <c r="O66" s="19">
        <f t="shared" si="75"/>
        <v>0</v>
      </c>
      <c r="P66" s="37">
        <f t="shared" si="75"/>
        <v>0</v>
      </c>
    </row>
    <row r="67">
      <c r="A67" s="1" t="s">
        <v>175</v>
      </c>
      <c r="B67" s="36">
        <f t="shared" si="2"/>
        <v>0</v>
      </c>
      <c r="C67">
        <f t="shared" si="3"/>
        <v>35</v>
      </c>
      <c r="D67">
        <f t="shared" si="4"/>
        <v>0</v>
      </c>
      <c r="E67">
        <f t="shared" si="5"/>
        <v>0</v>
      </c>
      <c r="F67" s="37">
        <f t="shared" si="6"/>
        <v>35</v>
      </c>
      <c r="G67" s="36">
        <f t="shared" si="7"/>
        <v>0</v>
      </c>
      <c r="H67">
        <f t="shared" si="8"/>
        <v>-15</v>
      </c>
      <c r="I67">
        <f t="shared" si="9"/>
        <v>0</v>
      </c>
      <c r="J67">
        <f t="shared" si="10"/>
        <v>0</v>
      </c>
      <c r="K67" s="38">
        <f t="shared" si="11"/>
        <v>-15</v>
      </c>
      <c r="L67" s="39">
        <f t="shared" ref="L67:P67" si="76">B67+G67</f>
        <v>0</v>
      </c>
      <c r="M67" s="19">
        <f t="shared" si="76"/>
        <v>20</v>
      </c>
      <c r="N67" s="19">
        <f t="shared" si="76"/>
        <v>0</v>
      </c>
      <c r="O67" s="19">
        <f t="shared" si="76"/>
        <v>0</v>
      </c>
      <c r="P67" s="37">
        <f t="shared" si="76"/>
        <v>20</v>
      </c>
    </row>
    <row r="68">
      <c r="A68" s="1" t="s">
        <v>176</v>
      </c>
      <c r="B68" s="36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 s="37">
        <f t="shared" si="6"/>
        <v>0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7">B68+G68</f>
        <v>0</v>
      </c>
      <c r="M68" s="19">
        <f t="shared" si="77"/>
        <v>0</v>
      </c>
      <c r="N68" s="19">
        <f t="shared" si="77"/>
        <v>0</v>
      </c>
      <c r="O68" s="19">
        <f t="shared" si="77"/>
        <v>0</v>
      </c>
      <c r="P68" s="37">
        <f t="shared" si="77"/>
        <v>0</v>
      </c>
    </row>
    <row r="69">
      <c r="A69" s="1" t="s">
        <v>177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8">B69+G69</f>
        <v>0</v>
      </c>
      <c r="M69" s="19">
        <f t="shared" si="78"/>
        <v>0</v>
      </c>
      <c r="N69" s="19">
        <f t="shared" si="78"/>
        <v>0</v>
      </c>
      <c r="O69" s="19">
        <f t="shared" si="78"/>
        <v>0</v>
      </c>
      <c r="P69" s="37">
        <f t="shared" si="78"/>
        <v>0</v>
      </c>
    </row>
    <row r="70">
      <c r="A70" s="1" t="s">
        <v>178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9">B70+G70</f>
        <v>0</v>
      </c>
      <c r="M70" s="19">
        <f t="shared" si="79"/>
        <v>0</v>
      </c>
      <c r="N70" s="19">
        <f t="shared" si="79"/>
        <v>0</v>
      </c>
      <c r="O70" s="19">
        <f t="shared" si="79"/>
        <v>0</v>
      </c>
      <c r="P70" s="37">
        <f t="shared" si="79"/>
        <v>0</v>
      </c>
    </row>
    <row r="71">
      <c r="A71" s="1" t="s">
        <v>179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0</v>
      </c>
      <c r="I71">
        <f t="shared" si="9"/>
        <v>0</v>
      </c>
      <c r="J71">
        <f t="shared" si="10"/>
        <v>0</v>
      </c>
      <c r="K71" s="38">
        <f t="shared" si="11"/>
        <v>0</v>
      </c>
      <c r="L71" s="39">
        <f t="shared" ref="L71:P71" si="80">B71+G71</f>
        <v>0</v>
      </c>
      <c r="M71" s="19">
        <f t="shared" si="80"/>
        <v>0</v>
      </c>
      <c r="N71" s="19">
        <f t="shared" si="80"/>
        <v>0</v>
      </c>
      <c r="O71" s="19">
        <f t="shared" si="80"/>
        <v>0</v>
      </c>
      <c r="P71" s="37">
        <f t="shared" si="80"/>
        <v>0</v>
      </c>
    </row>
    <row r="72">
      <c r="A72" s="1" t="s">
        <v>180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-150</v>
      </c>
      <c r="I72">
        <f t="shared" si="9"/>
        <v>0</v>
      </c>
      <c r="J72">
        <f t="shared" si="10"/>
        <v>0</v>
      </c>
      <c r="K72" s="38">
        <f t="shared" si="11"/>
        <v>-150</v>
      </c>
      <c r="L72" s="39">
        <f t="shared" ref="L72:P72" si="81">B72+G72</f>
        <v>0</v>
      </c>
      <c r="M72" s="19">
        <f t="shared" si="81"/>
        <v>-150</v>
      </c>
      <c r="N72" s="19">
        <f t="shared" si="81"/>
        <v>0</v>
      </c>
      <c r="O72" s="19">
        <f t="shared" si="81"/>
        <v>0</v>
      </c>
      <c r="P72" s="37">
        <f t="shared" si="81"/>
        <v>-150</v>
      </c>
    </row>
    <row r="73">
      <c r="A73" s="1" t="s">
        <v>181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 s="38">
        <f t="shared" si="11"/>
        <v>0</v>
      </c>
      <c r="L73" s="39">
        <f t="shared" ref="L73:P73" si="82">B73+G73</f>
        <v>0</v>
      </c>
      <c r="M73" s="19">
        <f t="shared" si="82"/>
        <v>0</v>
      </c>
      <c r="N73" s="19">
        <f t="shared" si="82"/>
        <v>0</v>
      </c>
      <c r="O73" s="19">
        <f t="shared" si="82"/>
        <v>0</v>
      </c>
      <c r="P73" s="37">
        <f t="shared" si="82"/>
        <v>0</v>
      </c>
    </row>
    <row r="74">
      <c r="A74" s="1" t="s">
        <v>182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0</v>
      </c>
      <c r="I74">
        <f t="shared" si="9"/>
        <v>0</v>
      </c>
      <c r="J74">
        <f t="shared" si="10"/>
        <v>0</v>
      </c>
      <c r="K74" s="38">
        <f t="shared" si="11"/>
        <v>0</v>
      </c>
      <c r="L74" s="39">
        <f t="shared" ref="L74:P74" si="83">B74+G74</f>
        <v>0</v>
      </c>
      <c r="M74" s="19">
        <f t="shared" si="83"/>
        <v>0</v>
      </c>
      <c r="N74" s="19">
        <f t="shared" si="83"/>
        <v>0</v>
      </c>
      <c r="O74" s="19">
        <f t="shared" si="83"/>
        <v>0</v>
      </c>
      <c r="P74" s="37">
        <f t="shared" si="83"/>
        <v>0</v>
      </c>
    </row>
    <row r="75">
      <c r="A75" s="1" t="s">
        <v>183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-100</v>
      </c>
      <c r="H75">
        <f t="shared" si="8"/>
        <v>-300</v>
      </c>
      <c r="I75">
        <f t="shared" si="9"/>
        <v>0</v>
      </c>
      <c r="J75">
        <f t="shared" si="10"/>
        <v>0</v>
      </c>
      <c r="K75" s="38">
        <f t="shared" si="11"/>
        <v>-1300</v>
      </c>
      <c r="L75" s="39">
        <f t="shared" ref="L75:P75" si="84">B75+G75</f>
        <v>-100</v>
      </c>
      <c r="M75" s="19">
        <f t="shared" si="84"/>
        <v>-300</v>
      </c>
      <c r="N75" s="19">
        <f t="shared" si="84"/>
        <v>0</v>
      </c>
      <c r="O75" s="19">
        <f t="shared" si="84"/>
        <v>0</v>
      </c>
      <c r="P75" s="37">
        <f t="shared" si="84"/>
        <v>-1300</v>
      </c>
    </row>
    <row r="76">
      <c r="A76" s="1" t="s">
        <v>184</v>
      </c>
      <c r="B76" s="36">
        <f t="shared" si="2"/>
        <v>25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250</v>
      </c>
      <c r="G76" s="36">
        <f t="shared" si="7"/>
        <v>0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0</v>
      </c>
      <c r="L76" s="39">
        <f t="shared" ref="L76:P76" si="85">B76+G76</f>
        <v>25</v>
      </c>
      <c r="M76" s="19">
        <f t="shared" si="85"/>
        <v>0</v>
      </c>
      <c r="N76" s="19">
        <f t="shared" si="85"/>
        <v>0</v>
      </c>
      <c r="O76" s="19">
        <f t="shared" si="85"/>
        <v>0</v>
      </c>
      <c r="P76" s="37">
        <f t="shared" si="85"/>
        <v>250</v>
      </c>
    </row>
    <row r="77">
      <c r="A77" s="1" t="s">
        <v>185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-1</v>
      </c>
      <c r="I77">
        <f t="shared" si="9"/>
        <v>0</v>
      </c>
      <c r="J77">
        <f t="shared" si="10"/>
        <v>0</v>
      </c>
      <c r="K77" s="38">
        <f t="shared" si="11"/>
        <v>-1</v>
      </c>
      <c r="L77" s="39">
        <f t="shared" ref="L77:P77" si="86">B77+G77</f>
        <v>0</v>
      </c>
      <c r="M77" s="19">
        <f t="shared" si="86"/>
        <v>-1</v>
      </c>
      <c r="N77" s="19">
        <f t="shared" si="86"/>
        <v>0</v>
      </c>
      <c r="O77" s="19">
        <f t="shared" si="86"/>
        <v>0</v>
      </c>
      <c r="P77" s="37">
        <f t="shared" si="86"/>
        <v>-1</v>
      </c>
    </row>
    <row r="78">
      <c r="A78" s="1" t="s">
        <v>186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-200</v>
      </c>
      <c r="I78">
        <f t="shared" si="9"/>
        <v>0</v>
      </c>
      <c r="J78">
        <f t="shared" si="10"/>
        <v>0</v>
      </c>
      <c r="K78" s="38">
        <f t="shared" si="11"/>
        <v>-200</v>
      </c>
      <c r="L78" s="39">
        <f t="shared" ref="L78:P78" si="87">B78+G78</f>
        <v>0</v>
      </c>
      <c r="M78" s="19">
        <f t="shared" si="87"/>
        <v>-200</v>
      </c>
      <c r="N78" s="19">
        <f t="shared" si="87"/>
        <v>0</v>
      </c>
      <c r="O78" s="19">
        <f t="shared" si="87"/>
        <v>0</v>
      </c>
      <c r="P78" s="37">
        <f t="shared" si="87"/>
        <v>-200</v>
      </c>
    </row>
    <row r="79">
      <c r="A79" s="1" t="s">
        <v>187</v>
      </c>
      <c r="B79" s="36">
        <f t="shared" si="2"/>
        <v>0</v>
      </c>
      <c r="C79">
        <f t="shared" si="3"/>
        <v>0</v>
      </c>
      <c r="D79">
        <f t="shared" si="4"/>
        <v>0</v>
      </c>
      <c r="E79">
        <f t="shared" si="5"/>
        <v>0</v>
      </c>
      <c r="F79" s="37">
        <f t="shared" si="6"/>
        <v>0</v>
      </c>
      <c r="G79" s="36">
        <f t="shared" si="7"/>
        <v>0</v>
      </c>
      <c r="H79">
        <f t="shared" si="8"/>
        <v>-75</v>
      </c>
      <c r="I79">
        <f t="shared" si="9"/>
        <v>0</v>
      </c>
      <c r="J79">
        <f t="shared" si="10"/>
        <v>0</v>
      </c>
      <c r="K79" s="38">
        <f t="shared" si="11"/>
        <v>-75</v>
      </c>
      <c r="L79" s="39">
        <f t="shared" ref="L79:P79" si="88">B79+G79</f>
        <v>0</v>
      </c>
      <c r="M79" s="19">
        <f t="shared" si="88"/>
        <v>-75</v>
      </c>
      <c r="N79" s="19">
        <f t="shared" si="88"/>
        <v>0</v>
      </c>
      <c r="O79" s="19">
        <f t="shared" si="88"/>
        <v>0</v>
      </c>
      <c r="P79" s="37">
        <f t="shared" si="88"/>
        <v>-75</v>
      </c>
    </row>
    <row r="80">
      <c r="A80" s="1" t="s">
        <v>188</v>
      </c>
      <c r="B80" s="36">
        <f t="shared" si="2"/>
        <v>0</v>
      </c>
      <c r="C80">
        <f t="shared" si="3"/>
        <v>0</v>
      </c>
      <c r="D80">
        <f t="shared" si="4"/>
        <v>0</v>
      </c>
      <c r="E80">
        <f t="shared" si="5"/>
        <v>0</v>
      </c>
      <c r="F80" s="37">
        <f t="shared" si="6"/>
        <v>0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9">B80+G80</f>
        <v>0</v>
      </c>
      <c r="M80" s="19">
        <f t="shared" si="89"/>
        <v>0</v>
      </c>
      <c r="N80" s="19">
        <f t="shared" si="89"/>
        <v>0</v>
      </c>
      <c r="O80" s="19">
        <f t="shared" si="89"/>
        <v>0</v>
      </c>
      <c r="P80" s="37">
        <f t="shared" si="89"/>
        <v>0</v>
      </c>
    </row>
    <row r="81">
      <c r="A81" s="1" t="s">
        <v>189</v>
      </c>
      <c r="B81" s="36">
        <f t="shared" si="2"/>
        <v>0</v>
      </c>
      <c r="C81">
        <f t="shared" si="3"/>
        <v>75</v>
      </c>
      <c r="D81">
        <f t="shared" si="4"/>
        <v>0</v>
      </c>
      <c r="E81">
        <f t="shared" si="5"/>
        <v>0</v>
      </c>
      <c r="F81" s="37">
        <f t="shared" si="6"/>
        <v>75</v>
      </c>
      <c r="G81" s="36">
        <f t="shared" si="7"/>
        <v>0</v>
      </c>
      <c r="H81">
        <f t="shared" si="8"/>
        <v>-210</v>
      </c>
      <c r="I81">
        <f t="shared" si="9"/>
        <v>0</v>
      </c>
      <c r="J81">
        <f t="shared" si="10"/>
        <v>0</v>
      </c>
      <c r="K81" s="38">
        <f t="shared" si="11"/>
        <v>-210</v>
      </c>
      <c r="L81" s="39">
        <f t="shared" ref="L81:P81" si="90">B81+G81</f>
        <v>0</v>
      </c>
      <c r="M81" s="19">
        <f t="shared" si="90"/>
        <v>-135</v>
      </c>
      <c r="N81" s="19">
        <f t="shared" si="90"/>
        <v>0</v>
      </c>
      <c r="O81" s="19">
        <f t="shared" si="90"/>
        <v>0</v>
      </c>
      <c r="P81" s="37">
        <f t="shared" si="90"/>
        <v>-135</v>
      </c>
    </row>
    <row r="82">
      <c r="A82" s="1" t="s">
        <v>190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0</v>
      </c>
      <c r="I82">
        <f t="shared" si="9"/>
        <v>0</v>
      </c>
      <c r="J82">
        <f t="shared" si="10"/>
        <v>0</v>
      </c>
      <c r="K82" s="38">
        <f t="shared" si="11"/>
        <v>0</v>
      </c>
      <c r="L82" s="39">
        <f t="shared" ref="L82:P82" si="91">B82+G82</f>
        <v>0</v>
      </c>
      <c r="M82" s="19">
        <f t="shared" si="91"/>
        <v>0</v>
      </c>
      <c r="N82" s="19">
        <f t="shared" si="91"/>
        <v>0</v>
      </c>
      <c r="O82" s="19">
        <f t="shared" si="91"/>
        <v>0</v>
      </c>
      <c r="P82" s="37">
        <f t="shared" si="91"/>
        <v>0</v>
      </c>
    </row>
    <row r="83">
      <c r="A83" s="1" t="s">
        <v>191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2">B83+G83</f>
        <v>0</v>
      </c>
      <c r="M83" s="19">
        <f t="shared" si="92"/>
        <v>0</v>
      </c>
      <c r="N83" s="19">
        <f t="shared" si="92"/>
        <v>0</v>
      </c>
      <c r="O83" s="19">
        <f t="shared" si="92"/>
        <v>0</v>
      </c>
      <c r="P83" s="37">
        <f t="shared" si="92"/>
        <v>0</v>
      </c>
    </row>
    <row r="84">
      <c r="A84" s="1" t="s">
        <v>192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3">B84+G84</f>
        <v>0</v>
      </c>
      <c r="M84" s="19">
        <f t="shared" si="93"/>
        <v>0</v>
      </c>
      <c r="N84" s="19">
        <f t="shared" si="93"/>
        <v>0</v>
      </c>
      <c r="O84" s="19">
        <f t="shared" si="93"/>
        <v>0</v>
      </c>
      <c r="P84" s="37">
        <f t="shared" si="93"/>
        <v>0</v>
      </c>
    </row>
    <row r="85">
      <c r="A85" s="1" t="s">
        <v>193</v>
      </c>
      <c r="B85" s="36">
        <f t="shared" si="2"/>
        <v>350</v>
      </c>
      <c r="C85">
        <f t="shared" si="3"/>
        <v>218</v>
      </c>
      <c r="D85">
        <f t="shared" si="4"/>
        <v>0</v>
      </c>
      <c r="E85">
        <f t="shared" si="5"/>
        <v>0</v>
      </c>
      <c r="F85" s="37">
        <f t="shared" si="6"/>
        <v>3718</v>
      </c>
      <c r="G85" s="36">
        <f t="shared" si="7"/>
        <v>0</v>
      </c>
      <c r="H85">
        <f t="shared" si="8"/>
        <v>-575</v>
      </c>
      <c r="I85">
        <f t="shared" si="9"/>
        <v>0</v>
      </c>
      <c r="J85">
        <f t="shared" si="10"/>
        <v>0</v>
      </c>
      <c r="K85" s="38">
        <f t="shared" si="11"/>
        <v>-575</v>
      </c>
      <c r="L85" s="39">
        <f t="shared" ref="L85:P85" si="94">B85+G85</f>
        <v>350</v>
      </c>
      <c r="M85" s="19">
        <f t="shared" si="94"/>
        <v>-357</v>
      </c>
      <c r="N85" s="19">
        <f t="shared" si="94"/>
        <v>0</v>
      </c>
      <c r="O85" s="19">
        <f t="shared" si="94"/>
        <v>0</v>
      </c>
      <c r="P85" s="37">
        <f t="shared" si="94"/>
        <v>3143</v>
      </c>
    </row>
    <row r="86">
      <c r="A86" s="1" t="s">
        <v>194</v>
      </c>
      <c r="B86" s="36">
        <f t="shared" si="2"/>
        <v>0</v>
      </c>
      <c r="C86">
        <f t="shared" si="3"/>
        <v>0</v>
      </c>
      <c r="D86">
        <f t="shared" si="4"/>
        <v>0</v>
      </c>
      <c r="E86">
        <f t="shared" si="5"/>
        <v>0</v>
      </c>
      <c r="F86" s="37">
        <f t="shared" si="6"/>
        <v>0</v>
      </c>
      <c r="G86" s="3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 s="38">
        <f t="shared" si="11"/>
        <v>0</v>
      </c>
      <c r="L86" s="39">
        <f t="shared" ref="L86:P86" si="95">B86+G86</f>
        <v>0</v>
      </c>
      <c r="M86" s="19">
        <f t="shared" si="95"/>
        <v>0</v>
      </c>
      <c r="N86" s="19">
        <f t="shared" si="95"/>
        <v>0</v>
      </c>
      <c r="O86" s="19">
        <f t="shared" si="95"/>
        <v>0</v>
      </c>
      <c r="P86" s="37">
        <f t="shared" si="95"/>
        <v>0</v>
      </c>
    </row>
    <row r="87">
      <c r="A87" s="1" t="s">
        <v>195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6">B87+G87</f>
        <v>0</v>
      </c>
      <c r="M87" s="19">
        <f t="shared" si="96"/>
        <v>0</v>
      </c>
      <c r="N87" s="19">
        <f t="shared" si="96"/>
        <v>0</v>
      </c>
      <c r="O87" s="19">
        <f t="shared" si="96"/>
        <v>0</v>
      </c>
      <c r="P87" s="37">
        <f t="shared" si="96"/>
        <v>0</v>
      </c>
    </row>
    <row r="88">
      <c r="A88" s="1" t="s">
        <v>196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7">B88+G88</f>
        <v>0</v>
      </c>
      <c r="M88" s="19">
        <f t="shared" si="97"/>
        <v>0</v>
      </c>
      <c r="N88" s="19">
        <f t="shared" si="97"/>
        <v>0</v>
      </c>
      <c r="O88" s="19">
        <f t="shared" si="97"/>
        <v>0</v>
      </c>
      <c r="P88" s="37">
        <f t="shared" si="97"/>
        <v>0</v>
      </c>
    </row>
    <row r="89">
      <c r="A89" s="1" t="s">
        <v>197</v>
      </c>
      <c r="B89" s="36">
        <f t="shared" si="2"/>
        <v>0</v>
      </c>
      <c r="C89">
        <f t="shared" si="3"/>
        <v>0</v>
      </c>
      <c r="D89">
        <f t="shared" si="4"/>
        <v>0</v>
      </c>
      <c r="E89">
        <f t="shared" si="5"/>
        <v>0</v>
      </c>
      <c r="F89" s="37">
        <f t="shared" si="6"/>
        <v>0</v>
      </c>
      <c r="G89" s="36">
        <f t="shared" si="7"/>
        <v>0</v>
      </c>
      <c r="H89">
        <f t="shared" si="8"/>
        <v>-314</v>
      </c>
      <c r="I89">
        <f t="shared" si="9"/>
        <v>-5</v>
      </c>
      <c r="J89">
        <f t="shared" si="10"/>
        <v>0</v>
      </c>
      <c r="K89" s="38">
        <f t="shared" si="11"/>
        <v>-314.5</v>
      </c>
      <c r="L89" s="39">
        <f t="shared" ref="L89:P89" si="98">B89+G89</f>
        <v>0</v>
      </c>
      <c r="M89" s="19">
        <f t="shared" si="98"/>
        <v>-314</v>
      </c>
      <c r="N89" s="19">
        <f t="shared" si="98"/>
        <v>-5</v>
      </c>
      <c r="O89" s="19">
        <f t="shared" si="98"/>
        <v>0</v>
      </c>
      <c r="P89" s="37">
        <f t="shared" si="98"/>
        <v>-314.5</v>
      </c>
    </row>
    <row r="90">
      <c r="A90" s="1" t="s">
        <v>198</v>
      </c>
      <c r="B90" s="36">
        <f t="shared" si="2"/>
        <v>0</v>
      </c>
      <c r="C90">
        <f t="shared" si="3"/>
        <v>200</v>
      </c>
      <c r="D90">
        <f t="shared" si="4"/>
        <v>0</v>
      </c>
      <c r="E90">
        <f t="shared" si="5"/>
        <v>0</v>
      </c>
      <c r="F90" s="37">
        <f t="shared" si="6"/>
        <v>200</v>
      </c>
      <c r="G90" s="36">
        <f t="shared" si="7"/>
        <v>0</v>
      </c>
      <c r="H90">
        <f t="shared" si="8"/>
        <v>-300</v>
      </c>
      <c r="I90">
        <f t="shared" si="9"/>
        <v>0</v>
      </c>
      <c r="J90">
        <f t="shared" si="10"/>
        <v>0</v>
      </c>
      <c r="K90" s="38">
        <f t="shared" si="11"/>
        <v>-300</v>
      </c>
      <c r="L90" s="39">
        <f t="shared" ref="L90:P90" si="99">B90+G90</f>
        <v>0</v>
      </c>
      <c r="M90" s="19">
        <f t="shared" si="99"/>
        <v>-100</v>
      </c>
      <c r="N90" s="19">
        <f t="shared" si="99"/>
        <v>0</v>
      </c>
      <c r="O90" s="19">
        <f t="shared" si="99"/>
        <v>0</v>
      </c>
      <c r="P90" s="37">
        <f t="shared" si="99"/>
        <v>-100</v>
      </c>
    </row>
    <row r="91">
      <c r="A91" s="1" t="s">
        <v>199</v>
      </c>
      <c r="B91" s="36">
        <f t="shared" si="2"/>
        <v>0</v>
      </c>
      <c r="C91">
        <f t="shared" si="3"/>
        <v>0</v>
      </c>
      <c r="D91">
        <f t="shared" si="4"/>
        <v>0</v>
      </c>
      <c r="E91">
        <f t="shared" si="5"/>
        <v>0</v>
      </c>
      <c r="F91" s="37">
        <f t="shared" si="6"/>
        <v>0</v>
      </c>
      <c r="G91" s="36">
        <f t="shared" si="7"/>
        <v>0</v>
      </c>
      <c r="H91">
        <f t="shared" si="8"/>
        <v>-12</v>
      </c>
      <c r="I91">
        <f t="shared" si="9"/>
        <v>0</v>
      </c>
      <c r="J91">
        <f t="shared" si="10"/>
        <v>0</v>
      </c>
      <c r="K91" s="38">
        <f t="shared" si="11"/>
        <v>-12</v>
      </c>
      <c r="L91" s="39">
        <f t="shared" ref="L91:P91" si="100">B91+G91</f>
        <v>0</v>
      </c>
      <c r="M91" s="19">
        <f t="shared" si="100"/>
        <v>-12</v>
      </c>
      <c r="N91" s="19">
        <f t="shared" si="100"/>
        <v>0</v>
      </c>
      <c r="O91" s="19">
        <f t="shared" si="100"/>
        <v>0</v>
      </c>
      <c r="P91" s="37">
        <f t="shared" si="100"/>
        <v>-12</v>
      </c>
    </row>
    <row r="92">
      <c r="A92" s="1" t="s">
        <v>200</v>
      </c>
      <c r="B92" s="36">
        <f t="shared" si="2"/>
        <v>0</v>
      </c>
      <c r="C92">
        <f t="shared" si="3"/>
        <v>0</v>
      </c>
      <c r="D92">
        <f t="shared" si="4"/>
        <v>0</v>
      </c>
      <c r="E92">
        <f t="shared" si="5"/>
        <v>0</v>
      </c>
      <c r="F92" s="37">
        <f t="shared" si="6"/>
        <v>0</v>
      </c>
      <c r="G92" s="36">
        <f t="shared" si="7"/>
        <v>0</v>
      </c>
      <c r="H92">
        <f t="shared" si="8"/>
        <v>-250</v>
      </c>
      <c r="I92">
        <f t="shared" si="9"/>
        <v>0</v>
      </c>
      <c r="J92">
        <f t="shared" si="10"/>
        <v>0</v>
      </c>
      <c r="K92" s="38">
        <f t="shared" si="11"/>
        <v>-250</v>
      </c>
      <c r="L92" s="39">
        <f t="shared" ref="L92:P92" si="101">B92+G92</f>
        <v>0</v>
      </c>
      <c r="M92" s="19">
        <f t="shared" si="101"/>
        <v>-250</v>
      </c>
      <c r="N92" s="19">
        <f t="shared" si="101"/>
        <v>0</v>
      </c>
      <c r="O92" s="19">
        <f t="shared" si="101"/>
        <v>0</v>
      </c>
      <c r="P92" s="37">
        <f t="shared" si="101"/>
        <v>-250</v>
      </c>
    </row>
    <row r="93">
      <c r="A93" s="1" t="s">
        <v>201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38">
        <f t="shared" si="11"/>
        <v>0</v>
      </c>
      <c r="L93" s="39">
        <f t="shared" ref="L93:P93" si="102">B93+G93</f>
        <v>0</v>
      </c>
      <c r="M93" s="19">
        <f t="shared" si="102"/>
        <v>0</v>
      </c>
      <c r="N93" s="19">
        <f t="shared" si="102"/>
        <v>0</v>
      </c>
      <c r="O93" s="19">
        <f t="shared" si="102"/>
        <v>0</v>
      </c>
      <c r="P93" s="37">
        <f t="shared" si="102"/>
        <v>0</v>
      </c>
    </row>
    <row r="94">
      <c r="A94" s="1" t="s">
        <v>202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-1</v>
      </c>
      <c r="H94">
        <f t="shared" si="8"/>
        <v>-1</v>
      </c>
      <c r="I94">
        <f t="shared" si="9"/>
        <v>0</v>
      </c>
      <c r="J94">
        <f t="shared" si="10"/>
        <v>0</v>
      </c>
      <c r="K94" s="38">
        <f t="shared" si="11"/>
        <v>-11</v>
      </c>
      <c r="L94" s="39">
        <f t="shared" ref="L94:P94" si="103">B94+G94</f>
        <v>-1</v>
      </c>
      <c r="M94" s="19">
        <f t="shared" si="103"/>
        <v>-1</v>
      </c>
      <c r="N94" s="19">
        <f t="shared" si="103"/>
        <v>0</v>
      </c>
      <c r="O94" s="19">
        <f t="shared" si="103"/>
        <v>0</v>
      </c>
      <c r="P94" s="37">
        <f t="shared" si="103"/>
        <v>-11</v>
      </c>
    </row>
    <row r="95">
      <c r="A95" s="1" t="s">
        <v>203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>
        <f t="shared" si="11"/>
        <v>0</v>
      </c>
      <c r="L95" s="39">
        <f t="shared" ref="L95:P95" si="104">B95+G95</f>
        <v>0</v>
      </c>
      <c r="M95" s="19">
        <f t="shared" si="104"/>
        <v>0</v>
      </c>
      <c r="N95" s="19">
        <f t="shared" si="104"/>
        <v>0</v>
      </c>
      <c r="O95" s="19">
        <f t="shared" si="104"/>
        <v>0</v>
      </c>
      <c r="P95" s="37">
        <f t="shared" si="104"/>
        <v>0</v>
      </c>
    </row>
    <row r="96">
      <c r="A96" s="1" t="s">
        <v>204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>
        <f t="shared" si="11"/>
        <v>0</v>
      </c>
      <c r="L96" s="39">
        <f t="shared" ref="L96:P96" si="105">B96+G96</f>
        <v>0</v>
      </c>
      <c r="M96" s="19">
        <f t="shared" si="105"/>
        <v>0</v>
      </c>
      <c r="N96" s="19">
        <f t="shared" si="105"/>
        <v>0</v>
      </c>
      <c r="O96" s="19">
        <f t="shared" si="105"/>
        <v>0</v>
      </c>
      <c r="P96" s="37">
        <f t="shared" si="105"/>
        <v>0</v>
      </c>
    </row>
    <row r="97">
      <c r="A97" s="1" t="s">
        <v>205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38">
        <f t="shared" si="11"/>
        <v>0</v>
      </c>
      <c r="L97" s="39">
        <f t="shared" ref="L97:P97" si="106">B97+G97</f>
        <v>0</v>
      </c>
      <c r="M97" s="19">
        <f t="shared" si="106"/>
        <v>0</v>
      </c>
      <c r="N97" s="19">
        <f t="shared" si="106"/>
        <v>0</v>
      </c>
      <c r="O97" s="19">
        <f t="shared" si="106"/>
        <v>0</v>
      </c>
      <c r="P97" s="37">
        <f t="shared" si="106"/>
        <v>0</v>
      </c>
    </row>
    <row r="98">
      <c r="A98" s="1" t="s">
        <v>206</v>
      </c>
      <c r="B98" s="36">
        <f t="shared" si="2"/>
        <v>0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0</v>
      </c>
      <c r="G98" s="36">
        <f t="shared" si="7"/>
        <v>-5</v>
      </c>
      <c r="H98">
        <f t="shared" si="8"/>
        <v>0</v>
      </c>
      <c r="I98">
        <f t="shared" si="9"/>
        <v>0</v>
      </c>
      <c r="J98">
        <f t="shared" si="10"/>
        <v>0</v>
      </c>
      <c r="K98" s="38">
        <f t="shared" si="11"/>
        <v>-50</v>
      </c>
      <c r="L98" s="39">
        <f t="shared" ref="L98:P98" si="107">B98+G98</f>
        <v>-5</v>
      </c>
      <c r="M98" s="19">
        <f t="shared" si="107"/>
        <v>0</v>
      </c>
      <c r="N98" s="19">
        <f t="shared" si="107"/>
        <v>0</v>
      </c>
      <c r="O98" s="19">
        <f t="shared" si="107"/>
        <v>0</v>
      </c>
      <c r="P98" s="37">
        <f t="shared" si="107"/>
        <v>-50</v>
      </c>
    </row>
    <row r="99">
      <c r="A99" s="1" t="s">
        <v>207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38">
        <f t="shared" si="11"/>
        <v>0</v>
      </c>
      <c r="L99" s="39">
        <f t="shared" ref="L99:P99" si="108">B99+G99</f>
        <v>0</v>
      </c>
      <c r="M99" s="19">
        <f t="shared" si="108"/>
        <v>0</v>
      </c>
      <c r="N99" s="19">
        <f t="shared" si="108"/>
        <v>0</v>
      </c>
      <c r="O99" s="19">
        <f t="shared" si="108"/>
        <v>0</v>
      </c>
      <c r="P99" s="37">
        <f t="shared" si="108"/>
        <v>0</v>
      </c>
    </row>
    <row r="100">
      <c r="A100" s="1" t="s">
        <v>208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0</v>
      </c>
      <c r="L100" s="39">
        <f t="shared" ref="L100:P100" si="109">B100+G100</f>
        <v>0</v>
      </c>
      <c r="M100" s="19">
        <f t="shared" si="109"/>
        <v>0</v>
      </c>
      <c r="N100" s="19">
        <f t="shared" si="109"/>
        <v>0</v>
      </c>
      <c r="O100" s="19">
        <f t="shared" si="109"/>
        <v>0</v>
      </c>
      <c r="P100" s="37">
        <f t="shared" si="109"/>
        <v>0</v>
      </c>
    </row>
    <row r="101">
      <c r="A101" s="1" t="s">
        <v>209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10">B101+G101</f>
        <v>0</v>
      </c>
      <c r="M101" s="19">
        <f t="shared" si="110"/>
        <v>0</v>
      </c>
      <c r="N101" s="19">
        <f t="shared" si="110"/>
        <v>0</v>
      </c>
      <c r="O101" s="19">
        <f t="shared" si="110"/>
        <v>0</v>
      </c>
      <c r="P101" s="37">
        <f t="shared" si="110"/>
        <v>0</v>
      </c>
    </row>
    <row r="102">
      <c r="A102" s="1" t="s">
        <v>210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1">B102+G102</f>
        <v>0</v>
      </c>
      <c r="M102" s="19">
        <f t="shared" si="111"/>
        <v>0</v>
      </c>
      <c r="N102" s="19">
        <f t="shared" si="111"/>
        <v>0</v>
      </c>
      <c r="O102" s="19">
        <f t="shared" si="111"/>
        <v>0</v>
      </c>
      <c r="P102" s="37">
        <f t="shared" si="111"/>
        <v>0</v>
      </c>
    </row>
    <row r="103">
      <c r="A103" s="1" t="s">
        <v>211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-10</v>
      </c>
      <c r="H103">
        <f t="shared" si="8"/>
        <v>0</v>
      </c>
      <c r="I103">
        <f t="shared" si="9"/>
        <v>0</v>
      </c>
      <c r="J103">
        <f t="shared" si="10"/>
        <v>0</v>
      </c>
      <c r="K103" s="38">
        <f t="shared" si="11"/>
        <v>-100</v>
      </c>
      <c r="L103" s="39">
        <f t="shared" ref="L103:P103" si="112">B103+G103</f>
        <v>-10</v>
      </c>
      <c r="M103" s="19">
        <f t="shared" si="112"/>
        <v>0</v>
      </c>
      <c r="N103" s="19">
        <f t="shared" si="112"/>
        <v>0</v>
      </c>
      <c r="O103" s="19">
        <f t="shared" si="112"/>
        <v>0</v>
      </c>
      <c r="P103" s="37">
        <f t="shared" si="112"/>
        <v>-100</v>
      </c>
    </row>
    <row r="104">
      <c r="A104" s="1" t="s">
        <v>212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3">B104+G104</f>
        <v>0</v>
      </c>
      <c r="M104" s="19">
        <f t="shared" si="113"/>
        <v>0</v>
      </c>
      <c r="N104" s="19">
        <f t="shared" si="113"/>
        <v>0</v>
      </c>
      <c r="O104" s="19">
        <f t="shared" si="113"/>
        <v>0</v>
      </c>
      <c r="P104" s="37">
        <f t="shared" si="113"/>
        <v>0</v>
      </c>
    </row>
    <row r="105">
      <c r="A105" s="1" t="s">
        <v>213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4">B105+G105</f>
        <v>0</v>
      </c>
      <c r="M105" s="19">
        <f t="shared" si="114"/>
        <v>0</v>
      </c>
      <c r="N105" s="19">
        <f t="shared" si="114"/>
        <v>0</v>
      </c>
      <c r="O105" s="19">
        <f t="shared" si="114"/>
        <v>0</v>
      </c>
      <c r="P105" s="37">
        <f t="shared" si="114"/>
        <v>0</v>
      </c>
    </row>
    <row r="106">
      <c r="A106" s="1" t="s">
        <v>214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5">B106+G106</f>
        <v>0</v>
      </c>
      <c r="M106" s="19">
        <f t="shared" si="115"/>
        <v>0</v>
      </c>
      <c r="N106" s="19">
        <f t="shared" si="115"/>
        <v>0</v>
      </c>
      <c r="O106" s="19">
        <f t="shared" si="115"/>
        <v>0</v>
      </c>
      <c r="P106" s="37">
        <f t="shared" si="115"/>
        <v>0</v>
      </c>
    </row>
    <row r="107">
      <c r="A107" s="1" t="s">
        <v>215</v>
      </c>
      <c r="B107" s="36">
        <f t="shared" si="2"/>
        <v>163</v>
      </c>
      <c r="C107">
        <f t="shared" si="3"/>
        <v>2518</v>
      </c>
      <c r="D107">
        <f t="shared" si="4"/>
        <v>707</v>
      </c>
      <c r="E107">
        <f t="shared" si="5"/>
        <v>81</v>
      </c>
      <c r="F107" s="37">
        <f t="shared" si="6"/>
        <v>4219.51</v>
      </c>
      <c r="G107" s="36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>
        <f t="shared" si="11"/>
        <v>0</v>
      </c>
      <c r="L107" s="39">
        <f t="shared" ref="L107:P107" si="116">B107+G107</f>
        <v>163</v>
      </c>
      <c r="M107" s="19">
        <f t="shared" si="116"/>
        <v>2518</v>
      </c>
      <c r="N107" s="19">
        <f t="shared" si="116"/>
        <v>707</v>
      </c>
      <c r="O107" s="19">
        <f t="shared" si="116"/>
        <v>81</v>
      </c>
      <c r="P107" s="37">
        <f t="shared" si="116"/>
        <v>4219.51</v>
      </c>
    </row>
    <row r="108">
      <c r="A108" s="1" t="s">
        <v>216</v>
      </c>
      <c r="B108" s="36">
        <f t="shared" si="2"/>
        <v>0</v>
      </c>
      <c r="C108">
        <f t="shared" si="3"/>
        <v>0</v>
      </c>
      <c r="D108">
        <f t="shared" si="4"/>
        <v>0</v>
      </c>
      <c r="E108">
        <f t="shared" si="5"/>
        <v>0</v>
      </c>
      <c r="F108" s="37">
        <f t="shared" si="6"/>
        <v>0</v>
      </c>
      <c r="G108" s="36">
        <f t="shared" si="7"/>
        <v>0</v>
      </c>
      <c r="H108">
        <f t="shared" si="8"/>
        <v>-162</v>
      </c>
      <c r="I108">
        <f t="shared" si="9"/>
        <v>0</v>
      </c>
      <c r="J108">
        <f t="shared" si="10"/>
        <v>0</v>
      </c>
      <c r="K108" s="38">
        <f t="shared" si="11"/>
        <v>-162</v>
      </c>
      <c r="L108" s="39">
        <f t="shared" ref="L108:P108" si="117">B108+G108</f>
        <v>0</v>
      </c>
      <c r="M108" s="19">
        <f t="shared" si="117"/>
        <v>-162</v>
      </c>
      <c r="N108" s="19">
        <f t="shared" si="117"/>
        <v>0</v>
      </c>
      <c r="O108" s="19">
        <f t="shared" si="117"/>
        <v>0</v>
      </c>
      <c r="P108" s="37">
        <f t="shared" si="117"/>
        <v>-162</v>
      </c>
    </row>
    <row r="109">
      <c r="A109" s="1" t="s">
        <v>217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38">
        <f t="shared" si="11"/>
        <v>0</v>
      </c>
      <c r="L109" s="39">
        <f t="shared" ref="L109:P109" si="118">B109+G109</f>
        <v>0</v>
      </c>
      <c r="M109" s="19">
        <f t="shared" si="118"/>
        <v>0</v>
      </c>
      <c r="N109" s="19">
        <f t="shared" si="118"/>
        <v>0</v>
      </c>
      <c r="O109" s="19">
        <f t="shared" si="118"/>
        <v>0</v>
      </c>
      <c r="P109" s="37">
        <f t="shared" si="118"/>
        <v>0</v>
      </c>
    </row>
    <row r="110">
      <c r="A110" s="1" t="s">
        <v>218</v>
      </c>
      <c r="B110" s="36">
        <f t="shared" si="2"/>
        <v>0</v>
      </c>
      <c r="C110">
        <f t="shared" si="3"/>
        <v>0</v>
      </c>
      <c r="D110">
        <f t="shared" si="4"/>
        <v>0</v>
      </c>
      <c r="E110">
        <f t="shared" si="5"/>
        <v>0</v>
      </c>
      <c r="F110" s="37">
        <f t="shared" si="6"/>
        <v>0</v>
      </c>
      <c r="G110" s="36">
        <f t="shared" si="7"/>
        <v>0</v>
      </c>
      <c r="H110">
        <f t="shared" si="8"/>
        <v>-790</v>
      </c>
      <c r="I110">
        <f t="shared" si="9"/>
        <v>-6</v>
      </c>
      <c r="J110">
        <f t="shared" si="10"/>
        <v>0</v>
      </c>
      <c r="K110" s="38">
        <f t="shared" si="11"/>
        <v>-790.6</v>
      </c>
      <c r="L110" s="39">
        <f t="shared" ref="L110:P110" si="119">B110+G110</f>
        <v>0</v>
      </c>
      <c r="M110" s="19">
        <f t="shared" si="119"/>
        <v>-790</v>
      </c>
      <c r="N110" s="19">
        <f t="shared" si="119"/>
        <v>-6</v>
      </c>
      <c r="O110" s="19">
        <f t="shared" si="119"/>
        <v>0</v>
      </c>
      <c r="P110" s="37">
        <f t="shared" si="119"/>
        <v>-790.6</v>
      </c>
    </row>
    <row r="111">
      <c r="A111" s="1" t="s">
        <v>219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-30</v>
      </c>
      <c r="I111">
        <f t="shared" si="9"/>
        <v>-3</v>
      </c>
      <c r="J111">
        <f t="shared" si="10"/>
        <v>0</v>
      </c>
      <c r="K111" s="38">
        <f t="shared" si="11"/>
        <v>-30.3</v>
      </c>
      <c r="L111" s="39">
        <f t="shared" ref="L111:P111" si="120">B111+G111</f>
        <v>0</v>
      </c>
      <c r="M111" s="19">
        <f t="shared" si="120"/>
        <v>-30</v>
      </c>
      <c r="N111" s="19">
        <f t="shared" si="120"/>
        <v>-3</v>
      </c>
      <c r="O111" s="19">
        <f t="shared" si="120"/>
        <v>0</v>
      </c>
      <c r="P111" s="37">
        <f t="shared" si="120"/>
        <v>-30.3</v>
      </c>
    </row>
    <row r="112">
      <c r="A112" s="1" t="s">
        <v>220</v>
      </c>
      <c r="B112" s="36">
        <f t="shared" si="2"/>
        <v>183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1830</v>
      </c>
      <c r="G112" s="36">
        <f t="shared" si="7"/>
        <v>-365</v>
      </c>
      <c r="H112">
        <f t="shared" si="8"/>
        <v>-11</v>
      </c>
      <c r="I112">
        <f t="shared" si="9"/>
        <v>0</v>
      </c>
      <c r="J112">
        <f t="shared" si="10"/>
        <v>0</v>
      </c>
      <c r="K112" s="38">
        <f t="shared" si="11"/>
        <v>-3661</v>
      </c>
      <c r="L112" s="39">
        <f t="shared" ref="L112:P112" si="121">B112+G112</f>
        <v>-182</v>
      </c>
      <c r="M112" s="19">
        <f t="shared" si="121"/>
        <v>-11</v>
      </c>
      <c r="N112" s="19">
        <f t="shared" si="121"/>
        <v>0</v>
      </c>
      <c r="O112" s="19">
        <f t="shared" si="121"/>
        <v>0</v>
      </c>
      <c r="P112" s="37">
        <f t="shared" si="121"/>
        <v>-1831</v>
      </c>
    </row>
    <row r="113">
      <c r="A113" s="1" t="s">
        <v>221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0</v>
      </c>
      <c r="I113">
        <f t="shared" si="9"/>
        <v>0</v>
      </c>
      <c r="J113">
        <f t="shared" si="10"/>
        <v>0</v>
      </c>
      <c r="K113" s="38">
        <f t="shared" si="11"/>
        <v>0</v>
      </c>
      <c r="L113" s="39">
        <f t="shared" ref="L113:P113" si="122">B113+G113</f>
        <v>0</v>
      </c>
      <c r="M113" s="19">
        <f t="shared" si="122"/>
        <v>0</v>
      </c>
      <c r="N113" s="19">
        <f t="shared" si="122"/>
        <v>0</v>
      </c>
      <c r="O113" s="19">
        <f t="shared" si="122"/>
        <v>0</v>
      </c>
      <c r="P113" s="37">
        <f t="shared" si="122"/>
        <v>0</v>
      </c>
    </row>
    <row r="114">
      <c r="A114" s="1" t="s">
        <v>222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3">B114+G114</f>
        <v>0</v>
      </c>
      <c r="M114" s="19">
        <f t="shared" si="123"/>
        <v>0</v>
      </c>
      <c r="N114" s="19">
        <f t="shared" si="123"/>
        <v>0</v>
      </c>
      <c r="O114" s="19">
        <f t="shared" si="123"/>
        <v>0</v>
      </c>
      <c r="P114" s="37">
        <f t="shared" si="123"/>
        <v>0</v>
      </c>
    </row>
    <row r="115" hidden="1">
      <c r="A115" s="1"/>
      <c r="B115" s="40"/>
      <c r="C115" s="41"/>
      <c r="D115" s="41"/>
      <c r="E115" s="41"/>
      <c r="F115" s="41"/>
      <c r="G115" s="40"/>
      <c r="H115" s="41"/>
      <c r="I115" s="41"/>
      <c r="J115" s="41"/>
      <c r="K115" s="41"/>
      <c r="L115" s="40"/>
      <c r="M115" s="41"/>
      <c r="N115" s="41"/>
      <c r="O115" s="41"/>
      <c r="P115" s="42"/>
    </row>
    <row r="116">
      <c r="A116" s="43" t="s">
        <v>223</v>
      </c>
      <c r="B116" s="44">
        <f t="shared" ref="B116:P116" si="124">SUM(B2:B115)</f>
        <v>747</v>
      </c>
      <c r="C116" s="44">
        <f t="shared" si="124"/>
        <v>6733</v>
      </c>
      <c r="D116" s="44">
        <f t="shared" si="124"/>
        <v>1136</v>
      </c>
      <c r="E116" s="44">
        <f t="shared" si="124"/>
        <v>198</v>
      </c>
      <c r="F116" s="44">
        <f t="shared" si="124"/>
        <v>14318.58</v>
      </c>
      <c r="G116" s="44">
        <f t="shared" si="124"/>
        <v>-657</v>
      </c>
      <c r="H116" s="44">
        <f t="shared" si="124"/>
        <v>-6165</v>
      </c>
      <c r="I116" s="44">
        <f t="shared" si="124"/>
        <v>-94</v>
      </c>
      <c r="J116" s="44">
        <f t="shared" si="124"/>
        <v>-26</v>
      </c>
      <c r="K116" s="44">
        <f t="shared" si="124"/>
        <v>-12744.66</v>
      </c>
      <c r="L116" s="44">
        <f t="shared" si="124"/>
        <v>90</v>
      </c>
      <c r="M116" s="44">
        <f t="shared" si="124"/>
        <v>568</v>
      </c>
      <c r="N116" s="44">
        <f t="shared" si="124"/>
        <v>1042</v>
      </c>
      <c r="O116" s="44">
        <f t="shared" si="124"/>
        <v>172</v>
      </c>
      <c r="P116" s="44">
        <f t="shared" si="124"/>
        <v>1573.92</v>
      </c>
    </row>
  </sheetData>
  <conditionalFormatting sqref="A1:P116">
    <cfRule type="cellIs" dxfId="0" priority="1" operator="greaterThan">
      <formula>0</formula>
    </cfRule>
  </conditionalFormatting>
  <conditionalFormatting sqref="A1:P116">
    <cfRule type="cellIs" dxfId="1" priority="2" operator="lessThan">
      <formula>0</formula>
    </cfRule>
  </conditionalFormatting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4" width="25.57"/>
    <col customWidth="1" min="7" max="7" width="25.71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2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167</v>
      </c>
      <c r="B2" s="18">
        <v>0.012708333333333334</v>
      </c>
      <c r="C2" s="19" t="s">
        <v>232</v>
      </c>
      <c r="D2" s="19" t="s">
        <v>1330</v>
      </c>
      <c r="E2" s="19" t="s">
        <v>1339</v>
      </c>
      <c r="F2" s="19" t="s">
        <v>262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1.0</v>
      </c>
      <c r="O2" s="62" t="s">
        <v>254</v>
      </c>
      <c r="P2" s="62" t="s">
        <v>254</v>
      </c>
      <c r="Q2" s="19" t="s">
        <v>1340</v>
      </c>
    </row>
    <row r="3">
      <c r="A3" s="146" t="s">
        <v>167</v>
      </c>
      <c r="B3" s="18">
        <v>0.015277777777777777</v>
      </c>
      <c r="C3" s="19" t="s">
        <v>228</v>
      </c>
      <c r="D3" s="19" t="s">
        <v>254</v>
      </c>
      <c r="E3" s="19" t="s">
        <v>230</v>
      </c>
      <c r="F3" s="19" t="s">
        <v>1341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>
        <v>20.0</v>
      </c>
      <c r="N3" s="62" t="s">
        <v>254</v>
      </c>
      <c r="O3" s="62" t="s">
        <v>254</v>
      </c>
      <c r="P3" s="62" t="s">
        <v>254</v>
      </c>
      <c r="Q3" s="19" t="s">
        <v>1342</v>
      </c>
    </row>
    <row r="4">
      <c r="A4" s="146" t="s">
        <v>167</v>
      </c>
      <c r="B4" s="18">
        <v>0.015625</v>
      </c>
      <c r="C4" s="19" t="s">
        <v>227</v>
      </c>
      <c r="D4" s="19" t="s">
        <v>254</v>
      </c>
      <c r="E4" s="19" t="s">
        <v>230</v>
      </c>
      <c r="F4" s="19" t="s">
        <v>1341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50.0</v>
      </c>
      <c r="O4" s="62" t="s">
        <v>254</v>
      </c>
      <c r="P4" s="62" t="s">
        <v>254</v>
      </c>
      <c r="Q4" s="146" t="s">
        <v>1342</v>
      </c>
    </row>
    <row r="5">
      <c r="A5" s="146" t="s">
        <v>167</v>
      </c>
      <c r="B5" s="18">
        <v>0.015694444444444445</v>
      </c>
      <c r="C5" s="19" t="s">
        <v>233</v>
      </c>
      <c r="D5" s="19" t="s">
        <v>254</v>
      </c>
      <c r="E5" s="19" t="s">
        <v>230</v>
      </c>
      <c r="F5" s="19" t="s">
        <v>1341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50.0</v>
      </c>
      <c r="O5" s="62" t="s">
        <v>254</v>
      </c>
      <c r="P5" s="62" t="s">
        <v>254</v>
      </c>
      <c r="Q5" s="146" t="s">
        <v>1342</v>
      </c>
    </row>
    <row r="6">
      <c r="A6" s="146" t="s">
        <v>167</v>
      </c>
      <c r="B6" s="18">
        <v>0.01587962962962963</v>
      </c>
      <c r="C6" s="19" t="s">
        <v>236</v>
      </c>
      <c r="D6" s="19" t="s">
        <v>254</v>
      </c>
      <c r="E6" s="19" t="s">
        <v>230</v>
      </c>
      <c r="F6" s="19" t="s">
        <v>1341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100.0</v>
      </c>
      <c r="O6" s="62" t="s">
        <v>254</v>
      </c>
      <c r="P6" s="62" t="s">
        <v>254</v>
      </c>
      <c r="Q6" s="146" t="s">
        <v>1342</v>
      </c>
    </row>
    <row r="7">
      <c r="A7" s="146" t="s">
        <v>167</v>
      </c>
      <c r="B7" s="18">
        <v>0.027974537037037037</v>
      </c>
      <c r="C7" s="19" t="s">
        <v>232</v>
      </c>
      <c r="D7" s="19" t="s">
        <v>1343</v>
      </c>
      <c r="E7" s="19" t="s">
        <v>1344</v>
      </c>
      <c r="F7" s="19" t="s">
        <v>676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1.0</v>
      </c>
      <c r="O7" s="62" t="s">
        <v>254</v>
      </c>
      <c r="P7" s="62" t="s">
        <v>254</v>
      </c>
      <c r="Q7" s="19" t="s">
        <v>1345</v>
      </c>
    </row>
    <row r="8">
      <c r="A8" s="146" t="s">
        <v>167</v>
      </c>
      <c r="B8" s="18">
        <v>0.06238425925925926</v>
      </c>
      <c r="C8" s="19" t="s">
        <v>236</v>
      </c>
      <c r="D8" s="19" t="s">
        <v>254</v>
      </c>
      <c r="E8" s="19" t="s">
        <v>254</v>
      </c>
      <c r="F8" s="19" t="s">
        <v>258</v>
      </c>
      <c r="G8" s="59" t="s">
        <v>1346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>
        <v>5.0</v>
      </c>
      <c r="P8" s="62" t="s">
        <v>254</v>
      </c>
    </row>
    <row r="9">
      <c r="A9" s="146" t="s">
        <v>167</v>
      </c>
      <c r="B9" s="18">
        <v>0.06887731481481481</v>
      </c>
      <c r="C9" s="19" t="s">
        <v>226</v>
      </c>
      <c r="D9" s="19" t="s">
        <v>254</v>
      </c>
      <c r="E9" s="19" t="s">
        <v>230</v>
      </c>
      <c r="F9" s="19" t="s">
        <v>1341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150.0</v>
      </c>
      <c r="O9" s="62" t="s">
        <v>254</v>
      </c>
      <c r="P9" s="62" t="s">
        <v>254</v>
      </c>
      <c r="Q9" s="19" t="s">
        <v>1342</v>
      </c>
    </row>
    <row r="10">
      <c r="A10" s="146" t="s">
        <v>167</v>
      </c>
      <c r="B10" s="18">
        <v>0.06890046296296297</v>
      </c>
      <c r="C10" s="19" t="s">
        <v>232</v>
      </c>
      <c r="D10" s="19" t="s">
        <v>254</v>
      </c>
      <c r="E10" s="19" t="s">
        <v>230</v>
      </c>
      <c r="F10" s="19" t="s">
        <v>1341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>
        <v>100.0</v>
      </c>
      <c r="O10" s="62" t="s">
        <v>254</v>
      </c>
      <c r="P10" s="62" t="s">
        <v>254</v>
      </c>
      <c r="Q10" s="19" t="s">
        <v>1342</v>
      </c>
    </row>
    <row r="11">
      <c r="A11" s="146" t="s">
        <v>167</v>
      </c>
      <c r="B11" s="18">
        <v>0.06907407407407408</v>
      </c>
      <c r="C11" s="19" t="s">
        <v>230</v>
      </c>
      <c r="D11" s="19" t="s">
        <v>1347</v>
      </c>
      <c r="E11" s="19" t="s">
        <v>254</v>
      </c>
      <c r="F11" s="19" t="s">
        <v>258</v>
      </c>
      <c r="G11" s="59" t="s">
        <v>1348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850.0</v>
      </c>
      <c r="O11" s="62" t="s">
        <v>254</v>
      </c>
      <c r="P11" s="62" t="s">
        <v>254</v>
      </c>
    </row>
    <row r="12">
      <c r="A12" s="146" t="s">
        <v>167</v>
      </c>
      <c r="B12" s="18">
        <v>0.07837962962962963</v>
      </c>
      <c r="C12" s="19" t="s">
        <v>236</v>
      </c>
      <c r="D12" s="19" t="s">
        <v>1349</v>
      </c>
      <c r="E12" s="19" t="s">
        <v>1350</v>
      </c>
      <c r="F12" s="19" t="s">
        <v>258</v>
      </c>
      <c r="G12" s="59" t="s">
        <v>475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>
        <v>100.0</v>
      </c>
      <c r="O12" s="62" t="s">
        <v>254</v>
      </c>
      <c r="P12" s="62" t="s">
        <v>254</v>
      </c>
    </row>
    <row r="13">
      <c r="A13" s="146" t="s">
        <v>167</v>
      </c>
      <c r="B13" s="18">
        <v>0.0784375</v>
      </c>
      <c r="C13" s="19" t="s">
        <v>233</v>
      </c>
      <c r="D13" s="19" t="s">
        <v>1349</v>
      </c>
      <c r="E13" s="19" t="s">
        <v>1350</v>
      </c>
      <c r="F13" s="19" t="s">
        <v>258</v>
      </c>
      <c r="G13" s="78" t="s">
        <v>475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100.0</v>
      </c>
      <c r="O13" s="62" t="s">
        <v>254</v>
      </c>
      <c r="P13" s="62" t="s">
        <v>254</v>
      </c>
    </row>
    <row r="14">
      <c r="A14" s="146" t="s">
        <v>167</v>
      </c>
      <c r="B14" s="18">
        <v>0.07943287037037038</v>
      </c>
      <c r="C14" s="19" t="s">
        <v>1349</v>
      </c>
      <c r="D14" s="19" t="s">
        <v>254</v>
      </c>
      <c r="E14" s="19" t="s">
        <v>236</v>
      </c>
      <c r="F14" s="19" t="s">
        <v>293</v>
      </c>
      <c r="G14" s="59" t="s">
        <v>1351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46" t="s">
        <v>167</v>
      </c>
      <c r="B15" s="18">
        <v>0.07993055555555556</v>
      </c>
      <c r="C15" s="19" t="s">
        <v>233</v>
      </c>
      <c r="D15" s="19" t="s">
        <v>1349</v>
      </c>
      <c r="E15" s="19" t="s">
        <v>1350</v>
      </c>
      <c r="F15" s="19" t="s">
        <v>258</v>
      </c>
      <c r="G15" s="59" t="s">
        <v>1352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>
        <v>1.0</v>
      </c>
      <c r="O15" s="62" t="s">
        <v>254</v>
      </c>
      <c r="P15" s="62" t="s">
        <v>254</v>
      </c>
    </row>
    <row r="16">
      <c r="A16" s="146" t="s">
        <v>167</v>
      </c>
      <c r="B16" s="18">
        <v>0.08101851851851852</v>
      </c>
      <c r="C16" s="19" t="s">
        <v>228</v>
      </c>
      <c r="D16" s="19" t="s">
        <v>1353</v>
      </c>
      <c r="E16" s="19" t="s">
        <v>254</v>
      </c>
      <c r="F16" s="19" t="s">
        <v>258</v>
      </c>
      <c r="G16" s="59" t="s">
        <v>474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200.0</v>
      </c>
      <c r="O16" s="62" t="s">
        <v>254</v>
      </c>
      <c r="P16" s="62" t="s">
        <v>254</v>
      </c>
    </row>
    <row r="17">
      <c r="A17" s="146" t="s">
        <v>167</v>
      </c>
      <c r="B17" s="18">
        <v>0.10435185185185185</v>
      </c>
      <c r="C17" s="19" t="s">
        <v>226</v>
      </c>
      <c r="D17" s="19" t="s">
        <v>254</v>
      </c>
      <c r="E17" s="19" t="s">
        <v>254</v>
      </c>
      <c r="F17" s="19" t="s">
        <v>258</v>
      </c>
      <c r="G17" s="59" t="s">
        <v>1354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>
        <v>1.0</v>
      </c>
      <c r="O17" s="62" t="s">
        <v>254</v>
      </c>
      <c r="P17" s="62" t="s">
        <v>254</v>
      </c>
    </row>
    <row r="18">
      <c r="A18" s="146" t="s">
        <v>167</v>
      </c>
      <c r="B18" s="18">
        <v>0.10435185185185185</v>
      </c>
      <c r="C18" s="19" t="s">
        <v>232</v>
      </c>
      <c r="D18" s="19" t="s">
        <v>254</v>
      </c>
      <c r="E18" s="19" t="s">
        <v>254</v>
      </c>
      <c r="F18" s="19" t="s">
        <v>258</v>
      </c>
      <c r="G18" s="78" t="s">
        <v>1354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>
        <v>1.0</v>
      </c>
      <c r="O18" s="62" t="s">
        <v>254</v>
      </c>
      <c r="P18" s="62" t="s">
        <v>254</v>
      </c>
    </row>
    <row r="19">
      <c r="A19" s="146" t="s">
        <v>167</v>
      </c>
      <c r="B19" s="18">
        <v>0.10435185185185185</v>
      </c>
      <c r="C19" s="19" t="s">
        <v>228</v>
      </c>
      <c r="D19" s="19" t="s">
        <v>254</v>
      </c>
      <c r="E19" s="19" t="s">
        <v>254</v>
      </c>
      <c r="F19" s="19" t="s">
        <v>258</v>
      </c>
      <c r="G19" s="78" t="s">
        <v>1355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>
        <v>1.0</v>
      </c>
      <c r="O19" s="62" t="s">
        <v>254</v>
      </c>
      <c r="P19" s="62" t="s">
        <v>254</v>
      </c>
    </row>
    <row r="20">
      <c r="A20" s="146" t="s">
        <v>167</v>
      </c>
      <c r="B20" s="18">
        <v>0.10435185185185185</v>
      </c>
      <c r="C20" s="19" t="s">
        <v>233</v>
      </c>
      <c r="D20" s="19" t="s">
        <v>254</v>
      </c>
      <c r="E20" s="19" t="s">
        <v>254</v>
      </c>
      <c r="F20" s="19" t="s">
        <v>258</v>
      </c>
      <c r="G20" s="78" t="s">
        <v>1354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1.0</v>
      </c>
      <c r="O20" s="62" t="s">
        <v>254</v>
      </c>
      <c r="P20" s="62" t="s">
        <v>254</v>
      </c>
    </row>
    <row r="21">
      <c r="A21" s="146" t="s">
        <v>167</v>
      </c>
      <c r="B21" s="18">
        <v>0.10435185185185185</v>
      </c>
      <c r="C21" s="19" t="s">
        <v>227</v>
      </c>
      <c r="D21" s="19" t="s">
        <v>254</v>
      </c>
      <c r="E21" s="19" t="s">
        <v>254</v>
      </c>
      <c r="F21" s="19" t="s">
        <v>258</v>
      </c>
      <c r="G21" s="59" t="s">
        <v>1356</v>
      </c>
      <c r="H21" s="112"/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>
        <v>3.0</v>
      </c>
      <c r="O21" s="62" t="s">
        <v>254</v>
      </c>
      <c r="P21" s="62" t="s">
        <v>254</v>
      </c>
    </row>
    <row r="22">
      <c r="A22" s="146" t="s">
        <v>167</v>
      </c>
      <c r="B22" s="18">
        <v>0.10435185185185185</v>
      </c>
      <c r="C22" s="19" t="s">
        <v>236</v>
      </c>
      <c r="D22" s="19" t="s">
        <v>254</v>
      </c>
      <c r="E22" s="19" t="s">
        <v>254</v>
      </c>
      <c r="F22" s="19" t="s">
        <v>258</v>
      </c>
      <c r="G22" s="78" t="s">
        <v>1357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>
        <v>3.0</v>
      </c>
      <c r="O22" s="62" t="s">
        <v>254</v>
      </c>
      <c r="P22" s="62" t="s">
        <v>254</v>
      </c>
    </row>
    <row r="23">
      <c r="A23" s="146" t="s">
        <v>167</v>
      </c>
      <c r="B23" s="18">
        <v>0.10435185185185185</v>
      </c>
      <c r="C23" s="19" t="s">
        <v>230</v>
      </c>
      <c r="D23" s="19" t="s">
        <v>254</v>
      </c>
      <c r="E23" s="19" t="s">
        <v>254</v>
      </c>
      <c r="F23" s="19" t="s">
        <v>258</v>
      </c>
      <c r="G23" s="78" t="s">
        <v>1357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>
        <v>3.0</v>
      </c>
      <c r="O23" s="62" t="s">
        <v>254</v>
      </c>
      <c r="P23" s="62" t="s">
        <v>254</v>
      </c>
    </row>
    <row r="24">
      <c r="A24" s="146" t="s">
        <v>167</v>
      </c>
      <c r="B24" s="18">
        <v>0.10607638888888889</v>
      </c>
      <c r="C24" s="19" t="s">
        <v>232</v>
      </c>
      <c r="D24" s="19" t="s">
        <v>254</v>
      </c>
      <c r="E24" s="19" t="s">
        <v>254</v>
      </c>
      <c r="F24" s="19" t="s">
        <v>258</v>
      </c>
      <c r="G24" s="59" t="s">
        <v>1358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>
        <v>25.0</v>
      </c>
      <c r="O24" s="62" t="s">
        <v>254</v>
      </c>
      <c r="P24" s="62" t="s">
        <v>254</v>
      </c>
    </row>
    <row r="25">
      <c r="A25" s="146" t="s">
        <v>167</v>
      </c>
      <c r="B25" s="18">
        <v>0.10929398148148148</v>
      </c>
      <c r="C25" s="19" t="s">
        <v>236</v>
      </c>
      <c r="D25" s="19" t="s">
        <v>1330</v>
      </c>
      <c r="E25" s="19" t="s">
        <v>625</v>
      </c>
      <c r="F25" s="19" t="s">
        <v>262</v>
      </c>
      <c r="G25" s="59" t="s">
        <v>254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1359</v>
      </c>
      <c r="M25" s="62" t="s">
        <v>254</v>
      </c>
      <c r="N25" s="62" t="s">
        <v>254</v>
      </c>
      <c r="O25" s="62" t="s">
        <v>254</v>
      </c>
      <c r="P25" s="62" t="s">
        <v>254</v>
      </c>
    </row>
    <row r="26">
      <c r="A26" s="146" t="s">
        <v>167</v>
      </c>
      <c r="B26" s="18">
        <v>0.11170138888888889</v>
      </c>
      <c r="C26" s="19" t="s">
        <v>236</v>
      </c>
      <c r="D26" s="19" t="s">
        <v>1330</v>
      </c>
      <c r="E26" s="19" t="s">
        <v>625</v>
      </c>
      <c r="F26" s="19" t="s">
        <v>262</v>
      </c>
      <c r="G26" s="59" t="s">
        <v>254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254</v>
      </c>
      <c r="M26" s="62">
        <v>10.0</v>
      </c>
      <c r="N26" s="62" t="s">
        <v>254</v>
      </c>
      <c r="O26" s="62" t="s">
        <v>254</v>
      </c>
      <c r="P26" s="62" t="s">
        <v>254</v>
      </c>
    </row>
    <row r="27">
      <c r="A27" s="146" t="s">
        <v>167</v>
      </c>
      <c r="B27" s="18">
        <v>0.15383101851851852</v>
      </c>
      <c r="C27" s="19" t="s">
        <v>232</v>
      </c>
      <c r="D27" s="19" t="s">
        <v>1360</v>
      </c>
      <c r="E27" s="19" t="s">
        <v>1361</v>
      </c>
      <c r="F27" s="19" t="s">
        <v>262</v>
      </c>
      <c r="G27" s="59" t="s">
        <v>254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254</v>
      </c>
      <c r="M27" s="62" t="s">
        <v>254</v>
      </c>
      <c r="N27" s="62">
        <v>5.0</v>
      </c>
      <c r="O27" s="62" t="s">
        <v>254</v>
      </c>
      <c r="P27" s="62" t="s">
        <v>254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7.29"/>
    <col customWidth="1" min="7" max="7" width="28.57"/>
    <col customWidth="1" min="8" max="8" width="9.29"/>
    <col customWidth="1" min="9" max="11" width="7.71"/>
    <col customWidth="1" min="12" max="12" width="22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9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168</v>
      </c>
      <c r="B2" s="85">
        <v>0.015613425925925926</v>
      </c>
      <c r="C2" s="19" t="s">
        <v>233</v>
      </c>
      <c r="D2" s="19" t="s">
        <v>254</v>
      </c>
      <c r="E2" s="19" t="s">
        <v>233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431</v>
      </c>
      <c r="M2" s="62" t="s">
        <v>254</v>
      </c>
      <c r="N2" s="62" t="s">
        <v>254</v>
      </c>
      <c r="O2" s="62" t="s">
        <v>254</v>
      </c>
      <c r="P2" s="62" t="s">
        <v>254</v>
      </c>
      <c r="Q2" s="19"/>
    </row>
    <row r="3">
      <c r="A3" s="19" t="s">
        <v>168</v>
      </c>
      <c r="B3" s="85">
        <v>0.06368055555555556</v>
      </c>
      <c r="C3" s="19" t="s">
        <v>1362</v>
      </c>
      <c r="D3" s="19" t="s">
        <v>1363</v>
      </c>
      <c r="E3" s="19" t="s">
        <v>226</v>
      </c>
      <c r="F3" s="19" t="s">
        <v>273</v>
      </c>
      <c r="G3" s="59" t="s">
        <v>1364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1365</v>
      </c>
    </row>
    <row r="4">
      <c r="A4" s="19" t="s">
        <v>168</v>
      </c>
      <c r="B4" s="85">
        <v>0.06789351851851852</v>
      </c>
      <c r="C4" s="19" t="s">
        <v>1362</v>
      </c>
      <c r="D4" s="19" t="s">
        <v>1363</v>
      </c>
      <c r="E4" s="19" t="s">
        <v>230</v>
      </c>
      <c r="F4" s="19" t="s">
        <v>273</v>
      </c>
      <c r="G4" s="59" t="s">
        <v>1366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1367</v>
      </c>
    </row>
    <row r="5">
      <c r="A5" s="19" t="s">
        <v>168</v>
      </c>
      <c r="B5" s="85">
        <v>0.06789351851851852</v>
      </c>
      <c r="C5" s="19" t="s">
        <v>1362</v>
      </c>
      <c r="D5" s="19" t="s">
        <v>1363</v>
      </c>
      <c r="E5" s="19" t="s">
        <v>230</v>
      </c>
      <c r="F5" s="19" t="s">
        <v>273</v>
      </c>
      <c r="G5" s="59" t="s">
        <v>372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1368</v>
      </c>
    </row>
    <row r="6">
      <c r="A6" s="19" t="s">
        <v>168</v>
      </c>
      <c r="B6" s="85">
        <v>0.07708333333333334</v>
      </c>
      <c r="C6" s="19" t="s">
        <v>1369</v>
      </c>
      <c r="D6" s="19" t="s">
        <v>1363</v>
      </c>
      <c r="E6" s="19" t="s">
        <v>233</v>
      </c>
      <c r="F6" s="19" t="s">
        <v>262</v>
      </c>
      <c r="G6" s="59" t="s">
        <v>1370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1371</v>
      </c>
    </row>
    <row r="7">
      <c r="A7" s="19" t="s">
        <v>168</v>
      </c>
      <c r="B7" s="85">
        <v>0.07826388888888888</v>
      </c>
      <c r="C7" s="19" t="s">
        <v>1369</v>
      </c>
      <c r="D7" s="19" t="s">
        <v>1363</v>
      </c>
      <c r="E7" s="19" t="s">
        <v>230</v>
      </c>
      <c r="F7" s="19" t="s">
        <v>262</v>
      </c>
      <c r="G7" s="59" t="s">
        <v>1370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1372</v>
      </c>
    </row>
    <row r="8">
      <c r="A8" s="19" t="s">
        <v>168</v>
      </c>
      <c r="B8" s="85">
        <v>0.10353009259259259</v>
      </c>
      <c r="C8" s="19" t="s">
        <v>226</v>
      </c>
      <c r="D8" s="19" t="s">
        <v>254</v>
      </c>
      <c r="E8" s="19" t="s">
        <v>227</v>
      </c>
      <c r="F8" s="19" t="s">
        <v>262</v>
      </c>
      <c r="G8" s="59" t="s">
        <v>1373</v>
      </c>
      <c r="H8" s="60" t="s">
        <v>254</v>
      </c>
      <c r="I8" s="60" t="s">
        <v>254</v>
      </c>
      <c r="J8" s="60" t="s">
        <v>254</v>
      </c>
      <c r="K8" s="60" t="s">
        <v>254</v>
      </c>
      <c r="L8" s="147" t="s">
        <v>1373</v>
      </c>
      <c r="M8" s="62" t="s">
        <v>254</v>
      </c>
      <c r="N8" s="62" t="s">
        <v>254</v>
      </c>
      <c r="O8" s="62" t="s">
        <v>254</v>
      </c>
      <c r="P8" s="62" t="s">
        <v>254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5" max="5" width="13.86"/>
    <col customWidth="1" min="6" max="6" width="13.57"/>
    <col customWidth="1" min="7" max="7" width="31.43"/>
    <col customWidth="1" min="8" max="8" width="9.29"/>
    <col customWidth="1" min="9" max="11" width="7.71"/>
    <col customWidth="1" min="12" max="12" width="21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34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169</v>
      </c>
      <c r="B2" s="18">
        <v>0.08587962962962963</v>
      </c>
      <c r="C2" s="19" t="s">
        <v>254</v>
      </c>
      <c r="D2" s="19" t="s">
        <v>1374</v>
      </c>
      <c r="E2" s="19" t="s">
        <v>236</v>
      </c>
      <c r="F2" s="19" t="s">
        <v>273</v>
      </c>
      <c r="G2" s="59" t="s">
        <v>1375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169</v>
      </c>
      <c r="B3" s="18">
        <v>0.12369212962962962</v>
      </c>
      <c r="C3" s="19" t="s">
        <v>236</v>
      </c>
      <c r="D3" s="19" t="s">
        <v>1374</v>
      </c>
      <c r="E3" s="19" t="s">
        <v>227</v>
      </c>
      <c r="F3" s="19" t="s">
        <v>381</v>
      </c>
      <c r="G3" s="59" t="s">
        <v>1376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1376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169</v>
      </c>
      <c r="B4" s="18">
        <v>0.125</v>
      </c>
      <c r="C4" s="19" t="s">
        <v>254</v>
      </c>
      <c r="D4" s="19" t="s">
        <v>1374</v>
      </c>
      <c r="E4" s="19" t="s">
        <v>227</v>
      </c>
      <c r="F4" s="19" t="s">
        <v>1377</v>
      </c>
      <c r="G4" s="59" t="s">
        <v>1378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169</v>
      </c>
      <c r="B5" s="18">
        <v>0.12633101851851852</v>
      </c>
      <c r="C5" s="19" t="s">
        <v>254</v>
      </c>
      <c r="D5" s="19" t="s">
        <v>1374</v>
      </c>
      <c r="E5" s="19" t="s">
        <v>232</v>
      </c>
      <c r="F5" s="19" t="s">
        <v>1379</v>
      </c>
      <c r="G5" s="59" t="s">
        <v>1380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20.71"/>
    <col customWidth="1" min="4" max="4" width="19.0"/>
    <col customWidth="1" min="5" max="5" width="16.29"/>
    <col customWidth="1" min="7" max="7" width="26.86"/>
    <col customWidth="1" min="8" max="8" width="9.29"/>
    <col customWidth="1" min="9" max="11" width="7.71"/>
    <col customWidth="1" min="12" max="12" width="26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70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170</v>
      </c>
      <c r="B2" s="18">
        <v>0.0103125</v>
      </c>
      <c r="C2" s="19" t="s">
        <v>227</v>
      </c>
      <c r="D2" s="19" t="s">
        <v>254</v>
      </c>
      <c r="E2" s="19" t="s">
        <v>230</v>
      </c>
      <c r="F2" s="19" t="s">
        <v>283</v>
      </c>
      <c r="G2" s="59" t="s">
        <v>1378</v>
      </c>
      <c r="H2" s="59" t="s">
        <v>254</v>
      </c>
      <c r="I2" s="59" t="s">
        <v>254</v>
      </c>
      <c r="J2" s="59" t="s">
        <v>254</v>
      </c>
      <c r="K2" s="59" t="s">
        <v>254</v>
      </c>
      <c r="L2" s="61" t="s">
        <v>1378</v>
      </c>
      <c r="M2" s="61" t="s">
        <v>254</v>
      </c>
      <c r="N2" s="61" t="s">
        <v>254</v>
      </c>
      <c r="O2" s="61" t="s">
        <v>254</v>
      </c>
      <c r="P2" s="61" t="s">
        <v>254</v>
      </c>
      <c r="Q2" s="19" t="s">
        <v>1381</v>
      </c>
    </row>
    <row r="3">
      <c r="A3" s="19" t="s">
        <v>170</v>
      </c>
      <c r="B3" s="18">
        <v>0.055671296296296295</v>
      </c>
      <c r="C3" s="19" t="s">
        <v>232</v>
      </c>
      <c r="D3" s="19" t="s">
        <v>1374</v>
      </c>
      <c r="E3" s="19" t="s">
        <v>254</v>
      </c>
      <c r="F3" s="19" t="s">
        <v>1382</v>
      </c>
      <c r="G3" s="59" t="s">
        <v>254</v>
      </c>
      <c r="H3" s="59" t="s">
        <v>254</v>
      </c>
      <c r="I3" s="59" t="s">
        <v>254</v>
      </c>
      <c r="J3" s="59" t="s">
        <v>254</v>
      </c>
      <c r="K3" s="59" t="s">
        <v>254</v>
      </c>
      <c r="L3" s="61" t="s">
        <v>1380</v>
      </c>
      <c r="M3" s="61" t="s">
        <v>254</v>
      </c>
      <c r="N3" s="61" t="s">
        <v>254</v>
      </c>
      <c r="O3" s="61" t="s">
        <v>254</v>
      </c>
      <c r="P3" s="61" t="s">
        <v>254</v>
      </c>
      <c r="Q3" s="19" t="s">
        <v>1383</v>
      </c>
    </row>
    <row r="4">
      <c r="A4" s="19" t="s">
        <v>170</v>
      </c>
      <c r="B4" s="18">
        <v>0.09318287037037037</v>
      </c>
      <c r="C4" s="19" t="s">
        <v>226</v>
      </c>
      <c r="D4" s="19" t="s">
        <v>254</v>
      </c>
      <c r="E4" s="19" t="s">
        <v>1384</v>
      </c>
      <c r="F4" s="19" t="s">
        <v>890</v>
      </c>
      <c r="G4" s="59" t="s">
        <v>254</v>
      </c>
      <c r="H4" s="59" t="s">
        <v>254</v>
      </c>
      <c r="I4" s="59" t="s">
        <v>254</v>
      </c>
      <c r="J4" s="59" t="s">
        <v>254</v>
      </c>
      <c r="K4" s="59" t="s">
        <v>254</v>
      </c>
      <c r="L4" s="61" t="s">
        <v>254</v>
      </c>
      <c r="M4" s="61" t="s">
        <v>254</v>
      </c>
      <c r="N4" s="61" t="s">
        <v>254</v>
      </c>
      <c r="O4" s="61">
        <v>1.0</v>
      </c>
      <c r="P4" s="61" t="s">
        <v>254</v>
      </c>
      <c r="Q4" s="19" t="s">
        <v>1385</v>
      </c>
    </row>
    <row r="5">
      <c r="A5" s="19" t="s">
        <v>170</v>
      </c>
      <c r="B5" s="18">
        <v>0.1028125</v>
      </c>
      <c r="C5" s="19" t="s">
        <v>227</v>
      </c>
      <c r="D5" s="19" t="s">
        <v>254</v>
      </c>
      <c r="E5" s="19" t="s">
        <v>1386</v>
      </c>
      <c r="F5" s="19" t="s">
        <v>262</v>
      </c>
      <c r="G5" s="59" t="s">
        <v>1387</v>
      </c>
      <c r="H5" s="59" t="s">
        <v>254</v>
      </c>
      <c r="I5" s="59" t="s">
        <v>254</v>
      </c>
      <c r="J5" s="59" t="s">
        <v>254</v>
      </c>
      <c r="K5" s="59" t="s">
        <v>254</v>
      </c>
      <c r="L5" s="61" t="s">
        <v>254</v>
      </c>
      <c r="M5" s="61" t="s">
        <v>254</v>
      </c>
      <c r="N5" s="61" t="s">
        <v>254</v>
      </c>
      <c r="O5" s="61" t="s">
        <v>254</v>
      </c>
      <c r="P5" s="61" t="s">
        <v>254</v>
      </c>
      <c r="Q5" s="19" t="s">
        <v>1388</v>
      </c>
    </row>
    <row r="6">
      <c r="A6" s="19" t="s">
        <v>170</v>
      </c>
      <c r="B6" s="18">
        <v>0.10456018518518519</v>
      </c>
      <c r="C6" s="19" t="s">
        <v>1389</v>
      </c>
      <c r="D6" s="19" t="s">
        <v>254</v>
      </c>
      <c r="E6" s="19" t="s">
        <v>228</v>
      </c>
      <c r="F6" s="19" t="s">
        <v>253</v>
      </c>
      <c r="G6" s="59" t="s">
        <v>1390</v>
      </c>
      <c r="H6" s="59" t="s">
        <v>254</v>
      </c>
      <c r="I6" s="59" t="s">
        <v>254</v>
      </c>
      <c r="J6" s="59" t="s">
        <v>254</v>
      </c>
      <c r="K6" s="59" t="s">
        <v>254</v>
      </c>
      <c r="L6" s="61" t="s">
        <v>254</v>
      </c>
      <c r="M6" s="61" t="s">
        <v>254</v>
      </c>
      <c r="N6" s="61" t="s">
        <v>254</v>
      </c>
      <c r="O6" s="61" t="s">
        <v>254</v>
      </c>
      <c r="P6" s="61" t="s">
        <v>254</v>
      </c>
      <c r="Q6" s="19" t="s">
        <v>1391</v>
      </c>
    </row>
    <row r="7">
      <c r="A7" s="19" t="s">
        <v>170</v>
      </c>
      <c r="B7" s="18">
        <v>0.10478009259259259</v>
      </c>
      <c r="C7" s="19" t="s">
        <v>1389</v>
      </c>
      <c r="D7" s="19" t="s">
        <v>254</v>
      </c>
      <c r="E7" s="19" t="s">
        <v>228</v>
      </c>
      <c r="F7" s="19" t="s">
        <v>253</v>
      </c>
      <c r="G7" s="59" t="s">
        <v>1392</v>
      </c>
      <c r="H7" s="59" t="s">
        <v>254</v>
      </c>
      <c r="I7" s="59" t="s">
        <v>254</v>
      </c>
      <c r="J7" s="59" t="s">
        <v>254</v>
      </c>
      <c r="K7" s="59" t="s">
        <v>254</v>
      </c>
      <c r="L7" s="61" t="s">
        <v>254</v>
      </c>
      <c r="M7" s="61" t="s">
        <v>254</v>
      </c>
      <c r="N7" s="61" t="s">
        <v>254</v>
      </c>
      <c r="O7" s="61" t="s">
        <v>254</v>
      </c>
      <c r="P7" s="61" t="s">
        <v>254</v>
      </c>
      <c r="Q7" s="19" t="s">
        <v>1391</v>
      </c>
    </row>
    <row r="8">
      <c r="A8" s="19" t="s">
        <v>170</v>
      </c>
      <c r="B8" s="18">
        <v>0.10907407407407407</v>
      </c>
      <c r="C8" s="19" t="s">
        <v>1389</v>
      </c>
      <c r="D8" s="19" t="s">
        <v>254</v>
      </c>
      <c r="E8" s="19" t="s">
        <v>228</v>
      </c>
      <c r="F8" s="19" t="s">
        <v>253</v>
      </c>
      <c r="G8" s="59" t="s">
        <v>1393</v>
      </c>
      <c r="H8" s="59" t="s">
        <v>254</v>
      </c>
      <c r="I8" s="59" t="s">
        <v>254</v>
      </c>
      <c r="J8" s="59" t="s">
        <v>254</v>
      </c>
      <c r="K8" s="59" t="s">
        <v>254</v>
      </c>
      <c r="L8" s="61" t="s">
        <v>254</v>
      </c>
      <c r="M8" s="61" t="s">
        <v>254</v>
      </c>
      <c r="N8" s="61" t="s">
        <v>254</v>
      </c>
      <c r="O8" s="61" t="s">
        <v>254</v>
      </c>
      <c r="P8" s="61" t="s">
        <v>254</v>
      </c>
      <c r="Q8" s="19" t="s">
        <v>1394</v>
      </c>
    </row>
    <row r="9">
      <c r="A9" s="19" t="s">
        <v>170</v>
      </c>
      <c r="B9" s="18">
        <v>0.11936342592592593</v>
      </c>
      <c r="C9" s="19" t="s">
        <v>230</v>
      </c>
      <c r="D9" s="146" t="s">
        <v>1395</v>
      </c>
      <c r="E9" s="19" t="s">
        <v>230</v>
      </c>
      <c r="F9" s="19" t="s">
        <v>258</v>
      </c>
      <c r="G9" s="59" t="s">
        <v>1396</v>
      </c>
      <c r="H9" s="59" t="s">
        <v>254</v>
      </c>
      <c r="I9" s="59" t="s">
        <v>254</v>
      </c>
      <c r="J9" s="59" t="s">
        <v>254</v>
      </c>
      <c r="K9" s="59" t="s">
        <v>254</v>
      </c>
      <c r="L9" s="61" t="s">
        <v>254</v>
      </c>
      <c r="M9" s="61" t="s">
        <v>254</v>
      </c>
      <c r="N9" s="61">
        <v>10.0</v>
      </c>
      <c r="O9" s="61" t="s">
        <v>254</v>
      </c>
      <c r="P9" s="61" t="s">
        <v>254</v>
      </c>
    </row>
    <row r="10">
      <c r="A10" s="19" t="s">
        <v>170</v>
      </c>
      <c r="B10" s="18">
        <v>0.1300925925925926</v>
      </c>
      <c r="C10" s="19" t="s">
        <v>233</v>
      </c>
      <c r="D10" s="19" t="s">
        <v>1343</v>
      </c>
      <c r="E10" s="19" t="s">
        <v>233</v>
      </c>
      <c r="F10" s="19" t="s">
        <v>258</v>
      </c>
      <c r="G10" s="59" t="s">
        <v>1397</v>
      </c>
      <c r="H10" s="59" t="s">
        <v>254</v>
      </c>
      <c r="I10" s="59" t="s">
        <v>254</v>
      </c>
      <c r="J10" s="59" t="s">
        <v>254</v>
      </c>
      <c r="K10" s="59" t="s">
        <v>254</v>
      </c>
      <c r="L10" s="61" t="s">
        <v>254</v>
      </c>
      <c r="M10" s="61" t="s">
        <v>254</v>
      </c>
      <c r="N10" s="61">
        <v>1.0</v>
      </c>
      <c r="O10" s="61" t="s">
        <v>254</v>
      </c>
      <c r="P10" s="61" t="s">
        <v>254</v>
      </c>
      <c r="Q10" s="19" t="s">
        <v>1398</v>
      </c>
    </row>
    <row r="11">
      <c r="A11" s="19" t="s">
        <v>170</v>
      </c>
      <c r="B11" s="18">
        <v>0.13225694444444444</v>
      </c>
      <c r="C11" s="19" t="s">
        <v>233</v>
      </c>
      <c r="D11" s="19" t="s">
        <v>1399</v>
      </c>
      <c r="E11" s="19" t="s">
        <v>233</v>
      </c>
      <c r="F11" s="19" t="s">
        <v>258</v>
      </c>
      <c r="G11" s="59" t="s">
        <v>1400</v>
      </c>
      <c r="H11" s="59" t="s">
        <v>254</v>
      </c>
      <c r="I11" s="59" t="s">
        <v>254</v>
      </c>
      <c r="J11" s="59" t="s">
        <v>254</v>
      </c>
      <c r="K11" s="59" t="s">
        <v>254</v>
      </c>
      <c r="L11" s="61" t="s">
        <v>254</v>
      </c>
      <c r="M11" s="61" t="s">
        <v>254</v>
      </c>
      <c r="N11" s="61">
        <v>10.0</v>
      </c>
      <c r="O11" s="61" t="s">
        <v>254</v>
      </c>
      <c r="P11" s="61" t="s">
        <v>254</v>
      </c>
      <c r="Q11" s="19" t="s">
        <v>1401</v>
      </c>
    </row>
    <row r="12">
      <c r="A12" s="19" t="s">
        <v>170</v>
      </c>
      <c r="B12" s="18">
        <v>0.1325925925925926</v>
      </c>
      <c r="C12" s="19" t="s">
        <v>230</v>
      </c>
      <c r="D12" s="19" t="s">
        <v>1399</v>
      </c>
      <c r="E12" s="19" t="s">
        <v>230</v>
      </c>
      <c r="F12" s="19" t="s">
        <v>258</v>
      </c>
      <c r="G12" s="59" t="s">
        <v>1402</v>
      </c>
      <c r="H12" s="59" t="s">
        <v>254</v>
      </c>
      <c r="I12" s="59" t="s">
        <v>254</v>
      </c>
      <c r="J12" s="59" t="s">
        <v>254</v>
      </c>
      <c r="K12" s="59" t="s">
        <v>254</v>
      </c>
      <c r="L12" s="61" t="s">
        <v>254</v>
      </c>
      <c r="M12" s="61" t="s">
        <v>254</v>
      </c>
      <c r="N12" s="61" t="s">
        <v>254</v>
      </c>
      <c r="O12" s="61" t="s">
        <v>254</v>
      </c>
      <c r="P12" s="61" t="s">
        <v>254</v>
      </c>
      <c r="Q12" s="19" t="s">
        <v>1403</v>
      </c>
    </row>
    <row r="13">
      <c r="A13" s="19" t="s">
        <v>170</v>
      </c>
      <c r="B13" s="18">
        <v>0.13383101851851853</v>
      </c>
      <c r="C13" s="19" t="s">
        <v>1404</v>
      </c>
      <c r="D13" s="19" t="s">
        <v>254</v>
      </c>
      <c r="E13" s="19" t="s">
        <v>275</v>
      </c>
      <c r="F13" s="19" t="s">
        <v>262</v>
      </c>
      <c r="G13" s="59" t="s">
        <v>1405</v>
      </c>
      <c r="H13" s="59" t="s">
        <v>254</v>
      </c>
      <c r="I13" s="59" t="s">
        <v>254</v>
      </c>
      <c r="J13" s="59" t="s">
        <v>254</v>
      </c>
      <c r="K13" s="59" t="s">
        <v>254</v>
      </c>
      <c r="L13" s="61" t="s">
        <v>254</v>
      </c>
      <c r="M13" s="61" t="s">
        <v>254</v>
      </c>
      <c r="N13" s="61" t="s">
        <v>254</v>
      </c>
      <c r="O13" s="61" t="s">
        <v>254</v>
      </c>
      <c r="P13" s="61" t="s">
        <v>254</v>
      </c>
    </row>
    <row r="14">
      <c r="A14" s="19" t="s">
        <v>170</v>
      </c>
      <c r="B14" s="18">
        <v>0.13582175925925927</v>
      </c>
      <c r="C14" s="19" t="s">
        <v>230</v>
      </c>
      <c r="D14" s="19" t="s">
        <v>254</v>
      </c>
      <c r="E14" s="19" t="s">
        <v>227</v>
      </c>
      <c r="F14" s="19" t="s">
        <v>283</v>
      </c>
      <c r="G14" s="59" t="s">
        <v>1402</v>
      </c>
      <c r="H14" s="59" t="s">
        <v>254</v>
      </c>
      <c r="I14" s="59" t="s">
        <v>254</v>
      </c>
      <c r="J14" s="59" t="s">
        <v>254</v>
      </c>
      <c r="K14" s="59" t="s">
        <v>254</v>
      </c>
      <c r="L14" s="61" t="s">
        <v>1402</v>
      </c>
      <c r="M14" s="61" t="s">
        <v>254</v>
      </c>
      <c r="N14" s="61" t="s">
        <v>254</v>
      </c>
      <c r="O14" s="61" t="s">
        <v>254</v>
      </c>
      <c r="P14" s="61" t="s">
        <v>254</v>
      </c>
    </row>
    <row r="15">
      <c r="A15" s="19" t="s">
        <v>170</v>
      </c>
      <c r="B15" s="18">
        <v>0.1363425925925926</v>
      </c>
      <c r="C15" s="19" t="s">
        <v>228</v>
      </c>
      <c r="D15" s="19" t="s">
        <v>254</v>
      </c>
      <c r="E15" s="19" t="s">
        <v>1406</v>
      </c>
      <c r="F15" s="19" t="s">
        <v>676</v>
      </c>
      <c r="G15" s="59" t="s">
        <v>254</v>
      </c>
      <c r="H15" s="59" t="s">
        <v>254</v>
      </c>
      <c r="I15" s="59" t="s">
        <v>254</v>
      </c>
      <c r="J15" s="59" t="s">
        <v>254</v>
      </c>
      <c r="K15" s="59" t="s">
        <v>254</v>
      </c>
      <c r="L15" s="61" t="s">
        <v>254</v>
      </c>
      <c r="M15" s="61" t="s">
        <v>254</v>
      </c>
      <c r="N15" s="61">
        <v>10.0</v>
      </c>
      <c r="O15" s="61" t="s">
        <v>254</v>
      </c>
      <c r="P15" s="61" t="s">
        <v>254</v>
      </c>
      <c r="Q15" s="19" t="s">
        <v>1407</v>
      </c>
    </row>
    <row r="16">
      <c r="A16" s="19" t="s">
        <v>170</v>
      </c>
      <c r="B16" s="18">
        <v>0.13761574074074073</v>
      </c>
      <c r="C16" s="19" t="s">
        <v>228</v>
      </c>
      <c r="D16" s="19" t="s">
        <v>254</v>
      </c>
      <c r="E16" s="19" t="s">
        <v>232</v>
      </c>
      <c r="F16" s="19" t="s">
        <v>283</v>
      </c>
      <c r="G16" s="59" t="s">
        <v>1390</v>
      </c>
      <c r="H16" s="59" t="s">
        <v>254</v>
      </c>
      <c r="I16" s="59" t="s">
        <v>254</v>
      </c>
      <c r="J16" s="59" t="s">
        <v>254</v>
      </c>
      <c r="K16" s="59" t="s">
        <v>254</v>
      </c>
      <c r="L16" s="61" t="s">
        <v>1390</v>
      </c>
      <c r="M16" s="61" t="s">
        <v>254</v>
      </c>
      <c r="N16" s="61" t="s">
        <v>254</v>
      </c>
      <c r="O16" s="61" t="s">
        <v>254</v>
      </c>
      <c r="P16" s="61" t="s">
        <v>254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0"/>
    <col customWidth="1" min="4" max="4" width="24.86"/>
    <col customWidth="1" min="7" max="7" width="27.71"/>
    <col customWidth="1" min="8" max="8" width="9.29"/>
    <col customWidth="1" min="9" max="11" width="7.71"/>
    <col customWidth="1" min="12" max="12" width="22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50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171</v>
      </c>
      <c r="B2" s="18">
        <v>0.025416666666666667</v>
      </c>
      <c r="C2" s="19" t="s">
        <v>227</v>
      </c>
      <c r="D2" s="19" t="s">
        <v>254</v>
      </c>
      <c r="E2" s="19" t="s">
        <v>1408</v>
      </c>
      <c r="F2" s="19" t="s">
        <v>258</v>
      </c>
      <c r="G2" s="59" t="s">
        <v>1409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10.0</v>
      </c>
      <c r="O2" s="62" t="s">
        <v>254</v>
      </c>
      <c r="P2" s="62" t="s">
        <v>254</v>
      </c>
    </row>
    <row r="3">
      <c r="A3" s="19" t="s">
        <v>171</v>
      </c>
      <c r="B3" s="18">
        <v>0.026018518518518517</v>
      </c>
      <c r="C3" s="19" t="s">
        <v>228</v>
      </c>
      <c r="D3" s="19" t="s">
        <v>254</v>
      </c>
      <c r="E3" s="19" t="s">
        <v>236</v>
      </c>
      <c r="F3" s="19" t="s">
        <v>262</v>
      </c>
      <c r="G3" s="59" t="s">
        <v>1410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50.0</v>
      </c>
      <c r="O3" s="62" t="s">
        <v>254</v>
      </c>
      <c r="P3" s="62" t="s">
        <v>254</v>
      </c>
      <c r="Q3" s="19" t="s">
        <v>1411</v>
      </c>
    </row>
    <row r="4">
      <c r="A4" s="19" t="s">
        <v>171</v>
      </c>
      <c r="B4" s="18">
        <v>0.02652777777777778</v>
      </c>
      <c r="C4" s="19" t="s">
        <v>230</v>
      </c>
      <c r="D4" s="19" t="s">
        <v>254</v>
      </c>
      <c r="E4" s="19" t="s">
        <v>230</v>
      </c>
      <c r="F4" s="19" t="s">
        <v>258</v>
      </c>
      <c r="G4" s="59" t="s">
        <v>1412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30.0</v>
      </c>
      <c r="O4" s="62" t="s">
        <v>254</v>
      </c>
      <c r="P4" s="62" t="s">
        <v>254</v>
      </c>
      <c r="Q4" s="19" t="s">
        <v>1413</v>
      </c>
    </row>
    <row r="5">
      <c r="A5" s="19" t="s">
        <v>171</v>
      </c>
      <c r="B5" s="18">
        <v>0.02815972222222222</v>
      </c>
      <c r="C5" s="19" t="s">
        <v>226</v>
      </c>
      <c r="D5" s="19" t="s">
        <v>254</v>
      </c>
      <c r="E5" s="19" t="s">
        <v>226</v>
      </c>
      <c r="F5" s="19" t="s">
        <v>258</v>
      </c>
      <c r="G5" s="59" t="s">
        <v>1414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1.0</v>
      </c>
      <c r="O5" s="62" t="s">
        <v>254</v>
      </c>
      <c r="P5" s="62" t="s">
        <v>254</v>
      </c>
      <c r="Q5" s="19" t="s">
        <v>1415</v>
      </c>
    </row>
    <row r="6">
      <c r="A6" s="19" t="s">
        <v>171</v>
      </c>
      <c r="B6" s="18">
        <v>0.02824074074074074</v>
      </c>
      <c r="C6" s="19" t="s">
        <v>1416</v>
      </c>
      <c r="D6" s="19" t="s">
        <v>254</v>
      </c>
      <c r="E6" s="19" t="s">
        <v>232</v>
      </c>
      <c r="F6" s="19" t="s">
        <v>258</v>
      </c>
      <c r="G6" s="59" t="s">
        <v>1417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10.0</v>
      </c>
      <c r="O6" s="62" t="s">
        <v>254</v>
      </c>
      <c r="P6" s="62" t="s">
        <v>254</v>
      </c>
    </row>
    <row r="7">
      <c r="A7" s="19" t="s">
        <v>171</v>
      </c>
      <c r="B7" s="18">
        <v>0.028333333333333332</v>
      </c>
      <c r="C7" s="19" t="s">
        <v>233</v>
      </c>
      <c r="D7" s="19" t="s">
        <v>254</v>
      </c>
      <c r="E7" s="19" t="s">
        <v>233</v>
      </c>
      <c r="F7" s="19" t="s">
        <v>258</v>
      </c>
      <c r="G7" s="59" t="s">
        <v>1418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5.0</v>
      </c>
      <c r="O7" s="62" t="s">
        <v>254</v>
      </c>
      <c r="P7" s="62" t="s">
        <v>254</v>
      </c>
    </row>
    <row r="8">
      <c r="A8" s="19" t="s">
        <v>171</v>
      </c>
      <c r="B8" s="18">
        <v>0.03127314814814815</v>
      </c>
      <c r="C8" s="19" t="s">
        <v>1416</v>
      </c>
      <c r="D8" s="19" t="s">
        <v>254</v>
      </c>
      <c r="E8" s="19" t="s">
        <v>1416</v>
      </c>
      <c r="F8" s="19" t="s">
        <v>258</v>
      </c>
      <c r="G8" s="59" t="s">
        <v>1419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>
        <v>5.0</v>
      </c>
      <c r="P8" s="62" t="s">
        <v>254</v>
      </c>
      <c r="Q8" s="19" t="s">
        <v>1420</v>
      </c>
    </row>
    <row r="9">
      <c r="A9" s="19" t="s">
        <v>171</v>
      </c>
      <c r="B9" s="148">
        <v>0.03403935185185185</v>
      </c>
      <c r="C9" s="149" t="s">
        <v>1416</v>
      </c>
      <c r="D9" s="149" t="s">
        <v>254</v>
      </c>
      <c r="E9" s="149" t="s">
        <v>254</v>
      </c>
      <c r="F9" s="149" t="s">
        <v>258</v>
      </c>
      <c r="G9" s="150" t="s">
        <v>1421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151">
        <v>150.0</v>
      </c>
      <c r="O9" s="62" t="s">
        <v>254</v>
      </c>
      <c r="P9" s="62" t="s">
        <v>254</v>
      </c>
      <c r="Q9" s="149" t="s">
        <v>1422</v>
      </c>
    </row>
    <row r="10">
      <c r="A10" s="19" t="s">
        <v>171</v>
      </c>
      <c r="B10" s="148">
        <v>0.03403935185185185</v>
      </c>
      <c r="C10" s="149" t="s">
        <v>230</v>
      </c>
      <c r="D10" s="149" t="s">
        <v>254</v>
      </c>
      <c r="E10" s="149" t="s">
        <v>254</v>
      </c>
      <c r="F10" s="149" t="s">
        <v>262</v>
      </c>
      <c r="G10" s="150" t="s">
        <v>1421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151">
        <v>50.0</v>
      </c>
      <c r="O10" s="62" t="s">
        <v>254</v>
      </c>
      <c r="P10" s="62" t="s">
        <v>254</v>
      </c>
      <c r="Q10" s="149" t="s">
        <v>1422</v>
      </c>
    </row>
    <row r="11">
      <c r="A11" s="19" t="s">
        <v>171</v>
      </c>
      <c r="B11" s="148">
        <v>0.03403935185185185</v>
      </c>
      <c r="C11" s="149" t="s">
        <v>233</v>
      </c>
      <c r="D11" s="149" t="s">
        <v>254</v>
      </c>
      <c r="E11" s="149" t="s">
        <v>254</v>
      </c>
      <c r="F11" s="149" t="s">
        <v>262</v>
      </c>
      <c r="G11" s="150" t="s">
        <v>1421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151">
        <v>50.0</v>
      </c>
      <c r="O11" s="62" t="s">
        <v>254</v>
      </c>
      <c r="P11" s="62" t="s">
        <v>254</v>
      </c>
      <c r="Q11" s="149" t="s">
        <v>1422</v>
      </c>
    </row>
    <row r="12">
      <c r="A12" s="19" t="s">
        <v>171</v>
      </c>
      <c r="B12" s="148">
        <v>0.03403935185185185</v>
      </c>
      <c r="C12" s="149" t="s">
        <v>226</v>
      </c>
      <c r="D12" s="149" t="s">
        <v>254</v>
      </c>
      <c r="E12" s="149" t="s">
        <v>254</v>
      </c>
      <c r="F12" s="149" t="s">
        <v>262</v>
      </c>
      <c r="G12" s="150" t="s">
        <v>1421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151">
        <v>20.0</v>
      </c>
      <c r="O12" s="62" t="s">
        <v>254</v>
      </c>
      <c r="P12" s="62" t="s">
        <v>254</v>
      </c>
      <c r="Q12" s="149" t="s">
        <v>1422</v>
      </c>
    </row>
    <row r="13">
      <c r="A13" s="19" t="s">
        <v>171</v>
      </c>
      <c r="B13" s="148">
        <v>0.03403935185185185</v>
      </c>
      <c r="C13" s="149" t="s">
        <v>227</v>
      </c>
      <c r="D13" s="149" t="s">
        <v>254</v>
      </c>
      <c r="E13" s="149" t="s">
        <v>254</v>
      </c>
      <c r="F13" s="149" t="s">
        <v>1423</v>
      </c>
      <c r="G13" s="150" t="s">
        <v>1421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151">
        <v>20.0</v>
      </c>
      <c r="O13" s="62" t="s">
        <v>254</v>
      </c>
      <c r="P13" s="62" t="s">
        <v>254</v>
      </c>
      <c r="Q13" s="149" t="s">
        <v>1422</v>
      </c>
    </row>
    <row r="14">
      <c r="A14" s="19" t="s">
        <v>171</v>
      </c>
      <c r="B14" s="18">
        <v>0.06108796296296296</v>
      </c>
      <c r="C14" s="19" t="s">
        <v>236</v>
      </c>
      <c r="D14" s="19" t="s">
        <v>254</v>
      </c>
      <c r="E14" s="19" t="s">
        <v>236</v>
      </c>
      <c r="F14" s="19" t="s">
        <v>258</v>
      </c>
      <c r="G14" s="59" t="s">
        <v>1424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>
        <v>30.0</v>
      </c>
      <c r="O14" s="62" t="s">
        <v>254</v>
      </c>
      <c r="P14" s="62" t="s">
        <v>254</v>
      </c>
      <c r="Q14" s="19" t="s">
        <v>1425</v>
      </c>
    </row>
    <row r="15">
      <c r="A15" s="19" t="s">
        <v>171</v>
      </c>
      <c r="B15" s="18">
        <v>0.06041666666666667</v>
      </c>
      <c r="C15" s="19" t="s">
        <v>236</v>
      </c>
      <c r="D15" s="19" t="s">
        <v>254</v>
      </c>
      <c r="E15" s="19" t="s">
        <v>236</v>
      </c>
      <c r="F15" s="19" t="s">
        <v>258</v>
      </c>
      <c r="G15" s="59" t="s">
        <v>1426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>
        <v>50.0</v>
      </c>
      <c r="O15" s="62" t="s">
        <v>254</v>
      </c>
      <c r="P15" s="62" t="s">
        <v>254</v>
      </c>
      <c r="Q15" s="19" t="s">
        <v>1425</v>
      </c>
    </row>
    <row r="16">
      <c r="A16" s="19" t="s">
        <v>171</v>
      </c>
      <c r="B16" s="18">
        <v>0.062106481481481485</v>
      </c>
      <c r="C16" s="19" t="s">
        <v>236</v>
      </c>
      <c r="D16" s="19" t="s">
        <v>254</v>
      </c>
      <c r="E16" s="19" t="s">
        <v>236</v>
      </c>
      <c r="F16" s="19" t="s">
        <v>258</v>
      </c>
      <c r="G16" s="59" t="s">
        <v>1427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5.0</v>
      </c>
      <c r="O16" s="62" t="s">
        <v>254</v>
      </c>
      <c r="P16" s="62" t="s">
        <v>254</v>
      </c>
      <c r="Q16" s="19" t="s">
        <v>1425</v>
      </c>
    </row>
    <row r="17">
      <c r="A17" s="19" t="s">
        <v>171</v>
      </c>
      <c r="B17" s="18">
        <v>0.06412037037037037</v>
      </c>
      <c r="C17" s="19" t="s">
        <v>236</v>
      </c>
      <c r="D17" s="19" t="s">
        <v>254</v>
      </c>
      <c r="E17" s="19" t="s">
        <v>236</v>
      </c>
      <c r="F17" s="19" t="s">
        <v>258</v>
      </c>
      <c r="G17" s="59" t="s">
        <v>1428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>
        <v>25.0</v>
      </c>
      <c r="O17" s="62" t="s">
        <v>254</v>
      </c>
      <c r="P17" s="62" t="s">
        <v>254</v>
      </c>
      <c r="Q17" s="19" t="s">
        <v>1425</v>
      </c>
    </row>
    <row r="18">
      <c r="A18" s="19" t="s">
        <v>171</v>
      </c>
      <c r="B18" s="18">
        <v>0.07083333333333333</v>
      </c>
      <c r="C18" s="19" t="s">
        <v>233</v>
      </c>
      <c r="D18" s="19" t="s">
        <v>1429</v>
      </c>
      <c r="E18" s="19" t="s">
        <v>1430</v>
      </c>
      <c r="F18" s="19" t="s">
        <v>258</v>
      </c>
      <c r="G18" s="59" t="s">
        <v>1431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152">
        <v>455.0</v>
      </c>
      <c r="O18" s="62" t="s">
        <v>254</v>
      </c>
      <c r="P18" s="62" t="s">
        <v>254</v>
      </c>
    </row>
    <row r="19">
      <c r="A19" s="19" t="s">
        <v>171</v>
      </c>
      <c r="B19" s="18">
        <v>0.07083333333333333</v>
      </c>
      <c r="C19" s="19" t="s">
        <v>226</v>
      </c>
      <c r="D19" s="19" t="s">
        <v>1429</v>
      </c>
      <c r="E19" s="19" t="s">
        <v>1430</v>
      </c>
      <c r="F19" s="19" t="s">
        <v>258</v>
      </c>
      <c r="G19" s="5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152">
        <v>545.0</v>
      </c>
      <c r="O19" s="62" t="s">
        <v>254</v>
      </c>
      <c r="P19" s="62" t="s">
        <v>254</v>
      </c>
      <c r="Q19" s="19" t="s">
        <v>1432</v>
      </c>
    </row>
    <row r="20">
      <c r="A20" s="19" t="s">
        <v>171</v>
      </c>
      <c r="B20" s="18">
        <v>0.07961805555555555</v>
      </c>
      <c r="C20" s="19" t="s">
        <v>228</v>
      </c>
      <c r="D20" s="19" t="s">
        <v>254</v>
      </c>
      <c r="E20" s="19" t="s">
        <v>254</v>
      </c>
      <c r="F20" s="19" t="s">
        <v>258</v>
      </c>
      <c r="G20" s="59" t="s">
        <v>1433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 t="s">
        <v>254</v>
      </c>
      <c r="O20" s="62" t="s">
        <v>254</v>
      </c>
      <c r="P20" s="62" t="s">
        <v>254</v>
      </c>
      <c r="Q20" s="19" t="s">
        <v>1434</v>
      </c>
    </row>
    <row r="21">
      <c r="A21" s="19" t="s">
        <v>171</v>
      </c>
      <c r="B21" s="18">
        <v>0.13738425925925926</v>
      </c>
      <c r="C21" s="19" t="s">
        <v>236</v>
      </c>
      <c r="D21" s="19" t="s">
        <v>1395</v>
      </c>
      <c r="E21" s="19" t="s">
        <v>228</v>
      </c>
      <c r="F21" s="19" t="s">
        <v>293</v>
      </c>
      <c r="G21" s="59" t="s">
        <v>1435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</row>
    <row r="22">
      <c r="A22" s="19" t="s">
        <v>171</v>
      </c>
      <c r="B22" s="18">
        <v>0.1374074074074074</v>
      </c>
      <c r="C22" s="19" t="s">
        <v>227</v>
      </c>
      <c r="D22" s="19" t="s">
        <v>1395</v>
      </c>
      <c r="E22" s="19" t="s">
        <v>227</v>
      </c>
      <c r="F22" s="19" t="s">
        <v>293</v>
      </c>
      <c r="G22" s="59" t="s">
        <v>1436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171</v>
      </c>
      <c r="B23" s="18">
        <v>0.14444444444444443</v>
      </c>
      <c r="C23" s="19" t="s">
        <v>230</v>
      </c>
      <c r="D23" s="19" t="s">
        <v>1437</v>
      </c>
      <c r="E23" s="19" t="s">
        <v>1408</v>
      </c>
      <c r="F23" s="19" t="s">
        <v>258</v>
      </c>
      <c r="G23" s="59" t="s">
        <v>1438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>
        <v>15.0</v>
      </c>
      <c r="O23" s="62" t="s">
        <v>254</v>
      </c>
      <c r="P23" s="62" t="s">
        <v>254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6.14"/>
    <col customWidth="1" min="4" max="4" width="17.29"/>
    <col customWidth="1" min="5" max="5" width="15.29"/>
    <col customWidth="1" min="6" max="6" width="13.57"/>
    <col customWidth="1" min="7" max="7" width="14.0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9.71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172</v>
      </c>
      <c r="B2" s="18">
        <v>0.04041666666666666</v>
      </c>
      <c r="C2" s="19" t="s">
        <v>1439</v>
      </c>
      <c r="D2" s="19" t="s">
        <v>254</v>
      </c>
      <c r="E2" s="19" t="s">
        <v>275</v>
      </c>
      <c r="F2" s="19" t="s">
        <v>1440</v>
      </c>
      <c r="G2" s="59" t="s">
        <v>1441</v>
      </c>
      <c r="H2" s="60" t="s">
        <v>254</v>
      </c>
      <c r="I2" s="153">
        <v>15500.0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1442</v>
      </c>
    </row>
    <row r="3">
      <c r="A3" s="19" t="s">
        <v>172</v>
      </c>
      <c r="B3" s="18">
        <v>0.04041666666666666</v>
      </c>
      <c r="C3" s="19" t="s">
        <v>275</v>
      </c>
      <c r="D3" s="19" t="s">
        <v>254</v>
      </c>
      <c r="E3" s="19" t="s">
        <v>227</v>
      </c>
      <c r="F3" s="19" t="s">
        <v>381</v>
      </c>
      <c r="G3" s="59" t="s">
        <v>254</v>
      </c>
      <c r="H3" s="60" t="s">
        <v>254</v>
      </c>
      <c r="I3" s="153">
        <v>2214.0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2214.0</v>
      </c>
      <c r="O3" s="62" t="s">
        <v>254</v>
      </c>
      <c r="P3" s="62" t="s">
        <v>254</v>
      </c>
      <c r="Q3" s="19"/>
    </row>
    <row r="4">
      <c r="A4" s="19" t="s">
        <v>172</v>
      </c>
      <c r="B4" s="18">
        <v>0.04041666666666666</v>
      </c>
      <c r="C4" s="19" t="s">
        <v>275</v>
      </c>
      <c r="D4" s="19" t="s">
        <v>254</v>
      </c>
      <c r="E4" s="19" t="s">
        <v>232</v>
      </c>
      <c r="F4" s="19" t="s">
        <v>381</v>
      </c>
      <c r="G4" s="59" t="s">
        <v>254</v>
      </c>
      <c r="H4" s="60" t="s">
        <v>254</v>
      </c>
      <c r="I4" s="153">
        <v>2214.0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2214.0</v>
      </c>
      <c r="O4" s="62" t="s">
        <v>254</v>
      </c>
      <c r="P4" s="62" t="s">
        <v>254</v>
      </c>
      <c r="Q4" s="19"/>
    </row>
    <row r="5">
      <c r="A5" s="19" t="s">
        <v>172</v>
      </c>
      <c r="B5" s="18">
        <v>0.04041666666666666</v>
      </c>
      <c r="C5" s="19" t="s">
        <v>275</v>
      </c>
      <c r="D5" s="19" t="s">
        <v>254</v>
      </c>
      <c r="E5" s="19" t="s">
        <v>228</v>
      </c>
      <c r="F5" s="19" t="s">
        <v>381</v>
      </c>
      <c r="G5" s="59" t="s">
        <v>254</v>
      </c>
      <c r="H5" s="60" t="s">
        <v>254</v>
      </c>
      <c r="I5" s="153">
        <v>2214.0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2214.0</v>
      </c>
      <c r="O5" s="62" t="s">
        <v>254</v>
      </c>
      <c r="P5" s="62" t="s">
        <v>254</v>
      </c>
      <c r="Q5" s="19"/>
    </row>
    <row r="6">
      <c r="A6" s="19" t="s">
        <v>172</v>
      </c>
      <c r="B6" s="18">
        <v>0.04041666666666666</v>
      </c>
      <c r="C6" s="19" t="s">
        <v>275</v>
      </c>
      <c r="D6" s="19" t="s">
        <v>254</v>
      </c>
      <c r="E6" s="19" t="s">
        <v>226</v>
      </c>
      <c r="F6" s="19" t="s">
        <v>381</v>
      </c>
      <c r="G6" s="59" t="s">
        <v>254</v>
      </c>
      <c r="H6" s="60" t="s">
        <v>254</v>
      </c>
      <c r="I6" s="153">
        <v>2214.0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2214.0</v>
      </c>
      <c r="O6" s="62" t="s">
        <v>254</v>
      </c>
      <c r="P6" s="62" t="s">
        <v>254</v>
      </c>
      <c r="Q6" s="19"/>
    </row>
    <row r="7">
      <c r="A7" s="19" t="s">
        <v>172</v>
      </c>
      <c r="B7" s="18">
        <v>0.04041666666666666</v>
      </c>
      <c r="C7" s="19" t="s">
        <v>275</v>
      </c>
      <c r="D7" s="19" t="s">
        <v>254</v>
      </c>
      <c r="E7" s="19" t="s">
        <v>230</v>
      </c>
      <c r="F7" s="19" t="s">
        <v>381</v>
      </c>
      <c r="G7" s="59" t="s">
        <v>254</v>
      </c>
      <c r="H7" s="60" t="s">
        <v>254</v>
      </c>
      <c r="I7" s="153">
        <v>2214.0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2214.0</v>
      </c>
      <c r="O7" s="62" t="s">
        <v>254</v>
      </c>
      <c r="P7" s="62" t="s">
        <v>254</v>
      </c>
      <c r="Q7" s="19"/>
    </row>
    <row r="8">
      <c r="A8" s="19" t="s">
        <v>172</v>
      </c>
      <c r="B8" s="18">
        <v>0.04041666666666666</v>
      </c>
      <c r="C8" s="19" t="s">
        <v>275</v>
      </c>
      <c r="D8" s="19" t="s">
        <v>254</v>
      </c>
      <c r="E8" s="19" t="s">
        <v>236</v>
      </c>
      <c r="F8" s="19" t="s">
        <v>381</v>
      </c>
      <c r="G8" s="59" t="s">
        <v>254</v>
      </c>
      <c r="H8" s="60" t="s">
        <v>254</v>
      </c>
      <c r="I8" s="153">
        <v>2214.0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2214.0</v>
      </c>
      <c r="O8" s="62" t="s">
        <v>254</v>
      </c>
      <c r="P8" s="62" t="s">
        <v>254</v>
      </c>
      <c r="Q8" s="19"/>
    </row>
    <row r="9">
      <c r="A9" s="19" t="s">
        <v>172</v>
      </c>
      <c r="B9" s="18">
        <v>0.04041666666666666</v>
      </c>
      <c r="C9" s="19" t="s">
        <v>275</v>
      </c>
      <c r="D9" s="19" t="s">
        <v>254</v>
      </c>
      <c r="E9" s="19" t="s">
        <v>233</v>
      </c>
      <c r="F9" s="19" t="s">
        <v>381</v>
      </c>
      <c r="G9" s="59" t="s">
        <v>254</v>
      </c>
      <c r="H9" s="60" t="s">
        <v>254</v>
      </c>
      <c r="I9" s="153">
        <v>2214.0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2214.0</v>
      </c>
      <c r="O9" s="62" t="s">
        <v>254</v>
      </c>
      <c r="P9" s="62" t="s">
        <v>254</v>
      </c>
      <c r="Q9" s="19"/>
    </row>
    <row r="10">
      <c r="A10" s="19" t="s">
        <v>172</v>
      </c>
      <c r="B10" s="18">
        <v>0.07702546296296296</v>
      </c>
      <c r="C10" s="19" t="s">
        <v>1443</v>
      </c>
      <c r="D10" s="19" t="s">
        <v>254</v>
      </c>
      <c r="E10" s="19" t="s">
        <v>230</v>
      </c>
      <c r="F10" s="19" t="s">
        <v>970</v>
      </c>
      <c r="G10" s="59" t="s">
        <v>254</v>
      </c>
      <c r="H10" s="60" t="s">
        <v>254</v>
      </c>
      <c r="I10" s="60">
        <v>5.0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19" t="s">
        <v>1444</v>
      </c>
    </row>
    <row r="11">
      <c r="A11" s="19" t="s">
        <v>172</v>
      </c>
      <c r="B11" s="18">
        <v>0.15285879629629628</v>
      </c>
      <c r="C11" s="19" t="s">
        <v>1445</v>
      </c>
      <c r="D11" s="19" t="s">
        <v>254</v>
      </c>
      <c r="E11" s="19" t="s">
        <v>233</v>
      </c>
      <c r="F11" s="19" t="s">
        <v>273</v>
      </c>
      <c r="G11" s="59" t="s">
        <v>1446</v>
      </c>
      <c r="H11" s="60" t="s">
        <v>254</v>
      </c>
      <c r="I11" s="60">
        <v>365.0</v>
      </c>
      <c r="J11" s="60">
        <v>12.0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172</v>
      </c>
      <c r="B12" s="18">
        <v>0.15362268518518518</v>
      </c>
      <c r="C12" s="19" t="s">
        <v>1447</v>
      </c>
      <c r="D12" s="19" t="s">
        <v>254</v>
      </c>
      <c r="E12" s="19" t="s">
        <v>227</v>
      </c>
      <c r="F12" s="19" t="s">
        <v>273</v>
      </c>
      <c r="G12" s="59" t="s">
        <v>254</v>
      </c>
      <c r="H12" s="60">
        <v>50.0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15.43"/>
    <col customWidth="1" min="5" max="5" width="13.86"/>
    <col customWidth="1" min="6" max="6" width="13.57"/>
    <col customWidth="1" min="7" max="7" width="25.71"/>
    <col customWidth="1" min="8" max="8" width="9.29"/>
    <col customWidth="1" min="9" max="11" width="7.71"/>
    <col customWidth="1" min="12" max="12" width="31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8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54" t="s">
        <v>173</v>
      </c>
      <c r="B2" s="155">
        <v>0.034305555555555554</v>
      </c>
      <c r="C2" s="154" t="s">
        <v>227</v>
      </c>
      <c r="D2" s="154" t="s">
        <v>1448</v>
      </c>
      <c r="E2" s="156" t="s">
        <v>1449</v>
      </c>
      <c r="F2" s="154" t="s">
        <v>258</v>
      </c>
      <c r="G2" s="157" t="s">
        <v>1450</v>
      </c>
      <c r="H2" s="158" t="s">
        <v>254</v>
      </c>
      <c r="I2" s="158" t="s">
        <v>254</v>
      </c>
      <c r="J2" s="158" t="s">
        <v>254</v>
      </c>
      <c r="K2" s="158" t="s">
        <v>254</v>
      </c>
      <c r="L2" s="159" t="s">
        <v>254</v>
      </c>
      <c r="M2" s="160">
        <v>15.0</v>
      </c>
      <c r="N2" s="160" t="s">
        <v>254</v>
      </c>
      <c r="O2" s="160" t="s">
        <v>254</v>
      </c>
      <c r="P2" s="160" t="s">
        <v>254</v>
      </c>
      <c r="Q2" s="161" t="s">
        <v>1451</v>
      </c>
    </row>
    <row r="3">
      <c r="A3" s="162" t="s">
        <v>173</v>
      </c>
      <c r="B3" s="163">
        <v>0.03476851851851852</v>
      </c>
      <c r="C3" s="162" t="s">
        <v>227</v>
      </c>
      <c r="D3" s="164" t="s">
        <v>254</v>
      </c>
      <c r="E3" s="5" t="s">
        <v>226</v>
      </c>
      <c r="F3" s="165" t="s">
        <v>381</v>
      </c>
      <c r="G3" s="166" t="s">
        <v>254</v>
      </c>
      <c r="H3" s="167">
        <v>5.0</v>
      </c>
      <c r="I3" s="167" t="s">
        <v>254</v>
      </c>
      <c r="J3" s="167" t="s">
        <v>254</v>
      </c>
      <c r="K3" s="167" t="s">
        <v>254</v>
      </c>
      <c r="L3" s="168" t="s">
        <v>254</v>
      </c>
      <c r="M3" s="169" t="s">
        <v>254</v>
      </c>
      <c r="N3" s="169" t="s">
        <v>254</v>
      </c>
      <c r="O3" s="169" t="s">
        <v>254</v>
      </c>
      <c r="P3" s="169" t="s">
        <v>254</v>
      </c>
      <c r="Q3" s="162"/>
    </row>
    <row r="4">
      <c r="A4" s="162" t="s">
        <v>173</v>
      </c>
      <c r="B4" s="163">
        <v>0.03476851851851852</v>
      </c>
      <c r="C4" s="162" t="s">
        <v>227</v>
      </c>
      <c r="D4" s="164" t="s">
        <v>254</v>
      </c>
      <c r="E4" s="5" t="s">
        <v>228</v>
      </c>
      <c r="F4" s="165" t="s">
        <v>381</v>
      </c>
      <c r="G4" s="166" t="s">
        <v>254</v>
      </c>
      <c r="H4" s="167">
        <v>5.0</v>
      </c>
      <c r="I4" s="167" t="s">
        <v>254</v>
      </c>
      <c r="J4" s="167" t="s">
        <v>254</v>
      </c>
      <c r="K4" s="167" t="s">
        <v>254</v>
      </c>
      <c r="L4" s="168" t="s">
        <v>254</v>
      </c>
      <c r="M4" s="169" t="s">
        <v>254</v>
      </c>
      <c r="N4" s="169" t="s">
        <v>254</v>
      </c>
      <c r="O4" s="169" t="s">
        <v>254</v>
      </c>
      <c r="P4" s="169" t="s">
        <v>254</v>
      </c>
      <c r="Q4" s="162"/>
    </row>
    <row r="5">
      <c r="A5" s="162" t="s">
        <v>173</v>
      </c>
      <c r="B5" s="163">
        <v>0.03476851851851852</v>
      </c>
      <c r="C5" s="162" t="s">
        <v>227</v>
      </c>
      <c r="D5" s="164" t="s">
        <v>254</v>
      </c>
      <c r="E5" s="5" t="s">
        <v>236</v>
      </c>
      <c r="F5" s="165" t="s">
        <v>381</v>
      </c>
      <c r="G5" s="166" t="s">
        <v>254</v>
      </c>
      <c r="H5" s="167">
        <v>5.0</v>
      </c>
      <c r="I5" s="167" t="s">
        <v>254</v>
      </c>
      <c r="J5" s="167" t="s">
        <v>254</v>
      </c>
      <c r="K5" s="167" t="s">
        <v>254</v>
      </c>
      <c r="L5" s="168" t="s">
        <v>254</v>
      </c>
      <c r="M5" s="169" t="s">
        <v>254</v>
      </c>
      <c r="N5" s="169" t="s">
        <v>254</v>
      </c>
      <c r="O5" s="169" t="s">
        <v>254</v>
      </c>
      <c r="P5" s="169" t="s">
        <v>254</v>
      </c>
      <c r="Q5" s="162"/>
    </row>
    <row r="6">
      <c r="A6" s="162" t="s">
        <v>173</v>
      </c>
      <c r="B6" s="163">
        <v>0.03476851851851852</v>
      </c>
      <c r="C6" s="162" t="s">
        <v>227</v>
      </c>
      <c r="D6" s="164" t="s">
        <v>254</v>
      </c>
      <c r="E6" s="5" t="s">
        <v>230</v>
      </c>
      <c r="F6" s="165" t="s">
        <v>381</v>
      </c>
      <c r="G6" s="166" t="s">
        <v>254</v>
      </c>
      <c r="H6" s="167">
        <v>5.0</v>
      </c>
      <c r="I6" s="167" t="s">
        <v>254</v>
      </c>
      <c r="J6" s="167" t="s">
        <v>254</v>
      </c>
      <c r="K6" s="167" t="s">
        <v>254</v>
      </c>
      <c r="L6" s="168" t="s">
        <v>254</v>
      </c>
      <c r="M6" s="169" t="s">
        <v>254</v>
      </c>
      <c r="N6" s="169" t="s">
        <v>254</v>
      </c>
      <c r="O6" s="169" t="s">
        <v>254</v>
      </c>
      <c r="P6" s="169" t="s">
        <v>254</v>
      </c>
      <c r="Q6" s="162"/>
    </row>
    <row r="7">
      <c r="A7" s="162" t="s">
        <v>173</v>
      </c>
      <c r="B7" s="163">
        <v>0.03476851851851852</v>
      </c>
      <c r="C7" s="162" t="s">
        <v>227</v>
      </c>
      <c r="D7" s="164" t="s">
        <v>254</v>
      </c>
      <c r="E7" s="5" t="s">
        <v>232</v>
      </c>
      <c r="F7" s="165" t="s">
        <v>381</v>
      </c>
      <c r="G7" s="166" t="s">
        <v>254</v>
      </c>
      <c r="H7" s="167">
        <v>5.0</v>
      </c>
      <c r="I7" s="167" t="s">
        <v>254</v>
      </c>
      <c r="J7" s="167" t="s">
        <v>254</v>
      </c>
      <c r="K7" s="167" t="s">
        <v>254</v>
      </c>
      <c r="L7" s="168" t="s">
        <v>254</v>
      </c>
      <c r="M7" s="169" t="s">
        <v>254</v>
      </c>
      <c r="N7" s="169" t="s">
        <v>254</v>
      </c>
      <c r="O7" s="169" t="s">
        <v>254</v>
      </c>
      <c r="P7" s="169" t="s">
        <v>254</v>
      </c>
      <c r="Q7" s="162"/>
    </row>
    <row r="8">
      <c r="A8" s="162" t="s">
        <v>173</v>
      </c>
      <c r="B8" s="163">
        <v>0.03476851851851852</v>
      </c>
      <c r="C8" s="162" t="s">
        <v>227</v>
      </c>
      <c r="D8" s="164" t="s">
        <v>254</v>
      </c>
      <c r="E8" s="5" t="s">
        <v>233</v>
      </c>
      <c r="F8" s="165" t="s">
        <v>381</v>
      </c>
      <c r="G8" s="166" t="s">
        <v>254</v>
      </c>
      <c r="H8" s="167">
        <v>5.0</v>
      </c>
      <c r="I8" s="167" t="s">
        <v>254</v>
      </c>
      <c r="J8" s="167" t="s">
        <v>254</v>
      </c>
      <c r="K8" s="167" t="s">
        <v>254</v>
      </c>
      <c r="L8" s="168" t="s">
        <v>254</v>
      </c>
      <c r="M8" s="169" t="s">
        <v>254</v>
      </c>
      <c r="N8" s="169" t="s">
        <v>254</v>
      </c>
      <c r="O8" s="169" t="s">
        <v>254</v>
      </c>
      <c r="P8" s="169" t="s">
        <v>254</v>
      </c>
      <c r="Q8" s="162"/>
    </row>
    <row r="9">
      <c r="A9" s="162" t="s">
        <v>173</v>
      </c>
      <c r="B9" s="163">
        <v>0.03550925925925926</v>
      </c>
      <c r="C9" s="162" t="s">
        <v>1445</v>
      </c>
      <c r="D9" s="164" t="s">
        <v>254</v>
      </c>
      <c r="E9" s="170" t="s">
        <v>230</v>
      </c>
      <c r="F9" s="162" t="s">
        <v>273</v>
      </c>
      <c r="G9" s="171" t="s">
        <v>1452</v>
      </c>
      <c r="H9" s="167" t="s">
        <v>254</v>
      </c>
      <c r="I9" s="167" t="s">
        <v>254</v>
      </c>
      <c r="J9" s="167" t="s">
        <v>254</v>
      </c>
      <c r="K9" s="167" t="s">
        <v>254</v>
      </c>
      <c r="L9" s="168" t="s">
        <v>254</v>
      </c>
      <c r="M9" s="169" t="s">
        <v>254</v>
      </c>
      <c r="N9" s="169" t="s">
        <v>254</v>
      </c>
      <c r="O9" s="169" t="s">
        <v>254</v>
      </c>
      <c r="P9" s="169" t="s">
        <v>254</v>
      </c>
      <c r="Q9" s="162"/>
    </row>
    <row r="10">
      <c r="A10" s="162" t="s">
        <v>173</v>
      </c>
      <c r="B10" s="163">
        <v>0.03550925925925926</v>
      </c>
      <c r="C10" s="162" t="s">
        <v>1447</v>
      </c>
      <c r="D10" s="164" t="s">
        <v>254</v>
      </c>
      <c r="E10" s="170" t="s">
        <v>233</v>
      </c>
      <c r="F10" s="162" t="s">
        <v>273</v>
      </c>
      <c r="G10" s="171" t="s">
        <v>1453</v>
      </c>
      <c r="H10" s="167" t="s">
        <v>254</v>
      </c>
      <c r="I10" s="167" t="s">
        <v>254</v>
      </c>
      <c r="J10" s="167" t="s">
        <v>254</v>
      </c>
      <c r="K10" s="167" t="s">
        <v>254</v>
      </c>
      <c r="L10" s="168" t="s">
        <v>254</v>
      </c>
      <c r="M10" s="169" t="s">
        <v>254</v>
      </c>
      <c r="N10" s="169" t="s">
        <v>254</v>
      </c>
      <c r="O10" s="169" t="s">
        <v>254</v>
      </c>
      <c r="P10" s="169" t="s">
        <v>254</v>
      </c>
      <c r="Q10" s="162"/>
    </row>
    <row r="11">
      <c r="A11" s="164" t="s">
        <v>173</v>
      </c>
      <c r="B11" s="172">
        <v>0.047511574074074074</v>
      </c>
      <c r="C11" s="164" t="s">
        <v>228</v>
      </c>
      <c r="D11" s="164" t="s">
        <v>254</v>
      </c>
      <c r="E11" s="170" t="s">
        <v>254</v>
      </c>
      <c r="F11" s="164" t="s">
        <v>304</v>
      </c>
      <c r="G11" s="171" t="s">
        <v>254</v>
      </c>
      <c r="H11" s="173" t="s">
        <v>254</v>
      </c>
      <c r="I11" s="173" t="s">
        <v>254</v>
      </c>
      <c r="J11" s="173" t="s">
        <v>254</v>
      </c>
      <c r="K11" s="173" t="s">
        <v>254</v>
      </c>
      <c r="L11" s="174" t="s">
        <v>324</v>
      </c>
      <c r="M11" s="175"/>
      <c r="N11" s="175" t="s">
        <v>254</v>
      </c>
      <c r="O11" s="175" t="s">
        <v>254</v>
      </c>
      <c r="P11" s="175" t="s">
        <v>254</v>
      </c>
      <c r="Q11" s="164" t="s">
        <v>448</v>
      </c>
    </row>
    <row r="12">
      <c r="A12" s="162" t="s">
        <v>173</v>
      </c>
      <c r="B12" s="172">
        <v>0.12060185185185185</v>
      </c>
      <c r="C12" s="164" t="s">
        <v>254</v>
      </c>
      <c r="D12" s="164" t="s">
        <v>1454</v>
      </c>
      <c r="E12" s="162" t="s">
        <v>232</v>
      </c>
      <c r="F12" s="162" t="s">
        <v>273</v>
      </c>
      <c r="G12" s="171" t="s">
        <v>1455</v>
      </c>
      <c r="H12" s="167" t="s">
        <v>254</v>
      </c>
      <c r="I12" s="167" t="s">
        <v>254</v>
      </c>
      <c r="J12" s="167" t="s">
        <v>254</v>
      </c>
      <c r="K12" s="167" t="s">
        <v>254</v>
      </c>
      <c r="L12" s="168" t="s">
        <v>254</v>
      </c>
      <c r="M12" s="169" t="s">
        <v>254</v>
      </c>
      <c r="N12" s="169" t="s">
        <v>254</v>
      </c>
      <c r="O12" s="169" t="s">
        <v>254</v>
      </c>
      <c r="P12" s="169" t="s">
        <v>254</v>
      </c>
      <c r="Q12" s="5" t="s">
        <v>1456</v>
      </c>
    </row>
    <row r="13">
      <c r="A13" s="162" t="s">
        <v>173</v>
      </c>
      <c r="B13" s="163">
        <v>0.1208449074074074</v>
      </c>
      <c r="C13" s="162" t="s">
        <v>1457</v>
      </c>
      <c r="D13" s="164" t="s">
        <v>254</v>
      </c>
      <c r="E13" s="162" t="s">
        <v>228</v>
      </c>
      <c r="F13" s="162" t="s">
        <v>273</v>
      </c>
      <c r="G13" s="171" t="s">
        <v>1458</v>
      </c>
      <c r="H13" s="167" t="s">
        <v>254</v>
      </c>
      <c r="I13" s="167" t="s">
        <v>254</v>
      </c>
      <c r="J13" s="167" t="s">
        <v>254</v>
      </c>
      <c r="K13" s="167" t="s">
        <v>254</v>
      </c>
      <c r="L13" s="168" t="s">
        <v>254</v>
      </c>
      <c r="M13" s="169" t="s">
        <v>254</v>
      </c>
      <c r="N13" s="169" t="s">
        <v>254</v>
      </c>
      <c r="O13" s="169" t="s">
        <v>254</v>
      </c>
      <c r="P13" s="169" t="s">
        <v>254</v>
      </c>
      <c r="Q13" s="176" t="s">
        <v>1459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7.29"/>
    <col customWidth="1" min="7" max="7" width="23.0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0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174</v>
      </c>
      <c r="B2" s="18">
        <v>0.028333333333333332</v>
      </c>
      <c r="C2" s="19" t="s">
        <v>254</v>
      </c>
      <c r="D2" s="19" t="s">
        <v>1454</v>
      </c>
      <c r="E2" s="19" t="s">
        <v>232</v>
      </c>
      <c r="F2" s="19" t="s">
        <v>273</v>
      </c>
      <c r="G2" s="59" t="s">
        <v>1460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174</v>
      </c>
      <c r="B3" s="18">
        <v>0.06724537037037037</v>
      </c>
      <c r="C3" s="19" t="s">
        <v>254</v>
      </c>
      <c r="D3" s="19" t="s">
        <v>1461</v>
      </c>
      <c r="E3" s="19" t="s">
        <v>236</v>
      </c>
      <c r="F3" s="19" t="s">
        <v>273</v>
      </c>
      <c r="G3" s="59" t="s">
        <v>1462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174</v>
      </c>
      <c r="B4" s="18">
        <v>0.1415625</v>
      </c>
      <c r="C4" s="19" t="s">
        <v>254</v>
      </c>
      <c r="D4" s="19" t="s">
        <v>1463</v>
      </c>
      <c r="E4" s="19" t="s">
        <v>233</v>
      </c>
      <c r="F4" s="19" t="s">
        <v>273</v>
      </c>
      <c r="G4" s="59" t="s">
        <v>1464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  <c r="Q4" s="19"/>
    </row>
    <row r="5">
      <c r="A5" s="19" t="s">
        <v>174</v>
      </c>
      <c r="B5" s="18">
        <v>0.15893518518518518</v>
      </c>
      <c r="C5" s="19" t="s">
        <v>254</v>
      </c>
      <c r="D5" s="19" t="s">
        <v>1463</v>
      </c>
      <c r="E5" s="19" t="s">
        <v>227</v>
      </c>
      <c r="F5" s="19" t="s">
        <v>273</v>
      </c>
      <c r="G5" s="59" t="s">
        <v>1465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5" max="5" width="22.43"/>
    <col customWidth="1" min="6" max="6" width="13.57"/>
    <col customWidth="1" min="7" max="7" width="45.57"/>
    <col customWidth="1" min="8" max="8" width="9.29"/>
    <col customWidth="1" min="9" max="11" width="7.71"/>
    <col customWidth="1" min="12" max="12" width="32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2.57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175</v>
      </c>
      <c r="B2" s="18">
        <v>0.030844907407407408</v>
      </c>
      <c r="C2" s="19" t="s">
        <v>227</v>
      </c>
      <c r="D2" s="19" t="s">
        <v>254</v>
      </c>
      <c r="E2" s="19" t="s">
        <v>1466</v>
      </c>
      <c r="F2" s="19" t="s">
        <v>262</v>
      </c>
      <c r="G2" s="59" t="s">
        <v>254</v>
      </c>
      <c r="H2" s="177" t="s">
        <v>254</v>
      </c>
      <c r="I2" s="177" t="s">
        <v>254</v>
      </c>
      <c r="J2" s="177" t="s">
        <v>254</v>
      </c>
      <c r="K2" s="177" t="s">
        <v>254</v>
      </c>
      <c r="L2" s="61" t="s">
        <v>1467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175</v>
      </c>
      <c r="B3" s="18">
        <v>0.031342592592592596</v>
      </c>
      <c r="C3" s="19" t="s">
        <v>227</v>
      </c>
      <c r="D3" s="19" t="s">
        <v>254</v>
      </c>
      <c r="E3" s="19" t="s">
        <v>1466</v>
      </c>
      <c r="F3" s="19" t="s">
        <v>262</v>
      </c>
      <c r="G3" s="59" t="s">
        <v>254</v>
      </c>
      <c r="H3" s="177" t="s">
        <v>254</v>
      </c>
      <c r="I3" s="177" t="s">
        <v>254</v>
      </c>
      <c r="J3" s="177" t="s">
        <v>254</v>
      </c>
      <c r="K3" s="177" t="s">
        <v>254</v>
      </c>
      <c r="L3" s="61" t="s">
        <v>430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175</v>
      </c>
      <c r="B4" s="18">
        <v>0.03311342592592593</v>
      </c>
      <c r="C4" s="19" t="s">
        <v>254</v>
      </c>
      <c r="D4" s="19" t="s">
        <v>1468</v>
      </c>
      <c r="E4" s="19" t="s">
        <v>227</v>
      </c>
      <c r="F4" s="19" t="s">
        <v>273</v>
      </c>
      <c r="G4" s="59" t="s">
        <v>254</v>
      </c>
      <c r="H4" s="177" t="s">
        <v>254</v>
      </c>
      <c r="I4" s="177">
        <v>210.0</v>
      </c>
      <c r="J4" s="177">
        <v>15.0</v>
      </c>
      <c r="K4" s="177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175</v>
      </c>
      <c r="B5" s="18">
        <v>0.03453703703703704</v>
      </c>
      <c r="C5" s="19" t="s">
        <v>254</v>
      </c>
      <c r="D5" s="19" t="s">
        <v>1468</v>
      </c>
      <c r="E5" s="19" t="s">
        <v>227</v>
      </c>
      <c r="F5" s="19" t="s">
        <v>273</v>
      </c>
      <c r="G5" s="59" t="s">
        <v>1469</v>
      </c>
      <c r="H5" s="177" t="s">
        <v>254</v>
      </c>
      <c r="I5" s="177" t="s">
        <v>254</v>
      </c>
      <c r="J5" s="177" t="s">
        <v>254</v>
      </c>
      <c r="K5" s="177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175</v>
      </c>
      <c r="B6" s="18">
        <v>0.038483796296296294</v>
      </c>
      <c r="C6" s="19" t="s">
        <v>254</v>
      </c>
      <c r="D6" s="19" t="s">
        <v>1468</v>
      </c>
      <c r="E6" s="19" t="s">
        <v>227</v>
      </c>
      <c r="F6" s="19" t="s">
        <v>273</v>
      </c>
      <c r="G6" s="59" t="s">
        <v>1470</v>
      </c>
      <c r="H6" s="177" t="s">
        <v>254</v>
      </c>
      <c r="I6" s="177">
        <v>40.0</v>
      </c>
      <c r="J6" s="177" t="s">
        <v>254</v>
      </c>
      <c r="K6" s="177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175</v>
      </c>
      <c r="B7" s="18">
        <v>0.04707175925925926</v>
      </c>
      <c r="C7" s="19" t="s">
        <v>227</v>
      </c>
      <c r="D7" s="19" t="s">
        <v>254</v>
      </c>
      <c r="E7" s="19" t="s">
        <v>230</v>
      </c>
      <c r="F7" s="19" t="s">
        <v>262</v>
      </c>
      <c r="G7" s="59" t="s">
        <v>1471</v>
      </c>
      <c r="H7" s="177" t="s">
        <v>254</v>
      </c>
      <c r="I7" s="177" t="s">
        <v>254</v>
      </c>
      <c r="J7" s="177" t="s">
        <v>254</v>
      </c>
      <c r="K7" s="177" t="s">
        <v>254</v>
      </c>
      <c r="L7" s="61" t="s">
        <v>1471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1472</v>
      </c>
    </row>
    <row r="8">
      <c r="A8" s="19" t="s">
        <v>175</v>
      </c>
      <c r="B8" s="18">
        <v>0.04729166666666667</v>
      </c>
      <c r="C8" s="19" t="s">
        <v>227</v>
      </c>
      <c r="D8" s="19" t="s">
        <v>254</v>
      </c>
      <c r="E8" s="19" t="s">
        <v>236</v>
      </c>
      <c r="F8" s="19" t="s">
        <v>262</v>
      </c>
      <c r="G8" s="59" t="s">
        <v>1473</v>
      </c>
      <c r="H8" s="177" t="s">
        <v>254</v>
      </c>
      <c r="I8" s="177" t="s">
        <v>254</v>
      </c>
      <c r="J8" s="177" t="s">
        <v>254</v>
      </c>
      <c r="K8" s="177" t="s">
        <v>254</v>
      </c>
      <c r="L8" s="61" t="s">
        <v>1473</v>
      </c>
      <c r="M8" s="62" t="s">
        <v>254</v>
      </c>
      <c r="N8" s="62" t="s">
        <v>254</v>
      </c>
      <c r="O8" s="62" t="s">
        <v>254</v>
      </c>
      <c r="P8" s="62" t="s">
        <v>254</v>
      </c>
      <c r="Q8" s="19" t="s">
        <v>1474</v>
      </c>
    </row>
    <row r="9">
      <c r="A9" s="19" t="s">
        <v>175</v>
      </c>
      <c r="B9" s="18">
        <v>0.04744212962962963</v>
      </c>
      <c r="C9" s="19" t="s">
        <v>230</v>
      </c>
      <c r="D9" s="19" t="s">
        <v>254</v>
      </c>
      <c r="E9" s="19" t="s">
        <v>233</v>
      </c>
      <c r="F9" s="19" t="s">
        <v>262</v>
      </c>
      <c r="G9" s="59" t="s">
        <v>1475</v>
      </c>
      <c r="H9" s="177" t="s">
        <v>254</v>
      </c>
      <c r="I9" s="177" t="s">
        <v>254</v>
      </c>
      <c r="J9" s="177" t="s">
        <v>254</v>
      </c>
      <c r="K9" s="177" t="s">
        <v>254</v>
      </c>
      <c r="L9" s="61" t="s">
        <v>1475</v>
      </c>
      <c r="M9" s="62" t="s">
        <v>254</v>
      </c>
      <c r="N9" s="62" t="s">
        <v>254</v>
      </c>
      <c r="O9" s="62" t="s">
        <v>254</v>
      </c>
      <c r="P9" s="62" t="s">
        <v>254</v>
      </c>
      <c r="Q9" s="19" t="s">
        <v>1476</v>
      </c>
    </row>
    <row r="10">
      <c r="A10" s="19" t="s">
        <v>175</v>
      </c>
      <c r="B10" s="18">
        <v>0.04891203703703704</v>
      </c>
      <c r="C10" s="19" t="s">
        <v>254</v>
      </c>
      <c r="D10" s="19" t="s">
        <v>1477</v>
      </c>
      <c r="E10" s="19" t="s">
        <v>236</v>
      </c>
      <c r="F10" s="19" t="s">
        <v>273</v>
      </c>
      <c r="G10" s="59" t="s">
        <v>1478</v>
      </c>
      <c r="H10" s="177" t="s">
        <v>254</v>
      </c>
      <c r="I10" s="177" t="s">
        <v>254</v>
      </c>
      <c r="J10" s="177" t="s">
        <v>254</v>
      </c>
      <c r="K10" s="177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175</v>
      </c>
      <c r="B11" s="18">
        <v>0.049074074074074076</v>
      </c>
      <c r="C11" s="19" t="s">
        <v>236</v>
      </c>
      <c r="D11" s="19" t="s">
        <v>254</v>
      </c>
      <c r="E11" s="19" t="s">
        <v>228</v>
      </c>
      <c r="F11" s="19" t="s">
        <v>262</v>
      </c>
      <c r="G11" s="59" t="s">
        <v>1478</v>
      </c>
      <c r="H11" s="177" t="s">
        <v>254</v>
      </c>
      <c r="I11" s="177" t="s">
        <v>254</v>
      </c>
      <c r="J11" s="177" t="s">
        <v>254</v>
      </c>
      <c r="K11" s="177" t="s">
        <v>254</v>
      </c>
      <c r="L11" s="61" t="s">
        <v>1478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1479</v>
      </c>
    </row>
    <row r="12">
      <c r="A12" s="19" t="s">
        <v>175</v>
      </c>
      <c r="B12" s="18">
        <v>0.049108796296296296</v>
      </c>
      <c r="C12" s="19" t="s">
        <v>227</v>
      </c>
      <c r="D12" s="19" t="s">
        <v>254</v>
      </c>
      <c r="E12" s="19" t="s">
        <v>228</v>
      </c>
      <c r="F12" s="19" t="s">
        <v>262</v>
      </c>
      <c r="G12" s="59" t="s">
        <v>1470</v>
      </c>
      <c r="H12" s="177" t="s">
        <v>254</v>
      </c>
      <c r="I12" s="177" t="s">
        <v>254</v>
      </c>
      <c r="J12" s="177" t="s">
        <v>254</v>
      </c>
      <c r="K12" s="177" t="s">
        <v>254</v>
      </c>
      <c r="L12" s="61" t="s">
        <v>1470</v>
      </c>
      <c r="M12" s="62" t="s">
        <v>254</v>
      </c>
      <c r="N12" s="62" t="s">
        <v>254</v>
      </c>
      <c r="O12" s="62" t="s">
        <v>254</v>
      </c>
      <c r="P12" s="62" t="s">
        <v>254</v>
      </c>
      <c r="Q12" s="19" t="s">
        <v>1480</v>
      </c>
    </row>
    <row r="13">
      <c r="A13" s="19" t="s">
        <v>175</v>
      </c>
      <c r="B13" s="18">
        <v>0.04917824074074074</v>
      </c>
      <c r="C13" s="19" t="s">
        <v>227</v>
      </c>
      <c r="D13" s="19" t="s">
        <v>254</v>
      </c>
      <c r="E13" s="19" t="s">
        <v>232</v>
      </c>
      <c r="F13" s="19" t="s">
        <v>381</v>
      </c>
      <c r="G13" s="59" t="s">
        <v>254</v>
      </c>
      <c r="H13" s="177" t="s">
        <v>254</v>
      </c>
      <c r="I13" s="177">
        <v>35.0</v>
      </c>
      <c r="J13" s="177" t="s">
        <v>254</v>
      </c>
      <c r="K13" s="177" t="s">
        <v>254</v>
      </c>
      <c r="L13" s="61" t="s">
        <v>254</v>
      </c>
      <c r="M13" s="62" t="s">
        <v>254</v>
      </c>
      <c r="N13" s="62">
        <v>35.0</v>
      </c>
      <c r="O13" s="62" t="s">
        <v>254</v>
      </c>
      <c r="P13" s="62" t="s">
        <v>254</v>
      </c>
    </row>
    <row r="14">
      <c r="A14" s="19" t="s">
        <v>175</v>
      </c>
      <c r="B14" s="18">
        <v>0.04917824074074074</v>
      </c>
      <c r="C14" s="19" t="s">
        <v>227</v>
      </c>
      <c r="D14" s="19" t="s">
        <v>254</v>
      </c>
      <c r="E14" s="19" t="s">
        <v>228</v>
      </c>
      <c r="F14" s="19" t="s">
        <v>381</v>
      </c>
      <c r="G14" s="59" t="s">
        <v>254</v>
      </c>
      <c r="H14" s="177" t="s">
        <v>254</v>
      </c>
      <c r="I14" s="177">
        <v>35.0</v>
      </c>
      <c r="J14" s="177" t="s">
        <v>254</v>
      </c>
      <c r="K14" s="177" t="s">
        <v>254</v>
      </c>
      <c r="L14" s="61" t="s">
        <v>254</v>
      </c>
      <c r="M14" s="62" t="s">
        <v>254</v>
      </c>
      <c r="N14" s="62">
        <v>35.0</v>
      </c>
      <c r="O14" s="62" t="s">
        <v>254</v>
      </c>
      <c r="P14" s="62" t="s">
        <v>254</v>
      </c>
    </row>
    <row r="15">
      <c r="A15" s="19" t="s">
        <v>175</v>
      </c>
      <c r="B15" s="18">
        <v>0.04917824074074074</v>
      </c>
      <c r="C15" s="19" t="s">
        <v>227</v>
      </c>
      <c r="D15" s="19" t="s">
        <v>254</v>
      </c>
      <c r="E15" s="19" t="s">
        <v>226</v>
      </c>
      <c r="F15" s="19" t="s">
        <v>381</v>
      </c>
      <c r="G15" s="59" t="s">
        <v>254</v>
      </c>
      <c r="H15" s="177" t="s">
        <v>254</v>
      </c>
      <c r="I15" s="177">
        <v>35.0</v>
      </c>
      <c r="J15" s="177" t="s">
        <v>254</v>
      </c>
      <c r="K15" s="177" t="s">
        <v>254</v>
      </c>
      <c r="L15" s="61" t="s">
        <v>254</v>
      </c>
      <c r="M15" s="62" t="s">
        <v>254</v>
      </c>
      <c r="N15" s="62">
        <v>35.0</v>
      </c>
      <c r="O15" s="62" t="s">
        <v>254</v>
      </c>
      <c r="P15" s="62" t="s">
        <v>254</v>
      </c>
    </row>
    <row r="16">
      <c r="A16" s="19" t="s">
        <v>175</v>
      </c>
      <c r="B16" s="18">
        <v>0.04917824074074074</v>
      </c>
      <c r="C16" s="19" t="s">
        <v>227</v>
      </c>
      <c r="D16" s="19" t="s">
        <v>254</v>
      </c>
      <c r="E16" s="19" t="s">
        <v>230</v>
      </c>
      <c r="F16" s="19" t="s">
        <v>381</v>
      </c>
      <c r="G16" s="59" t="s">
        <v>254</v>
      </c>
      <c r="H16" s="177" t="s">
        <v>254</v>
      </c>
      <c r="I16" s="177">
        <v>35.0</v>
      </c>
      <c r="J16" s="177" t="s">
        <v>254</v>
      </c>
      <c r="K16" s="177" t="s">
        <v>254</v>
      </c>
      <c r="L16" s="61" t="s">
        <v>254</v>
      </c>
      <c r="M16" s="62" t="s">
        <v>254</v>
      </c>
      <c r="N16" s="62">
        <v>35.0</v>
      </c>
      <c r="O16" s="62" t="s">
        <v>254</v>
      </c>
      <c r="P16" s="62" t="s">
        <v>254</v>
      </c>
    </row>
    <row r="17">
      <c r="A17" s="19" t="s">
        <v>175</v>
      </c>
      <c r="B17" s="18">
        <v>0.04917824074074074</v>
      </c>
      <c r="C17" s="19" t="s">
        <v>227</v>
      </c>
      <c r="D17" s="19" t="s">
        <v>254</v>
      </c>
      <c r="E17" s="19" t="s">
        <v>236</v>
      </c>
      <c r="F17" s="19" t="s">
        <v>381</v>
      </c>
      <c r="G17" s="59" t="s">
        <v>254</v>
      </c>
      <c r="H17" s="177" t="s">
        <v>254</v>
      </c>
      <c r="I17" s="177">
        <v>35.0</v>
      </c>
      <c r="J17" s="177" t="s">
        <v>254</v>
      </c>
      <c r="K17" s="177" t="s">
        <v>254</v>
      </c>
      <c r="L17" s="61" t="s">
        <v>254</v>
      </c>
      <c r="M17" s="62" t="s">
        <v>254</v>
      </c>
      <c r="N17" s="62">
        <v>35.0</v>
      </c>
      <c r="O17" s="62" t="s">
        <v>254</v>
      </c>
      <c r="P17" s="62" t="s">
        <v>254</v>
      </c>
    </row>
    <row r="18">
      <c r="A18" s="19" t="s">
        <v>175</v>
      </c>
      <c r="B18" s="18">
        <v>0.04917824074074074</v>
      </c>
      <c r="C18" s="19" t="s">
        <v>227</v>
      </c>
      <c r="D18" s="19" t="s">
        <v>254</v>
      </c>
      <c r="E18" s="19" t="s">
        <v>233</v>
      </c>
      <c r="F18" s="19" t="s">
        <v>381</v>
      </c>
      <c r="G18" s="59" t="s">
        <v>254</v>
      </c>
      <c r="H18" s="177" t="s">
        <v>254</v>
      </c>
      <c r="I18" s="177">
        <v>35.0</v>
      </c>
      <c r="J18" s="177" t="s">
        <v>254</v>
      </c>
      <c r="K18" s="177" t="s">
        <v>254</v>
      </c>
      <c r="L18" s="61" t="s">
        <v>254</v>
      </c>
      <c r="M18" s="62" t="s">
        <v>254</v>
      </c>
      <c r="N18" s="62">
        <v>35.0</v>
      </c>
      <c r="O18" s="62" t="s">
        <v>254</v>
      </c>
      <c r="P18" s="62" t="s">
        <v>254</v>
      </c>
    </row>
    <row r="19">
      <c r="A19" s="19" t="s">
        <v>175</v>
      </c>
      <c r="B19" s="18">
        <v>0.05023148148148148</v>
      </c>
      <c r="C19" s="19" t="s">
        <v>228</v>
      </c>
      <c r="D19" s="19" t="s">
        <v>254</v>
      </c>
      <c r="E19" s="19" t="s">
        <v>227</v>
      </c>
      <c r="F19" s="19" t="s">
        <v>262</v>
      </c>
      <c r="G19" s="59" t="s">
        <v>1481</v>
      </c>
      <c r="H19" s="177" t="s">
        <v>254</v>
      </c>
      <c r="I19" s="177" t="s">
        <v>254</v>
      </c>
      <c r="J19" s="177" t="s">
        <v>254</v>
      </c>
      <c r="K19" s="177" t="s">
        <v>254</v>
      </c>
      <c r="L19" s="61" t="s">
        <v>1481</v>
      </c>
      <c r="M19" s="62" t="s">
        <v>254</v>
      </c>
      <c r="N19" s="62" t="s">
        <v>254</v>
      </c>
      <c r="O19" s="62" t="s">
        <v>254</v>
      </c>
      <c r="P19" s="62" t="s">
        <v>254</v>
      </c>
      <c r="Q19" s="19" t="s">
        <v>1482</v>
      </c>
    </row>
    <row r="20">
      <c r="A20" s="19" t="s">
        <v>175</v>
      </c>
      <c r="B20" s="18">
        <v>0.05150462962962963</v>
      </c>
      <c r="C20" s="19" t="s">
        <v>227</v>
      </c>
      <c r="D20" s="19" t="s">
        <v>254</v>
      </c>
      <c r="E20" s="19" t="s">
        <v>233</v>
      </c>
      <c r="F20" s="19" t="s">
        <v>262</v>
      </c>
      <c r="G20" s="59" t="s">
        <v>1481</v>
      </c>
      <c r="H20" s="177" t="s">
        <v>254</v>
      </c>
      <c r="I20" s="177" t="s">
        <v>254</v>
      </c>
      <c r="J20" s="177" t="s">
        <v>254</v>
      </c>
      <c r="K20" s="177" t="s">
        <v>254</v>
      </c>
      <c r="L20" s="61" t="s">
        <v>1481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175</v>
      </c>
      <c r="B21" s="18">
        <v>0.09752314814814815</v>
      </c>
      <c r="C21" s="19" t="s">
        <v>226</v>
      </c>
      <c r="D21" s="19" t="s">
        <v>1483</v>
      </c>
      <c r="E21" s="19" t="s">
        <v>1484</v>
      </c>
      <c r="F21" s="19" t="s">
        <v>258</v>
      </c>
      <c r="G21" s="59" t="s">
        <v>1332</v>
      </c>
      <c r="H21" s="177" t="s">
        <v>254</v>
      </c>
      <c r="I21" s="177" t="s">
        <v>254</v>
      </c>
      <c r="J21" s="177" t="s">
        <v>254</v>
      </c>
      <c r="K21" s="177" t="s">
        <v>254</v>
      </c>
      <c r="L21" s="61" t="s">
        <v>254</v>
      </c>
      <c r="M21" s="62" t="s">
        <v>254</v>
      </c>
      <c r="N21" s="62">
        <v>1.0</v>
      </c>
      <c r="O21" s="62">
        <v>2.0</v>
      </c>
      <c r="P21" s="62" t="s">
        <v>254</v>
      </c>
    </row>
    <row r="22">
      <c r="A22" s="19" t="s">
        <v>175</v>
      </c>
      <c r="B22" s="18">
        <v>0.09951388888888889</v>
      </c>
      <c r="C22" s="19" t="s">
        <v>226</v>
      </c>
      <c r="D22" s="19" t="s">
        <v>254</v>
      </c>
      <c r="E22" s="19" t="s">
        <v>1485</v>
      </c>
      <c r="F22" s="19" t="s">
        <v>262</v>
      </c>
      <c r="G22" s="59" t="s">
        <v>254</v>
      </c>
      <c r="H22" s="177" t="s">
        <v>254</v>
      </c>
      <c r="I22" s="177" t="s">
        <v>254</v>
      </c>
      <c r="J22" s="177" t="s">
        <v>254</v>
      </c>
      <c r="K22" s="177" t="s">
        <v>254</v>
      </c>
      <c r="L22" s="61" t="s">
        <v>254</v>
      </c>
      <c r="M22" s="62" t="s">
        <v>254</v>
      </c>
      <c r="N22" s="62">
        <v>4.0</v>
      </c>
      <c r="O22" s="62" t="s">
        <v>254</v>
      </c>
      <c r="P22" s="62" t="s">
        <v>254</v>
      </c>
    </row>
    <row r="23">
      <c r="A23" s="19" t="s">
        <v>175</v>
      </c>
      <c r="B23" s="18">
        <v>0.09962962962962962</v>
      </c>
      <c r="C23" s="19" t="s">
        <v>226</v>
      </c>
      <c r="D23" s="19" t="s">
        <v>1483</v>
      </c>
      <c r="E23" s="19" t="s">
        <v>1484</v>
      </c>
      <c r="F23" s="19" t="s">
        <v>258</v>
      </c>
      <c r="G23" s="59" t="s">
        <v>254</v>
      </c>
      <c r="H23" s="177" t="s">
        <v>254</v>
      </c>
      <c r="I23" s="177" t="s">
        <v>254</v>
      </c>
      <c r="J23" s="177" t="s">
        <v>254</v>
      </c>
      <c r="K23" s="177" t="s">
        <v>254</v>
      </c>
      <c r="L23" s="61" t="s">
        <v>254</v>
      </c>
      <c r="M23" s="62" t="s">
        <v>254</v>
      </c>
      <c r="N23" s="62">
        <v>1.0</v>
      </c>
      <c r="O23" s="62" t="s">
        <v>254</v>
      </c>
      <c r="P23" s="62" t="s">
        <v>254</v>
      </c>
      <c r="Q23" s="19" t="s">
        <v>1486</v>
      </c>
    </row>
    <row r="24">
      <c r="A24" s="19" t="s">
        <v>175</v>
      </c>
      <c r="B24" s="18">
        <v>0.10648148148148148</v>
      </c>
      <c r="C24" s="19" t="s">
        <v>232</v>
      </c>
      <c r="D24" s="19" t="s">
        <v>1483</v>
      </c>
      <c r="E24" s="19" t="s">
        <v>1487</v>
      </c>
      <c r="F24" s="19" t="s">
        <v>258</v>
      </c>
      <c r="G24" s="59" t="s">
        <v>1488</v>
      </c>
      <c r="H24" s="177" t="s">
        <v>254</v>
      </c>
      <c r="I24" s="177" t="s">
        <v>254</v>
      </c>
      <c r="J24" s="177" t="s">
        <v>254</v>
      </c>
      <c r="K24" s="177" t="s">
        <v>254</v>
      </c>
      <c r="L24" s="61" t="s">
        <v>254</v>
      </c>
      <c r="M24" s="62" t="s">
        <v>254</v>
      </c>
      <c r="N24" s="62">
        <v>575.0</v>
      </c>
      <c r="O24" s="62" t="s">
        <v>254</v>
      </c>
      <c r="P24" s="62" t="s">
        <v>254</v>
      </c>
    </row>
    <row r="25">
      <c r="A25" s="19" t="s">
        <v>175</v>
      </c>
      <c r="B25" s="18">
        <v>0.10648148148148148</v>
      </c>
      <c r="C25" s="19" t="s">
        <v>232</v>
      </c>
      <c r="D25" s="19" t="s">
        <v>254</v>
      </c>
      <c r="E25" s="19" t="s">
        <v>228</v>
      </c>
      <c r="F25" s="19" t="s">
        <v>262</v>
      </c>
      <c r="G25" s="59" t="s">
        <v>1489</v>
      </c>
      <c r="H25" s="177" t="s">
        <v>254</v>
      </c>
      <c r="I25" s="177" t="s">
        <v>254</v>
      </c>
      <c r="J25" s="177" t="s">
        <v>254</v>
      </c>
      <c r="K25" s="177" t="s">
        <v>254</v>
      </c>
      <c r="L25" s="61" t="s">
        <v>1489</v>
      </c>
      <c r="M25" s="62" t="s">
        <v>254</v>
      </c>
      <c r="N25" s="62" t="s">
        <v>254</v>
      </c>
      <c r="O25" s="62" t="s">
        <v>254</v>
      </c>
      <c r="P25" s="62" t="s">
        <v>254</v>
      </c>
    </row>
    <row r="26">
      <c r="A26" s="19" t="s">
        <v>175</v>
      </c>
      <c r="B26" s="18">
        <v>0.10857638888888889</v>
      </c>
      <c r="C26" s="19" t="s">
        <v>228</v>
      </c>
      <c r="D26" s="19" t="s">
        <v>254</v>
      </c>
      <c r="E26" s="19" t="s">
        <v>254</v>
      </c>
      <c r="F26" s="19" t="s">
        <v>304</v>
      </c>
      <c r="G26" s="59" t="s">
        <v>254</v>
      </c>
      <c r="H26" s="177" t="s">
        <v>254</v>
      </c>
      <c r="I26" s="177" t="s">
        <v>254</v>
      </c>
      <c r="J26" s="177" t="s">
        <v>254</v>
      </c>
      <c r="K26" s="177" t="s">
        <v>254</v>
      </c>
      <c r="L26" s="61" t="s">
        <v>1490</v>
      </c>
      <c r="M26" s="62" t="s">
        <v>254</v>
      </c>
      <c r="N26" s="62" t="s">
        <v>254</v>
      </c>
      <c r="O26" s="62" t="s">
        <v>254</v>
      </c>
      <c r="P26" s="62" t="s">
        <v>254</v>
      </c>
      <c r="Q26" s="19" t="s">
        <v>448</v>
      </c>
    </row>
    <row r="27">
      <c r="A27" s="19" t="s">
        <v>175</v>
      </c>
      <c r="B27" s="18">
        <v>0.1089699074074074</v>
      </c>
      <c r="C27" s="19" t="s">
        <v>236</v>
      </c>
      <c r="D27" s="19" t="s">
        <v>254</v>
      </c>
      <c r="E27" s="19" t="s">
        <v>230</v>
      </c>
      <c r="F27" s="19" t="s">
        <v>293</v>
      </c>
      <c r="G27" s="59" t="s">
        <v>630</v>
      </c>
      <c r="H27" s="177" t="s">
        <v>254</v>
      </c>
      <c r="I27" s="177" t="s">
        <v>254</v>
      </c>
      <c r="J27" s="177" t="s">
        <v>254</v>
      </c>
      <c r="K27" s="177" t="s">
        <v>254</v>
      </c>
      <c r="L27" s="61" t="s">
        <v>630</v>
      </c>
      <c r="M27" s="62" t="s">
        <v>254</v>
      </c>
      <c r="N27" s="62" t="s">
        <v>254</v>
      </c>
      <c r="O27" s="62" t="s">
        <v>254</v>
      </c>
      <c r="P27" s="62" t="s">
        <v>254</v>
      </c>
      <c r="Q27" s="19" t="s">
        <v>1491</v>
      </c>
    </row>
    <row r="28">
      <c r="A28" s="19" t="s">
        <v>175</v>
      </c>
      <c r="B28" s="18">
        <v>0.11180555555555556</v>
      </c>
      <c r="C28" s="19" t="s">
        <v>232</v>
      </c>
      <c r="D28" s="19" t="s">
        <v>254</v>
      </c>
      <c r="E28" s="19" t="s">
        <v>254</v>
      </c>
      <c r="F28" s="19" t="s">
        <v>304</v>
      </c>
      <c r="G28" s="59" t="s">
        <v>254</v>
      </c>
      <c r="H28" s="177" t="s">
        <v>254</v>
      </c>
      <c r="I28" s="177" t="s">
        <v>254</v>
      </c>
      <c r="J28" s="177" t="s">
        <v>254</v>
      </c>
      <c r="K28" s="177" t="s">
        <v>254</v>
      </c>
      <c r="L28" s="61" t="s">
        <v>1492</v>
      </c>
      <c r="M28" s="62" t="s">
        <v>254</v>
      </c>
      <c r="N28" s="62" t="s">
        <v>254</v>
      </c>
      <c r="O28" s="62" t="s">
        <v>254</v>
      </c>
      <c r="P28" s="62" t="s">
        <v>254</v>
      </c>
      <c r="Q28" s="19" t="s">
        <v>1493</v>
      </c>
    </row>
    <row r="29">
      <c r="A29" s="19" t="s">
        <v>175</v>
      </c>
      <c r="B29" s="18">
        <v>0.12619212962962964</v>
      </c>
      <c r="C29" s="19" t="s">
        <v>228</v>
      </c>
      <c r="D29" s="19" t="s">
        <v>1483</v>
      </c>
      <c r="E29" s="19" t="s">
        <v>228</v>
      </c>
      <c r="F29" s="19" t="s">
        <v>258</v>
      </c>
      <c r="G29" s="59" t="s">
        <v>1494</v>
      </c>
      <c r="H29" s="177" t="s">
        <v>254</v>
      </c>
      <c r="I29" s="177" t="s">
        <v>254</v>
      </c>
      <c r="J29" s="177" t="s">
        <v>254</v>
      </c>
      <c r="K29" s="177" t="s">
        <v>254</v>
      </c>
      <c r="L29" s="61" t="s">
        <v>254</v>
      </c>
      <c r="M29" s="62" t="s">
        <v>254</v>
      </c>
      <c r="N29" s="62">
        <v>15.0</v>
      </c>
      <c r="O29" s="62" t="s">
        <v>254</v>
      </c>
      <c r="P29" s="62" t="s">
        <v>254</v>
      </c>
    </row>
    <row r="30">
      <c r="A30" s="19" t="s">
        <v>175</v>
      </c>
      <c r="B30" s="18">
        <v>0.14280092592592591</v>
      </c>
      <c r="C30" s="19" t="s">
        <v>233</v>
      </c>
      <c r="D30" s="19" t="s">
        <v>1483</v>
      </c>
      <c r="E30" s="19" t="s">
        <v>232</v>
      </c>
      <c r="F30" s="19" t="s">
        <v>258</v>
      </c>
      <c r="G30" s="59" t="s">
        <v>1495</v>
      </c>
      <c r="H30" s="177" t="s">
        <v>254</v>
      </c>
      <c r="I30" s="177" t="s">
        <v>254</v>
      </c>
      <c r="J30" s="177" t="s">
        <v>254</v>
      </c>
      <c r="K30" s="177" t="s">
        <v>254</v>
      </c>
      <c r="L30" s="61" t="s">
        <v>254</v>
      </c>
      <c r="M30" s="62" t="s">
        <v>254</v>
      </c>
      <c r="N30" s="62" t="s">
        <v>254</v>
      </c>
      <c r="O30" s="62">
        <v>2.0</v>
      </c>
      <c r="P30" s="62" t="s">
        <v>254</v>
      </c>
    </row>
    <row r="31">
      <c r="A31" s="19" t="s">
        <v>175</v>
      </c>
      <c r="B31" s="18">
        <v>0.14280092592592591</v>
      </c>
      <c r="C31" s="19" t="s">
        <v>233</v>
      </c>
      <c r="D31" s="19" t="s">
        <v>1483</v>
      </c>
      <c r="E31" s="19" t="s">
        <v>228</v>
      </c>
      <c r="F31" s="19" t="s">
        <v>258</v>
      </c>
      <c r="G31" s="59" t="s">
        <v>1495</v>
      </c>
      <c r="H31" s="177" t="s">
        <v>254</v>
      </c>
      <c r="I31" s="177" t="s">
        <v>254</v>
      </c>
      <c r="J31" s="177" t="s">
        <v>254</v>
      </c>
      <c r="K31" s="177" t="s">
        <v>254</v>
      </c>
      <c r="L31" s="61" t="s">
        <v>254</v>
      </c>
      <c r="M31" s="62" t="s">
        <v>254</v>
      </c>
      <c r="N31" s="62" t="s">
        <v>254</v>
      </c>
      <c r="O31" s="62">
        <v>2.0</v>
      </c>
      <c r="P31" s="62">
        <v>1.0</v>
      </c>
    </row>
    <row r="32">
      <c r="A32" s="19" t="s">
        <v>175</v>
      </c>
      <c r="B32" s="18">
        <v>0.14280092592592591</v>
      </c>
      <c r="C32" s="19" t="s">
        <v>233</v>
      </c>
      <c r="D32" s="19" t="s">
        <v>1483</v>
      </c>
      <c r="E32" s="19" t="s">
        <v>226</v>
      </c>
      <c r="F32" s="19" t="s">
        <v>258</v>
      </c>
      <c r="G32" s="59" t="s">
        <v>1495</v>
      </c>
      <c r="H32" s="177" t="s">
        <v>254</v>
      </c>
      <c r="I32" s="177" t="s">
        <v>254</v>
      </c>
      <c r="J32" s="177" t="s">
        <v>254</v>
      </c>
      <c r="K32" s="177" t="s">
        <v>254</v>
      </c>
      <c r="L32" s="61" t="s">
        <v>254</v>
      </c>
      <c r="M32" s="62" t="s">
        <v>254</v>
      </c>
      <c r="N32" s="62" t="s">
        <v>254</v>
      </c>
      <c r="O32" s="62">
        <v>2.0</v>
      </c>
      <c r="P32" s="62">
        <v>1.0</v>
      </c>
    </row>
    <row r="33">
      <c r="A33" s="19" t="s">
        <v>175</v>
      </c>
      <c r="B33" s="18">
        <v>0.14280092592592591</v>
      </c>
      <c r="C33" s="19" t="s">
        <v>233</v>
      </c>
      <c r="D33" s="19" t="s">
        <v>1483</v>
      </c>
      <c r="E33" s="19" t="s">
        <v>230</v>
      </c>
      <c r="F33" s="19" t="s">
        <v>258</v>
      </c>
      <c r="G33" s="59" t="s">
        <v>1495</v>
      </c>
      <c r="H33" s="177" t="s">
        <v>254</v>
      </c>
      <c r="I33" s="177" t="s">
        <v>254</v>
      </c>
      <c r="J33" s="177" t="s">
        <v>254</v>
      </c>
      <c r="K33" s="177" t="s">
        <v>254</v>
      </c>
      <c r="L33" s="61" t="s">
        <v>254</v>
      </c>
      <c r="M33" s="62" t="s">
        <v>254</v>
      </c>
      <c r="N33" s="62" t="s">
        <v>254</v>
      </c>
      <c r="O33" s="62">
        <v>2.0</v>
      </c>
      <c r="P33" s="62">
        <v>1.0</v>
      </c>
    </row>
    <row r="34">
      <c r="A34" s="19" t="s">
        <v>175</v>
      </c>
      <c r="B34" s="18">
        <v>0.14280092592592591</v>
      </c>
      <c r="C34" s="19" t="s">
        <v>233</v>
      </c>
      <c r="D34" s="19" t="s">
        <v>1483</v>
      </c>
      <c r="E34" s="19" t="s">
        <v>236</v>
      </c>
      <c r="F34" s="19" t="s">
        <v>258</v>
      </c>
      <c r="G34" s="59" t="s">
        <v>1495</v>
      </c>
      <c r="H34" s="177" t="s">
        <v>254</v>
      </c>
      <c r="I34" s="177" t="s">
        <v>254</v>
      </c>
      <c r="J34" s="177" t="s">
        <v>254</v>
      </c>
      <c r="K34" s="177" t="s">
        <v>254</v>
      </c>
      <c r="L34" s="61" t="s">
        <v>254</v>
      </c>
      <c r="M34" s="62" t="s">
        <v>254</v>
      </c>
      <c r="N34" s="62" t="s">
        <v>254</v>
      </c>
      <c r="O34" s="62">
        <v>2.0</v>
      </c>
      <c r="P34" s="62">
        <v>1.0</v>
      </c>
    </row>
    <row r="35">
      <c r="A35" s="19" t="s">
        <v>175</v>
      </c>
      <c r="B35" s="18">
        <v>0.14280092592592591</v>
      </c>
      <c r="C35" s="19" t="s">
        <v>233</v>
      </c>
      <c r="D35" s="19" t="s">
        <v>1483</v>
      </c>
      <c r="E35" s="19" t="s">
        <v>233</v>
      </c>
      <c r="F35" s="19" t="s">
        <v>258</v>
      </c>
      <c r="G35" s="59" t="s">
        <v>1495</v>
      </c>
      <c r="H35" s="177" t="s">
        <v>254</v>
      </c>
      <c r="I35" s="177" t="s">
        <v>254</v>
      </c>
      <c r="J35" s="177" t="s">
        <v>254</v>
      </c>
      <c r="K35" s="177" t="s">
        <v>254</v>
      </c>
      <c r="L35" s="61" t="s">
        <v>254</v>
      </c>
      <c r="M35" s="62" t="s">
        <v>254</v>
      </c>
      <c r="N35" s="62" t="s">
        <v>254</v>
      </c>
      <c r="O35" s="62">
        <v>2.0</v>
      </c>
      <c r="P35" s="62">
        <v>1.0</v>
      </c>
    </row>
    <row r="36">
      <c r="A36" s="19" t="s">
        <v>175</v>
      </c>
      <c r="B36" s="18">
        <v>0.14369212962962963</v>
      </c>
      <c r="C36" s="19" t="s">
        <v>226</v>
      </c>
      <c r="D36" s="19" t="s">
        <v>1483</v>
      </c>
      <c r="E36" s="19" t="s">
        <v>226</v>
      </c>
      <c r="F36" s="19" t="s">
        <v>258</v>
      </c>
      <c r="G36" s="59" t="s">
        <v>1496</v>
      </c>
      <c r="H36" s="177" t="s">
        <v>254</v>
      </c>
      <c r="I36" s="177" t="s">
        <v>254</v>
      </c>
      <c r="J36" s="177" t="s">
        <v>254</v>
      </c>
      <c r="K36" s="177" t="s">
        <v>254</v>
      </c>
      <c r="L36" s="61" t="s">
        <v>254</v>
      </c>
      <c r="M36" s="62" t="s">
        <v>254</v>
      </c>
      <c r="N36" s="62">
        <v>25.0</v>
      </c>
      <c r="O36" s="62" t="s">
        <v>254</v>
      </c>
      <c r="P36" s="62" t="s">
        <v>254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2.43"/>
    <col customWidth="1" min="4" max="4" width="15.43"/>
    <col customWidth="1" min="5" max="5" width="16.57"/>
    <col customWidth="1" min="7" max="7" width="30.29"/>
    <col customWidth="1" min="8" max="8" width="9.29"/>
    <col customWidth="1" min="9" max="11" width="7.71"/>
    <col customWidth="1" min="12" max="12" width="30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81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176</v>
      </c>
      <c r="B2" s="18">
        <v>0.00920138888888889</v>
      </c>
      <c r="C2" s="19" t="s">
        <v>254</v>
      </c>
      <c r="D2" s="19" t="s">
        <v>1497</v>
      </c>
      <c r="E2" s="19" t="s">
        <v>230</v>
      </c>
      <c r="F2" s="19" t="s">
        <v>273</v>
      </c>
      <c r="G2" s="59" t="s">
        <v>1498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176</v>
      </c>
      <c r="B3" s="18">
        <v>0.0484375</v>
      </c>
      <c r="C3" s="19" t="s">
        <v>254</v>
      </c>
      <c r="D3" s="19" t="s">
        <v>1499</v>
      </c>
      <c r="E3" s="19" t="s">
        <v>230</v>
      </c>
      <c r="F3" s="19" t="s">
        <v>273</v>
      </c>
      <c r="G3" s="59" t="s">
        <v>1500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1501</v>
      </c>
    </row>
    <row r="4">
      <c r="A4" s="19" t="s">
        <v>176</v>
      </c>
      <c r="B4" s="18">
        <v>0.04864583333333333</v>
      </c>
      <c r="C4" s="19" t="s">
        <v>254</v>
      </c>
      <c r="D4" s="19" t="s">
        <v>1499</v>
      </c>
      <c r="E4" s="19" t="s">
        <v>226</v>
      </c>
      <c r="F4" s="19" t="s">
        <v>273</v>
      </c>
      <c r="G4" s="59" t="s">
        <v>1502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176</v>
      </c>
      <c r="B5" s="18">
        <v>0.05912037037037037</v>
      </c>
      <c r="C5" s="19" t="s">
        <v>254</v>
      </c>
      <c r="D5" s="19" t="s">
        <v>1499</v>
      </c>
      <c r="E5" s="19" t="s">
        <v>228</v>
      </c>
      <c r="F5" s="19" t="s">
        <v>273</v>
      </c>
      <c r="G5" s="59" t="s">
        <v>1503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176</v>
      </c>
      <c r="B6" s="18">
        <v>0.059224537037037034</v>
      </c>
      <c r="C6" s="19" t="s">
        <v>254</v>
      </c>
      <c r="D6" s="19" t="s">
        <v>1499</v>
      </c>
      <c r="E6" s="19" t="s">
        <v>228</v>
      </c>
      <c r="F6" s="19" t="s">
        <v>273</v>
      </c>
      <c r="G6" s="59" t="s">
        <v>1504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1505</v>
      </c>
    </row>
    <row r="7">
      <c r="A7" s="19" t="s">
        <v>176</v>
      </c>
      <c r="B7" s="18">
        <v>0.05980324074074074</v>
      </c>
      <c r="C7" s="19" t="s">
        <v>228</v>
      </c>
      <c r="D7" s="19" t="s">
        <v>254</v>
      </c>
      <c r="E7" s="19" t="s">
        <v>236</v>
      </c>
      <c r="F7" s="19" t="s">
        <v>262</v>
      </c>
      <c r="G7" s="59" t="s">
        <v>1504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1504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1506</v>
      </c>
    </row>
    <row r="8">
      <c r="A8" s="19" t="s">
        <v>176</v>
      </c>
      <c r="B8" s="18">
        <v>0.060335648148148145</v>
      </c>
      <c r="C8" s="19" t="s">
        <v>254</v>
      </c>
      <c r="D8" s="19" t="s">
        <v>1504</v>
      </c>
      <c r="E8" s="19" t="s">
        <v>236</v>
      </c>
      <c r="F8" s="19" t="s">
        <v>273</v>
      </c>
      <c r="G8" s="59" t="s">
        <v>1507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176</v>
      </c>
      <c r="B9" s="18">
        <v>0.06049768518518518</v>
      </c>
      <c r="C9" s="19" t="s">
        <v>236</v>
      </c>
      <c r="D9" s="19" t="s">
        <v>254</v>
      </c>
      <c r="E9" s="19" t="s">
        <v>228</v>
      </c>
      <c r="F9" s="19" t="s">
        <v>262</v>
      </c>
      <c r="G9" s="59" t="s">
        <v>1507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1507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176</v>
      </c>
      <c r="B10" s="18">
        <v>0.06569444444444444</v>
      </c>
      <c r="C10" s="19" t="s">
        <v>227</v>
      </c>
      <c r="D10" s="19" t="s">
        <v>254</v>
      </c>
      <c r="E10" s="19" t="s">
        <v>254</v>
      </c>
      <c r="F10" s="19" t="s">
        <v>304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422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176</v>
      </c>
      <c r="B11" s="18">
        <v>0.17322916666666666</v>
      </c>
      <c r="C11" s="19" t="s">
        <v>227</v>
      </c>
      <c r="D11" s="19" t="s">
        <v>254</v>
      </c>
      <c r="E11" s="19" t="s">
        <v>1508</v>
      </c>
      <c r="F11" s="19" t="s">
        <v>304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422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176</v>
      </c>
      <c r="B12" s="18">
        <v>0.1817476851851852</v>
      </c>
      <c r="C12" s="19" t="s">
        <v>227</v>
      </c>
      <c r="D12" s="19" t="s">
        <v>254</v>
      </c>
      <c r="E12" s="19" t="s">
        <v>236</v>
      </c>
      <c r="F12" s="19" t="s">
        <v>262</v>
      </c>
      <c r="G12" s="59" t="s">
        <v>1509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1509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176</v>
      </c>
      <c r="B13" s="18">
        <v>0.18181712962962962</v>
      </c>
      <c r="C13" s="19" t="s">
        <v>254</v>
      </c>
      <c r="D13" s="19" t="s">
        <v>254</v>
      </c>
      <c r="E13" s="19" t="s">
        <v>236</v>
      </c>
      <c r="F13" s="19" t="s">
        <v>1099</v>
      </c>
      <c r="G13" s="5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1510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176</v>
      </c>
      <c r="B14" s="18">
        <v>0.1819212962962963</v>
      </c>
      <c r="C14" s="19" t="s">
        <v>236</v>
      </c>
      <c r="D14" s="19" t="s">
        <v>254</v>
      </c>
      <c r="E14" s="19" t="s">
        <v>227</v>
      </c>
      <c r="F14" s="19" t="s">
        <v>262</v>
      </c>
      <c r="G14" s="59" t="s">
        <v>1511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1511</v>
      </c>
      <c r="M14" s="62" t="s">
        <v>254</v>
      </c>
      <c r="N14" s="62" t="s">
        <v>254</v>
      </c>
      <c r="O14" s="62" t="s">
        <v>254</v>
      </c>
      <c r="P14" s="62" t="s">
        <v>254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29"/>
    <col customWidth="1" min="2" max="16" width="9.14"/>
  </cols>
  <sheetData>
    <row r="1">
      <c r="A1" s="52" t="s">
        <v>236</v>
      </c>
      <c r="B1" s="53"/>
      <c r="C1" s="53"/>
      <c r="D1" s="53"/>
      <c r="E1" s="53"/>
      <c r="F1" s="53"/>
      <c r="G1" s="54"/>
      <c r="H1" s="54"/>
      <c r="I1" s="54"/>
      <c r="J1" s="54"/>
      <c r="K1" s="54"/>
      <c r="L1" s="52"/>
      <c r="M1" s="52"/>
      <c r="N1" s="52"/>
      <c r="O1" s="52"/>
      <c r="P1" s="52"/>
    </row>
    <row r="2">
      <c r="A2" s="33" t="s">
        <v>237</v>
      </c>
      <c r="B2" s="27" t="s">
        <v>95</v>
      </c>
      <c r="C2" s="28" t="s">
        <v>96</v>
      </c>
      <c r="D2" s="28" t="s">
        <v>97</v>
      </c>
      <c r="E2" s="28" t="s">
        <v>98</v>
      </c>
      <c r="F2" s="29" t="s">
        <v>99</v>
      </c>
      <c r="G2" s="30" t="s">
        <v>100</v>
      </c>
      <c r="H2" s="31" t="s">
        <v>101</v>
      </c>
      <c r="I2" s="31" t="s">
        <v>102</v>
      </c>
      <c r="J2" s="31" t="s">
        <v>103</v>
      </c>
      <c r="K2" s="32" t="s">
        <v>104</v>
      </c>
      <c r="L2" s="33" t="s">
        <v>105</v>
      </c>
      <c r="M2" s="34" t="s">
        <v>106</v>
      </c>
      <c r="N2" s="34" t="s">
        <v>107</v>
      </c>
      <c r="O2" s="34" t="s">
        <v>108</v>
      </c>
      <c r="P2" s="35" t="s">
        <v>109</v>
      </c>
    </row>
    <row r="3">
      <c r="A3" s="1" t="s">
        <v>110</v>
      </c>
      <c r="B3" s="36">
        <f t="shared" ref="B3:B115" si="2">SUMIF(INDIRECT("'"&amp;$A3&amp;"'!E:E"), $A$2, INDIRECT("'"&amp;$A3&amp;"'!H:H")) + SUMIF(INDIRECT("'"&amp;$A3&amp;"'!E:E"), $A$1, INDIRECT("'"&amp;$A3&amp;"'!H:H"))</f>
        <v>0</v>
      </c>
      <c r="C3">
        <f t="shared" ref="C3:C115" si="3">SUMIF(INDIRECT("'"&amp;$A3&amp;"'!E:E"), $A$2, INDIRECT("'"&amp;$A3&amp;"'!I:I")) + SUMIF(INDIRECT("'"&amp;$A3&amp;"'!E:E"), $A$1, INDIRECT("'"&amp;$A3&amp;"'!I:I"))</f>
        <v>0</v>
      </c>
      <c r="D3">
        <f t="shared" ref="D3:D115" si="4">SUMIF(INDIRECT("'"&amp;$A3&amp;"'!E:E"), $A$2, INDIRECT("'"&amp;$A3&amp;"'!J:J")) + SUMIF(INDIRECT("'"&amp;$A3&amp;"'!E:E"), $A$1, INDIRECT("'"&amp;$A3&amp;"'!J:J"))</f>
        <v>2</v>
      </c>
      <c r="E3">
        <f t="shared" ref="E3:E115" si="5">SUMIF(INDIRECT("'"&amp;$A3&amp;"'!E:E"), $A$2, INDIRECT("'"&amp;$A3&amp;"'!K:K"))+ SUMIF(INDIRECT("'"&amp;$A3&amp;"'!E:E"), $A$1, INDIRECT("'"&amp;$A3&amp;"'!K:K"))</f>
        <v>0</v>
      </c>
      <c r="F3" s="37">
        <f t="shared" ref="F3:F115" si="6">(B3*10)+C3+(D3/10)+(E3/100)</f>
        <v>0.2</v>
      </c>
      <c r="G3" s="36">
        <f t="shared" ref="G3:G115" si="7">-SUMIF(INDIRECT("'"&amp;$A3&amp;"'!C:C"), $A$2, INDIRECT("'"&amp;$A3&amp;"'!M:M")) - SUMIF(INDIRECT("'"&amp;$A3&amp;"'!C:C"), $A$1, INDIRECT("'"&amp;$A3&amp;"'!M:M"))</f>
        <v>0</v>
      </c>
      <c r="H3">
        <f t="shared" ref="H3:H115" si="8">-SUMIF(INDIRECT("'"&amp;$A3&amp;"'!C:C"), $A$2, INDIRECT("'"&amp;$A3&amp;"'!N:N")) - SUMIF(INDIRECT("'"&amp;$A3&amp;"'!C:C"), $A$1, INDIRECT("'"&amp;$A3&amp;"'!N:N"))</f>
        <v>0</v>
      </c>
      <c r="I3">
        <f t="shared" ref="I3:I115" si="9">-SUMIF(INDIRECT("'"&amp;$A3&amp;"'!C:C"), $A$2, INDIRECT("'"&amp;$A3&amp;"'!O:O")) - SUMIF(INDIRECT("'"&amp;$A3&amp;"'!C:C"), $A$1, INDIRECT("'"&amp;$A3&amp;"'!O:O"))</f>
        <v>0</v>
      </c>
      <c r="J3">
        <f t="shared" ref="J3:J115" si="10">-SUMIF(INDIRECT("'"&amp;$A3&amp;"'!C:C"), $A$2, INDIRECT("'"&amp;$A3&amp;"'!P:P")) - SUMIF(INDIRECT("'"&amp;$A3&amp;"'!C:C"), $A$1, INDIRECT("'"&amp;$A3&amp;"'!P:P"))</f>
        <v>-10</v>
      </c>
      <c r="K3" s="38">
        <f t="shared" ref="K3:K115" si="11">(G3*10) + H3 + (I3/10) + (J3/100)</f>
        <v>-0.1</v>
      </c>
      <c r="L3" s="39">
        <f t="shared" ref="L3:P3" si="1">B3+G3</f>
        <v>0</v>
      </c>
      <c r="M3" s="19">
        <f t="shared" si="1"/>
        <v>0</v>
      </c>
      <c r="N3" s="19">
        <f t="shared" si="1"/>
        <v>2</v>
      </c>
      <c r="O3" s="19">
        <f t="shared" si="1"/>
        <v>-10</v>
      </c>
      <c r="P3" s="37">
        <f t="shared" si="1"/>
        <v>0.1</v>
      </c>
    </row>
    <row r="4">
      <c r="A4" s="1" t="s">
        <v>111</v>
      </c>
      <c r="B4" s="36">
        <f t="shared" si="2"/>
        <v>0</v>
      </c>
      <c r="C4">
        <f t="shared" si="3"/>
        <v>0</v>
      </c>
      <c r="D4">
        <f t="shared" si="4"/>
        <v>0</v>
      </c>
      <c r="E4">
        <f t="shared" si="5"/>
        <v>0</v>
      </c>
      <c r="F4" s="37">
        <f t="shared" si="6"/>
        <v>0</v>
      </c>
      <c r="G4" s="36">
        <f t="shared" si="7"/>
        <v>0</v>
      </c>
      <c r="H4">
        <f t="shared" si="8"/>
        <v>0</v>
      </c>
      <c r="I4">
        <f t="shared" si="9"/>
        <v>0</v>
      </c>
      <c r="J4">
        <f t="shared" si="10"/>
        <v>0</v>
      </c>
      <c r="K4" s="38">
        <f t="shared" si="11"/>
        <v>0</v>
      </c>
      <c r="L4" s="39">
        <f t="shared" ref="L4:P4" si="12">B4+G4</f>
        <v>0</v>
      </c>
      <c r="M4" s="19">
        <f t="shared" si="12"/>
        <v>0</v>
      </c>
      <c r="N4" s="19">
        <f t="shared" si="12"/>
        <v>0</v>
      </c>
      <c r="O4" s="19">
        <f t="shared" si="12"/>
        <v>0</v>
      </c>
      <c r="P4" s="37">
        <f t="shared" si="12"/>
        <v>0</v>
      </c>
    </row>
    <row r="5">
      <c r="A5" s="1" t="s">
        <v>112</v>
      </c>
      <c r="B5" s="36">
        <f t="shared" si="2"/>
        <v>0</v>
      </c>
      <c r="C5">
        <f t="shared" si="3"/>
        <v>0</v>
      </c>
      <c r="D5">
        <f t="shared" si="4"/>
        <v>0</v>
      </c>
      <c r="E5">
        <f t="shared" si="5"/>
        <v>0</v>
      </c>
      <c r="F5" s="37">
        <f t="shared" si="6"/>
        <v>0</v>
      </c>
      <c r="G5" s="36">
        <f t="shared" si="7"/>
        <v>0</v>
      </c>
      <c r="H5">
        <f t="shared" si="8"/>
        <v>-13</v>
      </c>
      <c r="I5">
        <f t="shared" si="9"/>
        <v>-2</v>
      </c>
      <c r="J5">
        <f t="shared" si="10"/>
        <v>0</v>
      </c>
      <c r="K5" s="38">
        <f t="shared" si="11"/>
        <v>-13.2</v>
      </c>
      <c r="L5" s="39">
        <f t="shared" ref="L5:P5" si="13">B5+G5</f>
        <v>0</v>
      </c>
      <c r="M5" s="19">
        <f t="shared" si="13"/>
        <v>-13</v>
      </c>
      <c r="N5" s="19">
        <f t="shared" si="13"/>
        <v>-2</v>
      </c>
      <c r="O5" s="19">
        <f t="shared" si="13"/>
        <v>0</v>
      </c>
      <c r="P5" s="37">
        <f t="shared" si="13"/>
        <v>-13.2</v>
      </c>
    </row>
    <row r="6">
      <c r="A6" s="1" t="s">
        <v>113</v>
      </c>
      <c r="B6" s="36">
        <f t="shared" si="2"/>
        <v>0</v>
      </c>
      <c r="C6">
        <f t="shared" si="3"/>
        <v>0</v>
      </c>
      <c r="D6">
        <f t="shared" si="4"/>
        <v>0</v>
      </c>
      <c r="E6">
        <f t="shared" si="5"/>
        <v>0</v>
      </c>
      <c r="F6" s="37">
        <f t="shared" si="6"/>
        <v>0</v>
      </c>
      <c r="G6" s="3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 s="38">
        <f t="shared" si="11"/>
        <v>0</v>
      </c>
      <c r="L6" s="39">
        <f t="shared" ref="L6:P6" si="14">B6+G6</f>
        <v>0</v>
      </c>
      <c r="M6" s="19">
        <f t="shared" si="14"/>
        <v>0</v>
      </c>
      <c r="N6" s="19">
        <f t="shared" si="14"/>
        <v>0</v>
      </c>
      <c r="O6" s="19">
        <f t="shared" si="14"/>
        <v>0</v>
      </c>
      <c r="P6" s="37">
        <f t="shared" si="14"/>
        <v>0</v>
      </c>
    </row>
    <row r="7">
      <c r="A7" s="1" t="s">
        <v>114</v>
      </c>
      <c r="B7" s="36">
        <f t="shared" si="2"/>
        <v>0</v>
      </c>
      <c r="C7">
        <f t="shared" si="3"/>
        <v>60</v>
      </c>
      <c r="D7">
        <f t="shared" si="4"/>
        <v>0</v>
      </c>
      <c r="E7">
        <f t="shared" si="5"/>
        <v>0</v>
      </c>
      <c r="F7" s="37">
        <f t="shared" si="6"/>
        <v>60</v>
      </c>
      <c r="G7" s="36">
        <f t="shared" si="7"/>
        <v>0</v>
      </c>
      <c r="H7">
        <f t="shared" si="8"/>
        <v>0</v>
      </c>
      <c r="I7">
        <f t="shared" si="9"/>
        <v>0</v>
      </c>
      <c r="J7">
        <f t="shared" si="10"/>
        <v>0</v>
      </c>
      <c r="K7" s="38">
        <f t="shared" si="11"/>
        <v>0</v>
      </c>
      <c r="L7" s="39">
        <f t="shared" ref="L7:P7" si="15">B7+G7</f>
        <v>0</v>
      </c>
      <c r="M7" s="19">
        <f t="shared" si="15"/>
        <v>60</v>
      </c>
      <c r="N7" s="19">
        <f t="shared" si="15"/>
        <v>0</v>
      </c>
      <c r="O7" s="19">
        <f t="shared" si="15"/>
        <v>0</v>
      </c>
      <c r="P7" s="37">
        <f t="shared" si="15"/>
        <v>60</v>
      </c>
    </row>
    <row r="8">
      <c r="A8" s="1" t="s">
        <v>115</v>
      </c>
      <c r="B8" s="36">
        <f t="shared" si="2"/>
        <v>0</v>
      </c>
      <c r="C8">
        <f t="shared" si="3"/>
        <v>0</v>
      </c>
      <c r="D8">
        <f t="shared" si="4"/>
        <v>0</v>
      </c>
      <c r="E8">
        <f t="shared" si="5"/>
        <v>0</v>
      </c>
      <c r="F8" s="37">
        <f t="shared" si="6"/>
        <v>0</v>
      </c>
      <c r="G8" s="36">
        <f t="shared" si="7"/>
        <v>0</v>
      </c>
      <c r="H8">
        <f t="shared" si="8"/>
        <v>-12</v>
      </c>
      <c r="I8">
        <f t="shared" si="9"/>
        <v>0</v>
      </c>
      <c r="J8">
        <f t="shared" si="10"/>
        <v>0</v>
      </c>
      <c r="K8" s="38">
        <f t="shared" si="11"/>
        <v>-12</v>
      </c>
      <c r="L8" s="39">
        <f t="shared" ref="L8:P8" si="16">B8+G8</f>
        <v>0</v>
      </c>
      <c r="M8" s="19">
        <f t="shared" si="16"/>
        <v>-12</v>
      </c>
      <c r="N8" s="19">
        <f t="shared" si="16"/>
        <v>0</v>
      </c>
      <c r="O8" s="19">
        <f t="shared" si="16"/>
        <v>0</v>
      </c>
      <c r="P8" s="37">
        <f t="shared" si="16"/>
        <v>-12</v>
      </c>
    </row>
    <row r="9">
      <c r="A9" s="1" t="s">
        <v>116</v>
      </c>
      <c r="B9" s="36">
        <f t="shared" si="2"/>
        <v>0</v>
      </c>
      <c r="C9">
        <f t="shared" si="3"/>
        <v>0</v>
      </c>
      <c r="D9">
        <f t="shared" si="4"/>
        <v>0</v>
      </c>
      <c r="E9">
        <f t="shared" si="5"/>
        <v>0</v>
      </c>
      <c r="F9" s="37">
        <f t="shared" si="6"/>
        <v>0</v>
      </c>
      <c r="G9" s="36">
        <f t="shared" si="7"/>
        <v>0</v>
      </c>
      <c r="H9">
        <f t="shared" si="8"/>
        <v>0</v>
      </c>
      <c r="I9">
        <f t="shared" si="9"/>
        <v>0</v>
      </c>
      <c r="J9">
        <f t="shared" si="10"/>
        <v>0</v>
      </c>
      <c r="K9" s="38">
        <f t="shared" si="11"/>
        <v>0</v>
      </c>
      <c r="L9" s="39">
        <f t="shared" ref="L9:P9" si="17">B9+G9</f>
        <v>0</v>
      </c>
      <c r="M9" s="19">
        <f t="shared" si="17"/>
        <v>0</v>
      </c>
      <c r="N9" s="19">
        <f t="shared" si="17"/>
        <v>0</v>
      </c>
      <c r="O9" s="19">
        <f t="shared" si="17"/>
        <v>0</v>
      </c>
      <c r="P9" s="37">
        <f t="shared" si="17"/>
        <v>0</v>
      </c>
    </row>
    <row r="10">
      <c r="A10" s="1" t="s">
        <v>117</v>
      </c>
      <c r="B10" s="36">
        <f t="shared" si="2"/>
        <v>0</v>
      </c>
      <c r="C10">
        <f t="shared" si="3"/>
        <v>210</v>
      </c>
      <c r="D10">
        <f t="shared" si="4"/>
        <v>0</v>
      </c>
      <c r="E10">
        <f t="shared" si="5"/>
        <v>0</v>
      </c>
      <c r="F10" s="37">
        <f t="shared" si="6"/>
        <v>210</v>
      </c>
      <c r="G10" s="36">
        <f t="shared" si="7"/>
        <v>0</v>
      </c>
      <c r="H10">
        <f t="shared" si="8"/>
        <v>-100</v>
      </c>
      <c r="I10">
        <f t="shared" si="9"/>
        <v>0</v>
      </c>
      <c r="J10">
        <f t="shared" si="10"/>
        <v>0</v>
      </c>
      <c r="K10" s="38">
        <f t="shared" si="11"/>
        <v>-100</v>
      </c>
      <c r="L10" s="39">
        <f t="shared" ref="L10:P10" si="18">B10+G10</f>
        <v>0</v>
      </c>
      <c r="M10" s="19">
        <f t="shared" si="18"/>
        <v>110</v>
      </c>
      <c r="N10" s="19">
        <f t="shared" si="18"/>
        <v>0</v>
      </c>
      <c r="O10" s="19">
        <f t="shared" si="18"/>
        <v>0</v>
      </c>
      <c r="P10" s="37">
        <f t="shared" si="18"/>
        <v>110</v>
      </c>
    </row>
    <row r="11">
      <c r="A11" s="1" t="s">
        <v>118</v>
      </c>
      <c r="B11" s="36">
        <f t="shared" si="2"/>
        <v>0</v>
      </c>
      <c r="C11">
        <f t="shared" si="3"/>
        <v>0</v>
      </c>
      <c r="D11">
        <f t="shared" si="4"/>
        <v>0</v>
      </c>
      <c r="E11">
        <f t="shared" si="5"/>
        <v>0</v>
      </c>
      <c r="F11" s="37">
        <f t="shared" si="6"/>
        <v>0</v>
      </c>
      <c r="G11" s="36">
        <f t="shared" si="7"/>
        <v>0</v>
      </c>
      <c r="H11">
        <f t="shared" si="8"/>
        <v>-1</v>
      </c>
      <c r="I11">
        <f t="shared" si="9"/>
        <v>-4</v>
      </c>
      <c r="J11">
        <f t="shared" si="10"/>
        <v>0</v>
      </c>
      <c r="K11" s="38">
        <f t="shared" si="11"/>
        <v>-1.4</v>
      </c>
      <c r="L11" s="39">
        <f t="shared" ref="L11:P11" si="19">B11+G11</f>
        <v>0</v>
      </c>
      <c r="M11" s="19">
        <f t="shared" si="19"/>
        <v>-1</v>
      </c>
      <c r="N11" s="19">
        <f t="shared" si="19"/>
        <v>-4</v>
      </c>
      <c r="O11" s="19">
        <f t="shared" si="19"/>
        <v>0</v>
      </c>
      <c r="P11" s="37">
        <f t="shared" si="19"/>
        <v>-1.4</v>
      </c>
    </row>
    <row r="12">
      <c r="A12" s="1" t="s">
        <v>119</v>
      </c>
      <c r="B12" s="36">
        <f t="shared" si="2"/>
        <v>0</v>
      </c>
      <c r="C12">
        <f t="shared" si="3"/>
        <v>100</v>
      </c>
      <c r="D12">
        <f t="shared" si="4"/>
        <v>0</v>
      </c>
      <c r="E12">
        <f t="shared" si="5"/>
        <v>0</v>
      </c>
      <c r="F12" s="37">
        <f t="shared" si="6"/>
        <v>100</v>
      </c>
      <c r="G12" s="36">
        <f t="shared" si="7"/>
        <v>0</v>
      </c>
      <c r="H12">
        <f t="shared" si="8"/>
        <v>0</v>
      </c>
      <c r="I12">
        <f t="shared" si="9"/>
        <v>0</v>
      </c>
      <c r="J12">
        <f t="shared" si="10"/>
        <v>0</v>
      </c>
      <c r="K12" s="38">
        <f t="shared" si="11"/>
        <v>0</v>
      </c>
      <c r="L12" s="39">
        <f t="shared" ref="L12:P12" si="20">B12+G12</f>
        <v>0</v>
      </c>
      <c r="M12" s="19">
        <f t="shared" si="20"/>
        <v>100</v>
      </c>
      <c r="N12" s="19">
        <f t="shared" si="20"/>
        <v>0</v>
      </c>
      <c r="O12" s="19">
        <f t="shared" si="20"/>
        <v>0</v>
      </c>
      <c r="P12" s="37">
        <f t="shared" si="20"/>
        <v>100</v>
      </c>
    </row>
    <row r="13">
      <c r="A13" s="1" t="s">
        <v>120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0</v>
      </c>
      <c r="I13">
        <f t="shared" si="9"/>
        <v>0</v>
      </c>
      <c r="J13">
        <f t="shared" si="10"/>
        <v>0</v>
      </c>
      <c r="K13" s="38">
        <f t="shared" si="11"/>
        <v>0</v>
      </c>
      <c r="L13" s="39">
        <f t="shared" ref="L13:P13" si="21">B13+G13</f>
        <v>0</v>
      </c>
      <c r="M13" s="19">
        <f t="shared" si="21"/>
        <v>0</v>
      </c>
      <c r="N13" s="19">
        <f t="shared" si="21"/>
        <v>0</v>
      </c>
      <c r="O13" s="19">
        <f t="shared" si="21"/>
        <v>0</v>
      </c>
      <c r="P13" s="37">
        <f t="shared" si="21"/>
        <v>0</v>
      </c>
    </row>
    <row r="14">
      <c r="A14" s="1" t="s">
        <v>121</v>
      </c>
      <c r="B14" s="36">
        <f t="shared" si="2"/>
        <v>0</v>
      </c>
      <c r="C14">
        <f t="shared" si="3"/>
        <v>0</v>
      </c>
      <c r="D14">
        <f t="shared" si="4"/>
        <v>0</v>
      </c>
      <c r="E14">
        <f t="shared" si="5"/>
        <v>0</v>
      </c>
      <c r="F14" s="37">
        <f t="shared" si="6"/>
        <v>0</v>
      </c>
      <c r="G14" s="36">
        <f t="shared" si="7"/>
        <v>0</v>
      </c>
      <c r="H14">
        <f t="shared" si="8"/>
        <v>0</v>
      </c>
      <c r="I14">
        <f t="shared" si="9"/>
        <v>0</v>
      </c>
      <c r="J14">
        <f t="shared" si="10"/>
        <v>0</v>
      </c>
      <c r="K14" s="38">
        <f t="shared" si="11"/>
        <v>0</v>
      </c>
      <c r="L14" s="39">
        <f t="shared" ref="L14:P14" si="22">B14+G14</f>
        <v>0</v>
      </c>
      <c r="M14" s="19">
        <f t="shared" si="22"/>
        <v>0</v>
      </c>
      <c r="N14" s="19">
        <f t="shared" si="22"/>
        <v>0</v>
      </c>
      <c r="O14" s="19">
        <f t="shared" si="22"/>
        <v>0</v>
      </c>
      <c r="P14" s="37">
        <f t="shared" si="22"/>
        <v>0</v>
      </c>
    </row>
    <row r="15">
      <c r="A15" s="1" t="s">
        <v>122</v>
      </c>
      <c r="B15" s="36">
        <f t="shared" si="2"/>
        <v>20</v>
      </c>
      <c r="C15">
        <f t="shared" si="3"/>
        <v>2</v>
      </c>
      <c r="D15">
        <f t="shared" si="4"/>
        <v>0</v>
      </c>
      <c r="E15">
        <f t="shared" si="5"/>
        <v>0</v>
      </c>
      <c r="F15" s="37">
        <f t="shared" si="6"/>
        <v>202</v>
      </c>
      <c r="G15" s="36">
        <f t="shared" si="7"/>
        <v>0</v>
      </c>
      <c r="H15">
        <f t="shared" si="8"/>
        <v>-250</v>
      </c>
      <c r="I15">
        <f t="shared" si="9"/>
        <v>0</v>
      </c>
      <c r="J15">
        <f t="shared" si="10"/>
        <v>0</v>
      </c>
      <c r="K15" s="38">
        <f t="shared" si="11"/>
        <v>-250</v>
      </c>
      <c r="L15" s="39">
        <f t="shared" ref="L15:P15" si="23">B15+G15</f>
        <v>20</v>
      </c>
      <c r="M15" s="19">
        <f t="shared" si="23"/>
        <v>-248</v>
      </c>
      <c r="N15" s="19">
        <f t="shared" si="23"/>
        <v>0</v>
      </c>
      <c r="O15" s="19">
        <f t="shared" si="23"/>
        <v>0</v>
      </c>
      <c r="P15" s="37">
        <f t="shared" si="23"/>
        <v>-48</v>
      </c>
    </row>
    <row r="16">
      <c r="A16" s="1" t="s">
        <v>123</v>
      </c>
      <c r="B16" s="36">
        <f t="shared" si="2"/>
        <v>0</v>
      </c>
      <c r="C16">
        <f t="shared" si="3"/>
        <v>104</v>
      </c>
      <c r="D16">
        <f t="shared" si="4"/>
        <v>3</v>
      </c>
      <c r="E16">
        <f t="shared" si="5"/>
        <v>0</v>
      </c>
      <c r="F16" s="37">
        <f t="shared" si="6"/>
        <v>104.3</v>
      </c>
      <c r="G16" s="36">
        <f t="shared" si="7"/>
        <v>0</v>
      </c>
      <c r="H16">
        <f t="shared" si="8"/>
        <v>-1</v>
      </c>
      <c r="I16">
        <f t="shared" si="9"/>
        <v>0</v>
      </c>
      <c r="J16">
        <f t="shared" si="10"/>
        <v>0</v>
      </c>
      <c r="K16" s="38">
        <f t="shared" si="11"/>
        <v>-1</v>
      </c>
      <c r="L16" s="39">
        <f t="shared" ref="L16:P16" si="24">B16+G16</f>
        <v>0</v>
      </c>
      <c r="M16" s="19">
        <f t="shared" si="24"/>
        <v>103</v>
      </c>
      <c r="N16" s="19">
        <f t="shared" si="24"/>
        <v>3</v>
      </c>
      <c r="O16" s="19">
        <f t="shared" si="24"/>
        <v>0</v>
      </c>
      <c r="P16" s="37">
        <f t="shared" si="24"/>
        <v>103.3</v>
      </c>
    </row>
    <row r="17">
      <c r="A17" s="1" t="s">
        <v>124</v>
      </c>
      <c r="B17" s="36">
        <f t="shared" si="2"/>
        <v>0</v>
      </c>
      <c r="C17">
        <f t="shared" si="3"/>
        <v>0</v>
      </c>
      <c r="D17">
        <f t="shared" si="4"/>
        <v>0</v>
      </c>
      <c r="E17">
        <f t="shared" si="5"/>
        <v>0</v>
      </c>
      <c r="F17" s="37">
        <f t="shared" si="6"/>
        <v>0</v>
      </c>
      <c r="G17" s="36">
        <f t="shared" si="7"/>
        <v>0</v>
      </c>
      <c r="H17">
        <f t="shared" si="8"/>
        <v>0</v>
      </c>
      <c r="I17">
        <f t="shared" si="9"/>
        <v>0</v>
      </c>
      <c r="J17">
        <f t="shared" si="10"/>
        <v>0</v>
      </c>
      <c r="K17" s="38">
        <f t="shared" si="11"/>
        <v>0</v>
      </c>
      <c r="L17" s="39">
        <f t="shared" ref="L17:P17" si="25">B17+G17</f>
        <v>0</v>
      </c>
      <c r="M17" s="19">
        <f t="shared" si="25"/>
        <v>0</v>
      </c>
      <c r="N17" s="19">
        <f t="shared" si="25"/>
        <v>0</v>
      </c>
      <c r="O17" s="19">
        <f t="shared" si="25"/>
        <v>0</v>
      </c>
      <c r="P17" s="37">
        <f t="shared" si="25"/>
        <v>0</v>
      </c>
    </row>
    <row r="18">
      <c r="A18" s="1" t="s">
        <v>125</v>
      </c>
      <c r="B18" s="36">
        <f t="shared" si="2"/>
        <v>0</v>
      </c>
      <c r="C18">
        <f t="shared" si="3"/>
        <v>85</v>
      </c>
      <c r="D18">
        <f t="shared" si="4"/>
        <v>0</v>
      </c>
      <c r="E18">
        <f t="shared" si="5"/>
        <v>0</v>
      </c>
      <c r="F18" s="37">
        <f t="shared" si="6"/>
        <v>85</v>
      </c>
      <c r="G18" s="36">
        <f t="shared" si="7"/>
        <v>0</v>
      </c>
      <c r="H18">
        <f t="shared" si="8"/>
        <v>-335</v>
      </c>
      <c r="I18">
        <f t="shared" si="9"/>
        <v>0</v>
      </c>
      <c r="J18">
        <f t="shared" si="10"/>
        <v>0</v>
      </c>
      <c r="K18" s="38">
        <f t="shared" si="11"/>
        <v>-335</v>
      </c>
      <c r="L18" s="39">
        <f t="shared" ref="L18:P18" si="26">B18+G18</f>
        <v>0</v>
      </c>
      <c r="M18" s="19">
        <f t="shared" si="26"/>
        <v>-250</v>
      </c>
      <c r="N18" s="19">
        <f t="shared" si="26"/>
        <v>0</v>
      </c>
      <c r="O18" s="19">
        <f t="shared" si="26"/>
        <v>0</v>
      </c>
      <c r="P18" s="37">
        <f t="shared" si="26"/>
        <v>-250</v>
      </c>
    </row>
    <row r="19">
      <c r="A19" s="1" t="s">
        <v>126</v>
      </c>
      <c r="B19" s="36">
        <f t="shared" si="2"/>
        <v>0</v>
      </c>
      <c r="C19">
        <f t="shared" si="3"/>
        <v>0</v>
      </c>
      <c r="D19">
        <f t="shared" si="4"/>
        <v>2</v>
      </c>
      <c r="E19">
        <f t="shared" si="5"/>
        <v>0</v>
      </c>
      <c r="F19" s="37">
        <f t="shared" si="6"/>
        <v>0.2</v>
      </c>
      <c r="G19" s="36">
        <f t="shared" si="7"/>
        <v>0</v>
      </c>
      <c r="H19">
        <f t="shared" si="8"/>
        <v>0</v>
      </c>
      <c r="I19">
        <f t="shared" si="9"/>
        <v>0</v>
      </c>
      <c r="J19">
        <f t="shared" si="10"/>
        <v>0</v>
      </c>
      <c r="K19" s="38">
        <f t="shared" si="11"/>
        <v>0</v>
      </c>
      <c r="L19" s="39">
        <f t="shared" ref="L19:P19" si="27">B19+G19</f>
        <v>0</v>
      </c>
      <c r="M19" s="19">
        <f t="shared" si="27"/>
        <v>0</v>
      </c>
      <c r="N19" s="19">
        <f t="shared" si="27"/>
        <v>2</v>
      </c>
      <c r="O19" s="19">
        <f t="shared" si="27"/>
        <v>0</v>
      </c>
      <c r="P19" s="37">
        <f t="shared" si="27"/>
        <v>0.2</v>
      </c>
    </row>
    <row r="20">
      <c r="A20" s="1" t="s">
        <v>127</v>
      </c>
      <c r="B20" s="36">
        <f t="shared" si="2"/>
        <v>0</v>
      </c>
      <c r="C20">
        <f t="shared" si="3"/>
        <v>0</v>
      </c>
      <c r="D20">
        <f t="shared" si="4"/>
        <v>0</v>
      </c>
      <c r="E20">
        <f t="shared" si="5"/>
        <v>0</v>
      </c>
      <c r="F20" s="37">
        <f t="shared" si="6"/>
        <v>0</v>
      </c>
      <c r="G20" s="36">
        <f t="shared" si="7"/>
        <v>0</v>
      </c>
      <c r="H20">
        <f t="shared" si="8"/>
        <v>-100</v>
      </c>
      <c r="I20">
        <f t="shared" si="9"/>
        <v>0</v>
      </c>
      <c r="J20">
        <f t="shared" si="10"/>
        <v>0</v>
      </c>
      <c r="K20" s="38">
        <f t="shared" si="11"/>
        <v>-100</v>
      </c>
      <c r="L20" s="39">
        <f t="shared" ref="L20:P20" si="28">B20+G20</f>
        <v>0</v>
      </c>
      <c r="M20" s="19">
        <f t="shared" si="28"/>
        <v>-100</v>
      </c>
      <c r="N20" s="19">
        <f t="shared" si="28"/>
        <v>0</v>
      </c>
      <c r="O20" s="19">
        <f t="shared" si="28"/>
        <v>0</v>
      </c>
      <c r="P20" s="37">
        <f t="shared" si="28"/>
        <v>-100</v>
      </c>
    </row>
    <row r="21">
      <c r="A21" s="1" t="s">
        <v>128</v>
      </c>
      <c r="B21" s="36">
        <f t="shared" si="2"/>
        <v>0</v>
      </c>
      <c r="C21">
        <f t="shared" si="3"/>
        <v>9</v>
      </c>
      <c r="D21">
        <f t="shared" si="4"/>
        <v>0</v>
      </c>
      <c r="E21">
        <f t="shared" si="5"/>
        <v>0</v>
      </c>
      <c r="F21" s="37">
        <f t="shared" si="6"/>
        <v>9</v>
      </c>
      <c r="G21" s="36">
        <f t="shared" si="7"/>
        <v>0</v>
      </c>
      <c r="H21">
        <f t="shared" si="8"/>
        <v>0</v>
      </c>
      <c r="I21">
        <f t="shared" si="9"/>
        <v>0</v>
      </c>
      <c r="J21">
        <f t="shared" si="10"/>
        <v>0</v>
      </c>
      <c r="K21" s="38">
        <f t="shared" si="11"/>
        <v>0</v>
      </c>
      <c r="L21" s="39">
        <f t="shared" ref="L21:P21" si="29">B21+G21</f>
        <v>0</v>
      </c>
      <c r="M21" s="19">
        <f t="shared" si="29"/>
        <v>9</v>
      </c>
      <c r="N21" s="19">
        <f t="shared" si="29"/>
        <v>0</v>
      </c>
      <c r="O21" s="19">
        <f t="shared" si="29"/>
        <v>0</v>
      </c>
      <c r="P21" s="37">
        <f t="shared" si="29"/>
        <v>9</v>
      </c>
    </row>
    <row r="22">
      <c r="A22" s="1" t="s">
        <v>129</v>
      </c>
      <c r="B22" s="36">
        <f t="shared" si="2"/>
        <v>0</v>
      </c>
      <c r="C22">
        <f t="shared" si="3"/>
        <v>0</v>
      </c>
      <c r="D22">
        <f t="shared" si="4"/>
        <v>0</v>
      </c>
      <c r="E22">
        <f t="shared" si="5"/>
        <v>0</v>
      </c>
      <c r="F22" s="37">
        <f t="shared" si="6"/>
        <v>0</v>
      </c>
      <c r="G22" s="36">
        <f t="shared" si="7"/>
        <v>0</v>
      </c>
      <c r="H22">
        <f t="shared" si="8"/>
        <v>-17</v>
      </c>
      <c r="I22">
        <f t="shared" si="9"/>
        <v>0</v>
      </c>
      <c r="J22">
        <f t="shared" si="10"/>
        <v>0</v>
      </c>
      <c r="K22" s="38">
        <f t="shared" si="11"/>
        <v>-17</v>
      </c>
      <c r="L22" s="39">
        <f t="shared" ref="L22:P22" si="30">B22+G22</f>
        <v>0</v>
      </c>
      <c r="M22" s="19">
        <f t="shared" si="30"/>
        <v>-17</v>
      </c>
      <c r="N22" s="19">
        <f t="shared" si="30"/>
        <v>0</v>
      </c>
      <c r="O22" s="19">
        <f t="shared" si="30"/>
        <v>0</v>
      </c>
      <c r="P22" s="37">
        <f t="shared" si="30"/>
        <v>-17</v>
      </c>
    </row>
    <row r="23">
      <c r="A23" s="1" t="s">
        <v>130</v>
      </c>
      <c r="B23" s="36">
        <f t="shared" si="2"/>
        <v>0</v>
      </c>
      <c r="C23">
        <f t="shared" si="3"/>
        <v>26</v>
      </c>
      <c r="D23">
        <f t="shared" si="4"/>
        <v>34</v>
      </c>
      <c r="E23">
        <f t="shared" si="5"/>
        <v>9</v>
      </c>
      <c r="F23" s="37">
        <f t="shared" si="6"/>
        <v>29.49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1">B23+G23</f>
        <v>0</v>
      </c>
      <c r="M23" s="19">
        <f t="shared" si="31"/>
        <v>26</v>
      </c>
      <c r="N23" s="19">
        <f t="shared" si="31"/>
        <v>34</v>
      </c>
      <c r="O23" s="19">
        <f t="shared" si="31"/>
        <v>9</v>
      </c>
      <c r="P23" s="37">
        <f t="shared" si="31"/>
        <v>29.49</v>
      </c>
    </row>
    <row r="24">
      <c r="A24" s="1" t="s">
        <v>131</v>
      </c>
      <c r="B24" s="36">
        <f t="shared" si="2"/>
        <v>0</v>
      </c>
      <c r="C24">
        <f t="shared" si="3"/>
        <v>0</v>
      </c>
      <c r="D24">
        <f t="shared" si="4"/>
        <v>0</v>
      </c>
      <c r="E24">
        <f t="shared" si="5"/>
        <v>0</v>
      </c>
      <c r="F24" s="37">
        <f t="shared" si="6"/>
        <v>0</v>
      </c>
      <c r="G24" s="36">
        <f t="shared" si="7"/>
        <v>0</v>
      </c>
      <c r="H24">
        <f t="shared" si="8"/>
        <v>0</v>
      </c>
      <c r="I24">
        <f t="shared" si="9"/>
        <v>0</v>
      </c>
      <c r="J24">
        <f t="shared" si="10"/>
        <v>0</v>
      </c>
      <c r="K24" s="38">
        <f t="shared" si="11"/>
        <v>0</v>
      </c>
      <c r="L24" s="39">
        <f t="shared" ref="L24:P24" si="32">B24+G24</f>
        <v>0</v>
      </c>
      <c r="M24" s="19">
        <f t="shared" si="32"/>
        <v>0</v>
      </c>
      <c r="N24" s="19">
        <f t="shared" si="32"/>
        <v>0</v>
      </c>
      <c r="O24" s="19">
        <f t="shared" si="32"/>
        <v>0</v>
      </c>
      <c r="P24" s="37">
        <f t="shared" si="32"/>
        <v>0</v>
      </c>
    </row>
    <row r="25">
      <c r="A25" s="1" t="s">
        <v>132</v>
      </c>
      <c r="B25" s="36">
        <f t="shared" si="2"/>
        <v>0</v>
      </c>
      <c r="C25">
        <f t="shared" si="3"/>
        <v>26</v>
      </c>
      <c r="D25">
        <f t="shared" si="4"/>
        <v>10</v>
      </c>
      <c r="E25">
        <f t="shared" si="5"/>
        <v>50</v>
      </c>
      <c r="F25" s="37">
        <f t="shared" si="6"/>
        <v>27.5</v>
      </c>
      <c r="G25" s="36">
        <f t="shared" si="7"/>
        <v>0</v>
      </c>
      <c r="H25">
        <f t="shared" si="8"/>
        <v>-111</v>
      </c>
      <c r="I25">
        <f t="shared" si="9"/>
        <v>0</v>
      </c>
      <c r="J25">
        <f t="shared" si="10"/>
        <v>0</v>
      </c>
      <c r="K25" s="38">
        <f t="shared" si="11"/>
        <v>-111</v>
      </c>
      <c r="L25" s="39">
        <f t="shared" ref="L25:P25" si="33">B25+G25</f>
        <v>0</v>
      </c>
      <c r="M25" s="19">
        <f t="shared" si="33"/>
        <v>-85</v>
      </c>
      <c r="N25" s="19">
        <f t="shared" si="33"/>
        <v>10</v>
      </c>
      <c r="O25" s="19">
        <f t="shared" si="33"/>
        <v>50</v>
      </c>
      <c r="P25" s="37">
        <f t="shared" si="33"/>
        <v>-83.5</v>
      </c>
    </row>
    <row r="26">
      <c r="A26" s="1" t="s">
        <v>133</v>
      </c>
      <c r="B26" s="36">
        <f t="shared" si="2"/>
        <v>0</v>
      </c>
      <c r="C26">
        <f t="shared" si="3"/>
        <v>3</v>
      </c>
      <c r="D26">
        <f t="shared" si="4"/>
        <v>6</v>
      </c>
      <c r="E26">
        <f t="shared" si="5"/>
        <v>0</v>
      </c>
      <c r="F26" s="37">
        <f t="shared" si="6"/>
        <v>3.6</v>
      </c>
      <c r="G26" s="36">
        <f t="shared" si="7"/>
        <v>0</v>
      </c>
      <c r="H26">
        <f t="shared" si="8"/>
        <v>0</v>
      </c>
      <c r="I26">
        <f t="shared" si="9"/>
        <v>0</v>
      </c>
      <c r="J26">
        <f t="shared" si="10"/>
        <v>0</v>
      </c>
      <c r="K26" s="38">
        <f t="shared" si="11"/>
        <v>0</v>
      </c>
      <c r="L26" s="39">
        <f t="shared" ref="L26:P26" si="34">B26+G26</f>
        <v>0</v>
      </c>
      <c r="M26" s="19">
        <f t="shared" si="34"/>
        <v>3</v>
      </c>
      <c r="N26" s="19">
        <f t="shared" si="34"/>
        <v>6</v>
      </c>
      <c r="O26" s="19">
        <f t="shared" si="34"/>
        <v>0</v>
      </c>
      <c r="P26" s="37">
        <f t="shared" si="34"/>
        <v>3.6</v>
      </c>
    </row>
    <row r="27">
      <c r="A27" s="1" t="s">
        <v>134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0</v>
      </c>
      <c r="I27">
        <f t="shared" si="9"/>
        <v>0</v>
      </c>
      <c r="J27">
        <f t="shared" si="10"/>
        <v>0</v>
      </c>
      <c r="K27" s="38">
        <f t="shared" si="11"/>
        <v>0</v>
      </c>
      <c r="L27" s="39">
        <f t="shared" ref="L27:P27" si="35">B27+G27</f>
        <v>0</v>
      </c>
      <c r="M27" s="19">
        <f t="shared" si="35"/>
        <v>0</v>
      </c>
      <c r="N27" s="19">
        <f t="shared" si="35"/>
        <v>0</v>
      </c>
      <c r="O27" s="19">
        <f t="shared" si="35"/>
        <v>0</v>
      </c>
      <c r="P27" s="37">
        <f t="shared" si="35"/>
        <v>0</v>
      </c>
    </row>
    <row r="28">
      <c r="A28" s="1" t="s">
        <v>135</v>
      </c>
      <c r="B28" s="36">
        <f t="shared" si="2"/>
        <v>0</v>
      </c>
      <c r="C28">
        <f t="shared" si="3"/>
        <v>0</v>
      </c>
      <c r="D28">
        <f t="shared" si="4"/>
        <v>0</v>
      </c>
      <c r="E28">
        <f t="shared" si="5"/>
        <v>0</v>
      </c>
      <c r="F28" s="37">
        <f t="shared" si="6"/>
        <v>0</v>
      </c>
      <c r="G28" s="36">
        <f t="shared" si="7"/>
        <v>0</v>
      </c>
      <c r="H28">
        <f t="shared" si="8"/>
        <v>0</v>
      </c>
      <c r="I28">
        <f t="shared" si="9"/>
        <v>0</v>
      </c>
      <c r="J28">
        <f t="shared" si="10"/>
        <v>0</v>
      </c>
      <c r="K28" s="38">
        <f t="shared" si="11"/>
        <v>0</v>
      </c>
      <c r="L28" s="39">
        <f t="shared" ref="L28:P28" si="36">B28+G28</f>
        <v>0</v>
      </c>
      <c r="M28" s="19">
        <f t="shared" si="36"/>
        <v>0</v>
      </c>
      <c r="N28" s="19">
        <f t="shared" si="36"/>
        <v>0</v>
      </c>
      <c r="O28" s="19">
        <f t="shared" si="36"/>
        <v>0</v>
      </c>
      <c r="P28" s="37">
        <f t="shared" si="36"/>
        <v>0</v>
      </c>
    </row>
    <row r="29">
      <c r="A29" s="1" t="s">
        <v>136</v>
      </c>
      <c r="B29" s="36">
        <f t="shared" si="2"/>
        <v>0</v>
      </c>
      <c r="C29">
        <f t="shared" si="3"/>
        <v>0</v>
      </c>
      <c r="D29">
        <f t="shared" si="4"/>
        <v>0</v>
      </c>
      <c r="E29">
        <f t="shared" si="5"/>
        <v>0</v>
      </c>
      <c r="F29" s="37">
        <f t="shared" si="6"/>
        <v>0</v>
      </c>
      <c r="G29" s="36">
        <f t="shared" si="7"/>
        <v>0</v>
      </c>
      <c r="H29">
        <f t="shared" si="8"/>
        <v>-4</v>
      </c>
      <c r="I29">
        <f t="shared" si="9"/>
        <v>0</v>
      </c>
      <c r="J29">
        <f t="shared" si="10"/>
        <v>0</v>
      </c>
      <c r="K29" s="38">
        <f t="shared" si="11"/>
        <v>-4</v>
      </c>
      <c r="L29" s="39">
        <f t="shared" ref="L29:P29" si="37">B29+G29</f>
        <v>0</v>
      </c>
      <c r="M29" s="19">
        <f t="shared" si="37"/>
        <v>-4</v>
      </c>
      <c r="N29" s="19">
        <f t="shared" si="37"/>
        <v>0</v>
      </c>
      <c r="O29" s="19">
        <f t="shared" si="37"/>
        <v>0</v>
      </c>
      <c r="P29" s="37">
        <f t="shared" si="37"/>
        <v>-4</v>
      </c>
    </row>
    <row r="30">
      <c r="A30" s="1" t="s">
        <v>137</v>
      </c>
      <c r="B30" s="36">
        <f t="shared" si="2"/>
        <v>0</v>
      </c>
      <c r="C30">
        <f t="shared" si="3"/>
        <v>62</v>
      </c>
      <c r="D30">
        <f t="shared" si="4"/>
        <v>0</v>
      </c>
      <c r="E30">
        <f t="shared" si="5"/>
        <v>0</v>
      </c>
      <c r="F30" s="37">
        <f t="shared" si="6"/>
        <v>62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8">B30+G30</f>
        <v>0</v>
      </c>
      <c r="M30" s="19">
        <f t="shared" si="38"/>
        <v>62</v>
      </c>
      <c r="N30" s="19">
        <f t="shared" si="38"/>
        <v>0</v>
      </c>
      <c r="O30" s="19">
        <f t="shared" si="38"/>
        <v>0</v>
      </c>
      <c r="P30" s="37">
        <f t="shared" si="38"/>
        <v>62</v>
      </c>
    </row>
    <row r="31">
      <c r="A31" s="1" t="s">
        <v>138</v>
      </c>
      <c r="B31" s="36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 s="37">
        <f t="shared" si="6"/>
        <v>0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39">B31+G31</f>
        <v>0</v>
      </c>
      <c r="M31" s="19">
        <f t="shared" si="39"/>
        <v>0</v>
      </c>
      <c r="N31" s="19">
        <f t="shared" si="39"/>
        <v>0</v>
      </c>
      <c r="O31" s="19">
        <f t="shared" si="39"/>
        <v>0</v>
      </c>
      <c r="P31" s="37">
        <f t="shared" si="39"/>
        <v>0</v>
      </c>
    </row>
    <row r="32">
      <c r="A32" s="1" t="s">
        <v>139</v>
      </c>
      <c r="B32" s="36">
        <f t="shared" si="2"/>
        <v>0</v>
      </c>
      <c r="C32">
        <f t="shared" si="3"/>
        <v>0</v>
      </c>
      <c r="D32">
        <f t="shared" si="4"/>
        <v>0</v>
      </c>
      <c r="E32">
        <f t="shared" si="5"/>
        <v>0</v>
      </c>
      <c r="F32" s="37">
        <f t="shared" si="6"/>
        <v>0</v>
      </c>
      <c r="G32" s="36">
        <f t="shared" si="7"/>
        <v>0</v>
      </c>
      <c r="H32">
        <f t="shared" si="8"/>
        <v>0</v>
      </c>
      <c r="I32">
        <f t="shared" si="9"/>
        <v>0</v>
      </c>
      <c r="J32">
        <f t="shared" si="10"/>
        <v>0</v>
      </c>
      <c r="K32" s="38">
        <f t="shared" si="11"/>
        <v>0</v>
      </c>
      <c r="L32" s="39">
        <f t="shared" ref="L32:P32" si="40">B32+G32</f>
        <v>0</v>
      </c>
      <c r="M32" s="19">
        <f t="shared" si="40"/>
        <v>0</v>
      </c>
      <c r="N32" s="19">
        <f t="shared" si="40"/>
        <v>0</v>
      </c>
      <c r="O32" s="19">
        <f t="shared" si="40"/>
        <v>0</v>
      </c>
      <c r="P32" s="37">
        <f t="shared" si="40"/>
        <v>0</v>
      </c>
    </row>
    <row r="33">
      <c r="A33" s="1" t="s">
        <v>140</v>
      </c>
      <c r="B33" s="36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 s="37">
        <f t="shared" si="6"/>
        <v>0</v>
      </c>
      <c r="G33" s="36">
        <f t="shared" si="7"/>
        <v>0</v>
      </c>
      <c r="H33">
        <f t="shared" si="8"/>
        <v>-176</v>
      </c>
      <c r="I33">
        <f t="shared" si="9"/>
        <v>0</v>
      </c>
      <c r="J33">
        <f t="shared" si="10"/>
        <v>0</v>
      </c>
      <c r="K33" s="38">
        <f t="shared" si="11"/>
        <v>-176</v>
      </c>
      <c r="L33" s="39">
        <f t="shared" ref="L33:P33" si="41">B33+G33</f>
        <v>0</v>
      </c>
      <c r="M33" s="19">
        <f t="shared" si="41"/>
        <v>-176</v>
      </c>
      <c r="N33" s="19">
        <f t="shared" si="41"/>
        <v>0</v>
      </c>
      <c r="O33" s="19">
        <f t="shared" si="41"/>
        <v>0</v>
      </c>
      <c r="P33" s="37">
        <f t="shared" si="41"/>
        <v>-176</v>
      </c>
    </row>
    <row r="34">
      <c r="A34" s="1" t="s">
        <v>141</v>
      </c>
      <c r="B34" s="36">
        <f t="shared" si="2"/>
        <v>0</v>
      </c>
      <c r="C34">
        <f t="shared" si="3"/>
        <v>8</v>
      </c>
      <c r="D34">
        <f t="shared" si="4"/>
        <v>34</v>
      </c>
      <c r="E34">
        <f t="shared" si="5"/>
        <v>0</v>
      </c>
      <c r="F34" s="37">
        <f t="shared" si="6"/>
        <v>11.4</v>
      </c>
      <c r="G34" s="36">
        <f t="shared" si="7"/>
        <v>0</v>
      </c>
      <c r="H34">
        <f t="shared" si="8"/>
        <v>-1000</v>
      </c>
      <c r="I34">
        <f t="shared" si="9"/>
        <v>0</v>
      </c>
      <c r="J34">
        <f t="shared" si="10"/>
        <v>0</v>
      </c>
      <c r="K34" s="38">
        <f t="shared" si="11"/>
        <v>-1000</v>
      </c>
      <c r="L34" s="39">
        <f t="shared" ref="L34:P34" si="42">B34+G34</f>
        <v>0</v>
      </c>
      <c r="M34" s="19">
        <f t="shared" si="42"/>
        <v>-992</v>
      </c>
      <c r="N34" s="19">
        <f t="shared" si="42"/>
        <v>34</v>
      </c>
      <c r="O34" s="19">
        <f t="shared" si="42"/>
        <v>0</v>
      </c>
      <c r="P34" s="37">
        <f t="shared" si="42"/>
        <v>-988.6</v>
      </c>
    </row>
    <row r="35">
      <c r="A35" s="1" t="s">
        <v>142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0</v>
      </c>
      <c r="I35">
        <f t="shared" si="9"/>
        <v>0</v>
      </c>
      <c r="J35">
        <f t="shared" si="10"/>
        <v>0</v>
      </c>
      <c r="K35" s="38">
        <f t="shared" si="11"/>
        <v>0</v>
      </c>
      <c r="L35" s="39">
        <f t="shared" ref="L35:P35" si="43">B35+G35</f>
        <v>0</v>
      </c>
      <c r="M35" s="19">
        <f t="shared" si="43"/>
        <v>0</v>
      </c>
      <c r="N35" s="19">
        <f t="shared" si="43"/>
        <v>0</v>
      </c>
      <c r="O35" s="19">
        <f t="shared" si="43"/>
        <v>0</v>
      </c>
      <c r="P35" s="37">
        <f t="shared" si="43"/>
        <v>0</v>
      </c>
    </row>
    <row r="36">
      <c r="A36" s="1" t="s">
        <v>143</v>
      </c>
      <c r="B36" s="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 s="37">
        <f t="shared" si="6"/>
        <v>0</v>
      </c>
      <c r="G36" s="36">
        <f t="shared" si="7"/>
        <v>0</v>
      </c>
      <c r="H36">
        <f t="shared" si="8"/>
        <v>0</v>
      </c>
      <c r="I36">
        <f t="shared" si="9"/>
        <v>0</v>
      </c>
      <c r="J36">
        <f t="shared" si="10"/>
        <v>0</v>
      </c>
      <c r="K36" s="38">
        <f t="shared" si="11"/>
        <v>0</v>
      </c>
      <c r="L36" s="39">
        <f t="shared" ref="L36:P36" si="44">B36+G36</f>
        <v>0</v>
      </c>
      <c r="M36" s="19">
        <f t="shared" si="44"/>
        <v>0</v>
      </c>
      <c r="N36" s="19">
        <f t="shared" si="44"/>
        <v>0</v>
      </c>
      <c r="O36" s="19">
        <f t="shared" si="44"/>
        <v>0</v>
      </c>
      <c r="P36" s="37">
        <f t="shared" si="44"/>
        <v>0</v>
      </c>
    </row>
    <row r="37">
      <c r="A37" s="1" t="s">
        <v>144</v>
      </c>
      <c r="B37" s="36">
        <f t="shared" si="2"/>
        <v>22</v>
      </c>
      <c r="C37">
        <f t="shared" si="3"/>
        <v>83</v>
      </c>
      <c r="D37">
        <f t="shared" si="4"/>
        <v>48</v>
      </c>
      <c r="E37">
        <f t="shared" si="5"/>
        <v>50</v>
      </c>
      <c r="F37" s="37">
        <f t="shared" si="6"/>
        <v>308.3</v>
      </c>
      <c r="G37" s="36">
        <f t="shared" si="7"/>
        <v>-1</v>
      </c>
      <c r="H37">
        <f t="shared" si="8"/>
        <v>0</v>
      </c>
      <c r="I37">
        <f t="shared" si="9"/>
        <v>0</v>
      </c>
      <c r="J37">
        <f t="shared" si="10"/>
        <v>-5</v>
      </c>
      <c r="K37" s="38">
        <f t="shared" si="11"/>
        <v>-10.05</v>
      </c>
      <c r="L37" s="39">
        <f t="shared" ref="L37:P37" si="45">B37+G37</f>
        <v>21</v>
      </c>
      <c r="M37" s="19">
        <f t="shared" si="45"/>
        <v>83</v>
      </c>
      <c r="N37" s="19">
        <f t="shared" si="45"/>
        <v>48</v>
      </c>
      <c r="O37" s="19">
        <f t="shared" si="45"/>
        <v>45</v>
      </c>
      <c r="P37" s="37">
        <f t="shared" si="45"/>
        <v>298.25</v>
      </c>
    </row>
    <row r="38">
      <c r="A38" s="1" t="s">
        <v>145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6">B38+G38</f>
        <v>0</v>
      </c>
      <c r="M38" s="19">
        <f t="shared" si="46"/>
        <v>0</v>
      </c>
      <c r="N38" s="19">
        <f t="shared" si="46"/>
        <v>0</v>
      </c>
      <c r="O38" s="19">
        <f t="shared" si="46"/>
        <v>0</v>
      </c>
      <c r="P38" s="37">
        <f t="shared" si="46"/>
        <v>0</v>
      </c>
    </row>
    <row r="39">
      <c r="A39" s="1" t="s">
        <v>146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7">B39+G39</f>
        <v>0</v>
      </c>
      <c r="M39" s="19">
        <f t="shared" si="47"/>
        <v>0</v>
      </c>
      <c r="N39" s="19">
        <f t="shared" si="47"/>
        <v>0</v>
      </c>
      <c r="O39" s="19">
        <f t="shared" si="47"/>
        <v>0</v>
      </c>
      <c r="P39" s="37">
        <f t="shared" si="47"/>
        <v>0</v>
      </c>
    </row>
    <row r="40">
      <c r="A40" s="1" t="s">
        <v>147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8">B40+G40</f>
        <v>0</v>
      </c>
      <c r="M40" s="19">
        <f t="shared" si="48"/>
        <v>0</v>
      </c>
      <c r="N40" s="19">
        <f t="shared" si="48"/>
        <v>0</v>
      </c>
      <c r="O40" s="19">
        <f t="shared" si="48"/>
        <v>0</v>
      </c>
      <c r="P40" s="37">
        <f t="shared" si="48"/>
        <v>0</v>
      </c>
    </row>
    <row r="41">
      <c r="A41" s="1" t="s">
        <v>148</v>
      </c>
      <c r="B41" s="36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 s="37">
        <f t="shared" si="6"/>
        <v>0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49">B41+G41</f>
        <v>0</v>
      </c>
      <c r="M41" s="19">
        <f t="shared" si="49"/>
        <v>0</v>
      </c>
      <c r="N41" s="19">
        <f t="shared" si="49"/>
        <v>0</v>
      </c>
      <c r="O41" s="19">
        <f t="shared" si="49"/>
        <v>0</v>
      </c>
      <c r="P41" s="37">
        <f t="shared" si="49"/>
        <v>0</v>
      </c>
    </row>
    <row r="42">
      <c r="A42" s="1" t="s">
        <v>149</v>
      </c>
      <c r="B42" s="36">
        <f t="shared" si="2"/>
        <v>0</v>
      </c>
      <c r="C42">
        <f t="shared" si="3"/>
        <v>26</v>
      </c>
      <c r="D42">
        <f t="shared" si="4"/>
        <v>0</v>
      </c>
      <c r="E42">
        <f t="shared" si="5"/>
        <v>0</v>
      </c>
      <c r="F42" s="37">
        <f t="shared" si="6"/>
        <v>26</v>
      </c>
      <c r="G42" s="36">
        <f t="shared" si="7"/>
        <v>0</v>
      </c>
      <c r="H42">
        <f t="shared" si="8"/>
        <v>0</v>
      </c>
      <c r="I42">
        <f t="shared" si="9"/>
        <v>0</v>
      </c>
      <c r="J42">
        <f t="shared" si="10"/>
        <v>0</v>
      </c>
      <c r="K42" s="38">
        <f t="shared" si="11"/>
        <v>0</v>
      </c>
      <c r="L42" s="39">
        <f t="shared" ref="L42:P42" si="50">B42+G42</f>
        <v>0</v>
      </c>
      <c r="M42" s="19">
        <f t="shared" si="50"/>
        <v>26</v>
      </c>
      <c r="N42" s="19">
        <f t="shared" si="50"/>
        <v>0</v>
      </c>
      <c r="O42" s="19">
        <f t="shared" si="50"/>
        <v>0</v>
      </c>
      <c r="P42" s="37">
        <f t="shared" si="50"/>
        <v>26</v>
      </c>
    </row>
    <row r="43">
      <c r="A43" s="1" t="s">
        <v>150</v>
      </c>
      <c r="B43" s="36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 s="37">
        <f t="shared" si="6"/>
        <v>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1">B43+G43</f>
        <v>0</v>
      </c>
      <c r="M43" s="19">
        <f t="shared" si="51"/>
        <v>0</v>
      </c>
      <c r="N43" s="19">
        <f t="shared" si="51"/>
        <v>0</v>
      </c>
      <c r="O43" s="19">
        <f t="shared" si="51"/>
        <v>0</v>
      </c>
      <c r="P43" s="37">
        <f t="shared" si="51"/>
        <v>0</v>
      </c>
    </row>
    <row r="44">
      <c r="A44" s="1" t="s">
        <v>151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2">B44+G44</f>
        <v>0</v>
      </c>
      <c r="M44" s="19">
        <f t="shared" si="52"/>
        <v>0</v>
      </c>
      <c r="N44" s="19">
        <f t="shared" si="52"/>
        <v>0</v>
      </c>
      <c r="O44" s="19">
        <f t="shared" si="52"/>
        <v>0</v>
      </c>
      <c r="P44" s="37">
        <f t="shared" si="52"/>
        <v>0</v>
      </c>
    </row>
    <row r="45">
      <c r="A45" s="1" t="s">
        <v>152</v>
      </c>
      <c r="B45" s="36">
        <f t="shared" si="2"/>
        <v>0</v>
      </c>
      <c r="C45">
        <f t="shared" si="3"/>
        <v>0</v>
      </c>
      <c r="D45">
        <f t="shared" si="4"/>
        <v>0</v>
      </c>
      <c r="E45">
        <f t="shared" si="5"/>
        <v>0</v>
      </c>
      <c r="F45" s="37">
        <f t="shared" si="6"/>
        <v>0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3">B45+G45</f>
        <v>0</v>
      </c>
      <c r="M45" s="19">
        <f t="shared" si="53"/>
        <v>0</v>
      </c>
      <c r="N45" s="19">
        <f t="shared" si="53"/>
        <v>0</v>
      </c>
      <c r="O45" s="19">
        <f t="shared" si="53"/>
        <v>0</v>
      </c>
      <c r="P45" s="37">
        <f t="shared" si="53"/>
        <v>0</v>
      </c>
    </row>
    <row r="46">
      <c r="A46" s="1" t="s">
        <v>153</v>
      </c>
      <c r="B46" s="36">
        <f t="shared" si="2"/>
        <v>0</v>
      </c>
      <c r="C46">
        <f t="shared" si="3"/>
        <v>0</v>
      </c>
      <c r="D46">
        <f t="shared" si="4"/>
        <v>0</v>
      </c>
      <c r="E46">
        <f t="shared" si="5"/>
        <v>0</v>
      </c>
      <c r="F46" s="37">
        <f t="shared" si="6"/>
        <v>0</v>
      </c>
      <c r="G46" s="36">
        <f t="shared" si="7"/>
        <v>0</v>
      </c>
      <c r="H46">
        <f t="shared" si="8"/>
        <v>0</v>
      </c>
      <c r="I46">
        <f t="shared" si="9"/>
        <v>0</v>
      </c>
      <c r="J46">
        <f t="shared" si="10"/>
        <v>0</v>
      </c>
      <c r="K46" s="38">
        <f t="shared" si="11"/>
        <v>0</v>
      </c>
      <c r="L46" s="39">
        <f t="shared" ref="L46:P46" si="54">B46+G46</f>
        <v>0</v>
      </c>
      <c r="M46" s="19">
        <f t="shared" si="54"/>
        <v>0</v>
      </c>
      <c r="N46" s="19">
        <f t="shared" si="54"/>
        <v>0</v>
      </c>
      <c r="O46" s="19">
        <f t="shared" si="54"/>
        <v>0</v>
      </c>
      <c r="P46" s="37">
        <f t="shared" si="54"/>
        <v>0</v>
      </c>
    </row>
    <row r="47">
      <c r="A47" s="1" t="s">
        <v>154</v>
      </c>
      <c r="B47" s="36">
        <f t="shared" si="2"/>
        <v>0</v>
      </c>
      <c r="C47">
        <f t="shared" si="3"/>
        <v>23</v>
      </c>
      <c r="D47">
        <f t="shared" si="4"/>
        <v>0</v>
      </c>
      <c r="E47">
        <f t="shared" si="5"/>
        <v>0</v>
      </c>
      <c r="F47" s="37">
        <f t="shared" si="6"/>
        <v>23</v>
      </c>
      <c r="G47" s="36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 s="38">
        <f t="shared" si="11"/>
        <v>0</v>
      </c>
      <c r="L47" s="39">
        <f t="shared" ref="L47:P47" si="55">B47+G47</f>
        <v>0</v>
      </c>
      <c r="M47" s="19">
        <f t="shared" si="55"/>
        <v>23</v>
      </c>
      <c r="N47" s="19">
        <f t="shared" si="55"/>
        <v>0</v>
      </c>
      <c r="O47" s="19">
        <f t="shared" si="55"/>
        <v>0</v>
      </c>
      <c r="P47" s="37">
        <f t="shared" si="55"/>
        <v>23</v>
      </c>
    </row>
    <row r="48">
      <c r="A48" s="1" t="s">
        <v>155</v>
      </c>
      <c r="B48" s="36">
        <f t="shared" si="2"/>
        <v>0</v>
      </c>
      <c r="C48">
        <f t="shared" si="3"/>
        <v>0</v>
      </c>
      <c r="D48">
        <f t="shared" si="4"/>
        <v>0</v>
      </c>
      <c r="E48">
        <f t="shared" si="5"/>
        <v>0</v>
      </c>
      <c r="F48" s="37">
        <f t="shared" si="6"/>
        <v>0</v>
      </c>
      <c r="G48" s="36">
        <f t="shared" si="7"/>
        <v>0</v>
      </c>
      <c r="H48">
        <f t="shared" si="8"/>
        <v>-200</v>
      </c>
      <c r="I48">
        <f t="shared" si="9"/>
        <v>0</v>
      </c>
      <c r="J48">
        <f t="shared" si="10"/>
        <v>0</v>
      </c>
      <c r="K48" s="38">
        <f t="shared" si="11"/>
        <v>-200</v>
      </c>
      <c r="L48" s="39">
        <f t="shared" ref="L48:P48" si="56">B48+G48</f>
        <v>0</v>
      </c>
      <c r="M48" s="19">
        <f t="shared" si="56"/>
        <v>-200</v>
      </c>
      <c r="N48" s="19">
        <f t="shared" si="56"/>
        <v>0</v>
      </c>
      <c r="O48" s="19">
        <f t="shared" si="56"/>
        <v>0</v>
      </c>
      <c r="P48" s="37">
        <f t="shared" si="56"/>
        <v>-200</v>
      </c>
    </row>
    <row r="49">
      <c r="A49" s="1" t="s">
        <v>156</v>
      </c>
      <c r="B49" s="36">
        <f t="shared" si="2"/>
        <v>2</v>
      </c>
      <c r="C49">
        <f t="shared" si="3"/>
        <v>46</v>
      </c>
      <c r="D49">
        <f t="shared" si="4"/>
        <v>4</v>
      </c>
      <c r="E49">
        <f t="shared" si="5"/>
        <v>7</v>
      </c>
      <c r="F49" s="37">
        <f t="shared" si="6"/>
        <v>66.47</v>
      </c>
      <c r="G49" s="36">
        <f t="shared" si="7"/>
        <v>0</v>
      </c>
      <c r="H49">
        <f t="shared" si="8"/>
        <v>0</v>
      </c>
      <c r="I49">
        <f t="shared" si="9"/>
        <v>0</v>
      </c>
      <c r="J49">
        <f t="shared" si="10"/>
        <v>0</v>
      </c>
      <c r="K49" s="38">
        <f t="shared" si="11"/>
        <v>0</v>
      </c>
      <c r="L49" s="39">
        <f t="shared" ref="L49:P49" si="57">B49+G49</f>
        <v>2</v>
      </c>
      <c r="M49" s="19">
        <f t="shared" si="57"/>
        <v>46</v>
      </c>
      <c r="N49" s="19">
        <f t="shared" si="57"/>
        <v>4</v>
      </c>
      <c r="O49" s="19">
        <f t="shared" si="57"/>
        <v>7</v>
      </c>
      <c r="P49" s="37">
        <f t="shared" si="57"/>
        <v>66.47</v>
      </c>
    </row>
    <row r="50">
      <c r="A50" s="1" t="s">
        <v>157</v>
      </c>
      <c r="B50" s="36">
        <f t="shared" si="2"/>
        <v>0</v>
      </c>
      <c r="C50">
        <f t="shared" si="3"/>
        <v>15</v>
      </c>
      <c r="D50">
        <f t="shared" si="4"/>
        <v>0</v>
      </c>
      <c r="E50">
        <f t="shared" si="5"/>
        <v>0</v>
      </c>
      <c r="F50" s="37">
        <f t="shared" si="6"/>
        <v>15</v>
      </c>
      <c r="G50" s="36">
        <f t="shared" si="7"/>
        <v>0</v>
      </c>
      <c r="H50">
        <f t="shared" si="8"/>
        <v>-240</v>
      </c>
      <c r="I50">
        <f t="shared" si="9"/>
        <v>0</v>
      </c>
      <c r="J50">
        <f t="shared" si="10"/>
        <v>0</v>
      </c>
      <c r="K50" s="38">
        <f t="shared" si="11"/>
        <v>-240</v>
      </c>
      <c r="L50" s="39">
        <f t="shared" ref="L50:P50" si="58">B50+G50</f>
        <v>0</v>
      </c>
      <c r="M50" s="19">
        <f t="shared" si="58"/>
        <v>-225</v>
      </c>
      <c r="N50" s="19">
        <f t="shared" si="58"/>
        <v>0</v>
      </c>
      <c r="O50" s="19">
        <f t="shared" si="58"/>
        <v>0</v>
      </c>
      <c r="P50" s="37">
        <f t="shared" si="58"/>
        <v>-225</v>
      </c>
    </row>
    <row r="51">
      <c r="A51" s="1" t="s">
        <v>158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-9</v>
      </c>
      <c r="I51">
        <f t="shared" si="9"/>
        <v>0</v>
      </c>
      <c r="J51">
        <f t="shared" si="10"/>
        <v>0</v>
      </c>
      <c r="K51" s="38">
        <f t="shared" si="11"/>
        <v>-9</v>
      </c>
      <c r="L51" s="39">
        <f t="shared" ref="L51:P51" si="59">B51+G51</f>
        <v>0</v>
      </c>
      <c r="M51" s="19">
        <f t="shared" si="59"/>
        <v>-9</v>
      </c>
      <c r="N51" s="19">
        <f t="shared" si="59"/>
        <v>0</v>
      </c>
      <c r="O51" s="19">
        <f t="shared" si="59"/>
        <v>0</v>
      </c>
      <c r="P51" s="37">
        <f t="shared" si="59"/>
        <v>-9</v>
      </c>
    </row>
    <row r="52">
      <c r="A52" s="1" t="s">
        <v>159</v>
      </c>
      <c r="B52" s="36">
        <f t="shared" si="2"/>
        <v>0</v>
      </c>
      <c r="C52">
        <f t="shared" si="3"/>
        <v>0</v>
      </c>
      <c r="D52">
        <f t="shared" si="4"/>
        <v>0</v>
      </c>
      <c r="E52">
        <f t="shared" si="5"/>
        <v>0</v>
      </c>
      <c r="F52" s="37">
        <f t="shared" si="6"/>
        <v>0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0">B52+G52</f>
        <v>0</v>
      </c>
      <c r="M52" s="19">
        <f t="shared" si="60"/>
        <v>0</v>
      </c>
      <c r="N52" s="19">
        <f t="shared" si="60"/>
        <v>0</v>
      </c>
      <c r="O52" s="19">
        <f t="shared" si="60"/>
        <v>0</v>
      </c>
      <c r="P52" s="37">
        <f t="shared" si="60"/>
        <v>0</v>
      </c>
    </row>
    <row r="53">
      <c r="A53" s="1" t="s">
        <v>160</v>
      </c>
      <c r="B53" s="36">
        <f t="shared" si="2"/>
        <v>0</v>
      </c>
      <c r="C53">
        <f t="shared" si="3"/>
        <v>26</v>
      </c>
      <c r="D53">
        <f t="shared" si="4"/>
        <v>16</v>
      </c>
      <c r="E53">
        <f t="shared" si="5"/>
        <v>31</v>
      </c>
      <c r="F53" s="37">
        <f t="shared" si="6"/>
        <v>27.91</v>
      </c>
      <c r="G53" s="36">
        <f t="shared" si="7"/>
        <v>0</v>
      </c>
      <c r="H53">
        <f t="shared" si="8"/>
        <v>0</v>
      </c>
      <c r="I53">
        <f t="shared" si="9"/>
        <v>0</v>
      </c>
      <c r="J53">
        <f t="shared" si="10"/>
        <v>0</v>
      </c>
      <c r="K53" s="38">
        <f t="shared" si="11"/>
        <v>0</v>
      </c>
      <c r="L53" s="39">
        <f t="shared" ref="L53:P53" si="61">B53+G53</f>
        <v>0</v>
      </c>
      <c r="M53" s="19">
        <f t="shared" si="61"/>
        <v>26</v>
      </c>
      <c r="N53" s="19">
        <f t="shared" si="61"/>
        <v>16</v>
      </c>
      <c r="O53" s="19">
        <f t="shared" si="61"/>
        <v>31</v>
      </c>
      <c r="P53" s="37">
        <f t="shared" si="61"/>
        <v>27.91</v>
      </c>
    </row>
    <row r="54">
      <c r="A54" s="1" t="s">
        <v>161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0</v>
      </c>
      <c r="I54">
        <f t="shared" si="9"/>
        <v>0</v>
      </c>
      <c r="J54">
        <f t="shared" si="10"/>
        <v>0</v>
      </c>
      <c r="K54" s="38">
        <f t="shared" si="11"/>
        <v>0</v>
      </c>
      <c r="L54" s="39">
        <f t="shared" ref="L54:P54" si="62">B54+G54</f>
        <v>0</v>
      </c>
      <c r="M54" s="19">
        <f t="shared" si="62"/>
        <v>0</v>
      </c>
      <c r="N54" s="19">
        <f t="shared" si="62"/>
        <v>0</v>
      </c>
      <c r="O54" s="19">
        <f t="shared" si="62"/>
        <v>0</v>
      </c>
      <c r="P54" s="37">
        <f t="shared" si="62"/>
        <v>0</v>
      </c>
    </row>
    <row r="55">
      <c r="A55" s="1" t="s">
        <v>162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-100</v>
      </c>
      <c r="I55">
        <f t="shared" si="9"/>
        <v>0</v>
      </c>
      <c r="J55">
        <f t="shared" si="10"/>
        <v>0</v>
      </c>
      <c r="K55" s="38">
        <f t="shared" si="11"/>
        <v>-100</v>
      </c>
      <c r="L55" s="39">
        <f t="shared" ref="L55:P55" si="63">B55+G55</f>
        <v>0</v>
      </c>
      <c r="M55" s="19">
        <f t="shared" si="63"/>
        <v>-100</v>
      </c>
      <c r="N55" s="19">
        <f t="shared" si="63"/>
        <v>0</v>
      </c>
      <c r="O55" s="19">
        <f t="shared" si="63"/>
        <v>0</v>
      </c>
      <c r="P55" s="37">
        <f t="shared" si="63"/>
        <v>-100</v>
      </c>
    </row>
    <row r="56">
      <c r="A56" s="1" t="s">
        <v>163</v>
      </c>
      <c r="B56" s="36">
        <f t="shared" si="2"/>
        <v>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4">B56+G56</f>
        <v>0</v>
      </c>
      <c r="M56" s="19">
        <f t="shared" si="64"/>
        <v>0</v>
      </c>
      <c r="N56" s="19">
        <f t="shared" si="64"/>
        <v>0</v>
      </c>
      <c r="O56" s="19">
        <f t="shared" si="64"/>
        <v>0</v>
      </c>
      <c r="P56" s="37">
        <f t="shared" si="64"/>
        <v>0</v>
      </c>
    </row>
    <row r="57">
      <c r="A57" s="1" t="s">
        <v>164</v>
      </c>
      <c r="B57" s="36">
        <f t="shared" si="2"/>
        <v>20</v>
      </c>
      <c r="C57">
        <f t="shared" si="3"/>
        <v>0</v>
      </c>
      <c r="D57">
        <f t="shared" si="4"/>
        <v>0</v>
      </c>
      <c r="E57">
        <f t="shared" si="5"/>
        <v>0</v>
      </c>
      <c r="F57" s="37">
        <f t="shared" si="6"/>
        <v>200</v>
      </c>
      <c r="G57" s="36">
        <f t="shared" si="7"/>
        <v>0</v>
      </c>
      <c r="H57">
        <f t="shared" si="8"/>
        <v>0</v>
      </c>
      <c r="I57">
        <f t="shared" si="9"/>
        <v>0</v>
      </c>
      <c r="J57">
        <f t="shared" si="10"/>
        <v>0</v>
      </c>
      <c r="K57" s="38">
        <f t="shared" si="11"/>
        <v>0</v>
      </c>
      <c r="L57" s="39">
        <f t="shared" ref="L57:P57" si="65">B57+G57</f>
        <v>20</v>
      </c>
      <c r="M57" s="19">
        <f t="shared" si="65"/>
        <v>0</v>
      </c>
      <c r="N57" s="19">
        <f t="shared" si="65"/>
        <v>0</v>
      </c>
      <c r="O57" s="19">
        <f t="shared" si="65"/>
        <v>0</v>
      </c>
      <c r="P57" s="37">
        <f t="shared" si="65"/>
        <v>200</v>
      </c>
    </row>
    <row r="58">
      <c r="A58" s="1" t="s">
        <v>165</v>
      </c>
      <c r="B58" s="36">
        <f t="shared" si="2"/>
        <v>0</v>
      </c>
      <c r="C58">
        <f t="shared" si="3"/>
        <v>0</v>
      </c>
      <c r="D58">
        <f t="shared" si="4"/>
        <v>0</v>
      </c>
      <c r="E58">
        <f t="shared" si="5"/>
        <v>0</v>
      </c>
      <c r="F58" s="37">
        <f t="shared" si="6"/>
        <v>0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6">B58+G58</f>
        <v>0</v>
      </c>
      <c r="M58" s="19">
        <f t="shared" si="66"/>
        <v>0</v>
      </c>
      <c r="N58" s="19">
        <f t="shared" si="66"/>
        <v>0</v>
      </c>
      <c r="O58" s="19">
        <f t="shared" si="66"/>
        <v>0</v>
      </c>
      <c r="P58" s="37">
        <f t="shared" si="66"/>
        <v>0</v>
      </c>
    </row>
    <row r="59">
      <c r="A59" s="1" t="s">
        <v>166</v>
      </c>
      <c r="B59" s="36">
        <f t="shared" si="2"/>
        <v>0</v>
      </c>
      <c r="C59">
        <f t="shared" si="3"/>
        <v>285</v>
      </c>
      <c r="D59">
        <f t="shared" si="4"/>
        <v>0</v>
      </c>
      <c r="E59">
        <f t="shared" si="5"/>
        <v>0</v>
      </c>
      <c r="F59" s="37">
        <f t="shared" si="6"/>
        <v>285</v>
      </c>
      <c r="G59" s="36">
        <f t="shared" si="7"/>
        <v>0</v>
      </c>
      <c r="H59">
        <f t="shared" si="8"/>
        <v>0</v>
      </c>
      <c r="I59">
        <f t="shared" si="9"/>
        <v>0</v>
      </c>
      <c r="J59">
        <f t="shared" si="10"/>
        <v>0</v>
      </c>
      <c r="K59" s="38">
        <f t="shared" si="11"/>
        <v>0</v>
      </c>
      <c r="L59" s="39">
        <f t="shared" ref="L59:P59" si="67">B59+G59</f>
        <v>0</v>
      </c>
      <c r="M59" s="19">
        <f t="shared" si="67"/>
        <v>285</v>
      </c>
      <c r="N59" s="19">
        <f t="shared" si="67"/>
        <v>0</v>
      </c>
      <c r="O59" s="19">
        <f t="shared" si="67"/>
        <v>0</v>
      </c>
      <c r="P59" s="37">
        <f t="shared" si="67"/>
        <v>285</v>
      </c>
    </row>
    <row r="60">
      <c r="A60" s="1" t="s">
        <v>167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-10</v>
      </c>
      <c r="H60">
        <f t="shared" si="8"/>
        <v>-203</v>
      </c>
      <c r="I60">
        <f t="shared" si="9"/>
        <v>-5</v>
      </c>
      <c r="J60">
        <f t="shared" si="10"/>
        <v>0</v>
      </c>
      <c r="K60" s="38">
        <f t="shared" si="11"/>
        <v>-303.5</v>
      </c>
      <c r="L60" s="39">
        <f t="shared" ref="L60:P60" si="68">B60+G60</f>
        <v>-10</v>
      </c>
      <c r="M60" s="19">
        <f t="shared" si="68"/>
        <v>-203</v>
      </c>
      <c r="N60" s="19">
        <f t="shared" si="68"/>
        <v>-5</v>
      </c>
      <c r="O60" s="19">
        <f t="shared" si="68"/>
        <v>0</v>
      </c>
      <c r="P60" s="37">
        <f t="shared" si="68"/>
        <v>-303.5</v>
      </c>
    </row>
    <row r="61">
      <c r="A61" s="1" t="s">
        <v>168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69">B61+G61</f>
        <v>0</v>
      </c>
      <c r="M61" s="19">
        <f t="shared" si="69"/>
        <v>0</v>
      </c>
      <c r="N61" s="19">
        <f t="shared" si="69"/>
        <v>0</v>
      </c>
      <c r="O61" s="19">
        <f t="shared" si="69"/>
        <v>0</v>
      </c>
      <c r="P61" s="37">
        <f t="shared" si="69"/>
        <v>0</v>
      </c>
    </row>
    <row r="62">
      <c r="A62" s="1" t="s">
        <v>169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0</v>
      </c>
      <c r="I62">
        <f t="shared" si="9"/>
        <v>0</v>
      </c>
      <c r="J62">
        <f t="shared" si="10"/>
        <v>0</v>
      </c>
      <c r="K62" s="38">
        <f t="shared" si="11"/>
        <v>0</v>
      </c>
      <c r="L62" s="39">
        <f t="shared" ref="L62:P62" si="70">B62+G62</f>
        <v>0</v>
      </c>
      <c r="M62" s="19">
        <f t="shared" si="70"/>
        <v>0</v>
      </c>
      <c r="N62" s="19">
        <f t="shared" si="70"/>
        <v>0</v>
      </c>
      <c r="O62" s="19">
        <f t="shared" si="70"/>
        <v>0</v>
      </c>
      <c r="P62" s="37">
        <f t="shared" si="70"/>
        <v>0</v>
      </c>
    </row>
    <row r="63">
      <c r="A63" s="1" t="s">
        <v>170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0</v>
      </c>
      <c r="I63">
        <f t="shared" si="9"/>
        <v>0</v>
      </c>
      <c r="J63">
        <f t="shared" si="10"/>
        <v>0</v>
      </c>
      <c r="K63" s="38">
        <f t="shared" si="11"/>
        <v>0</v>
      </c>
      <c r="L63" s="39">
        <f t="shared" ref="L63:P63" si="71">B63+G63</f>
        <v>0</v>
      </c>
      <c r="M63" s="19">
        <f t="shared" si="71"/>
        <v>0</v>
      </c>
      <c r="N63" s="19">
        <f t="shared" si="71"/>
        <v>0</v>
      </c>
      <c r="O63" s="19">
        <f t="shared" si="71"/>
        <v>0</v>
      </c>
      <c r="P63" s="37">
        <f t="shared" si="71"/>
        <v>0</v>
      </c>
    </row>
    <row r="64">
      <c r="A64" s="1" t="s">
        <v>171</v>
      </c>
      <c r="B64" s="36">
        <f t="shared" si="2"/>
        <v>0</v>
      </c>
      <c r="C64">
        <f t="shared" si="3"/>
        <v>0</v>
      </c>
      <c r="D64">
        <f t="shared" si="4"/>
        <v>0</v>
      </c>
      <c r="E64">
        <f t="shared" si="5"/>
        <v>0</v>
      </c>
      <c r="F64" s="37">
        <f t="shared" si="6"/>
        <v>0</v>
      </c>
      <c r="G64" s="36">
        <f t="shared" si="7"/>
        <v>0</v>
      </c>
      <c r="H64">
        <f t="shared" si="8"/>
        <v>-110</v>
      </c>
      <c r="I64">
        <f t="shared" si="9"/>
        <v>0</v>
      </c>
      <c r="J64">
        <f t="shared" si="10"/>
        <v>0</v>
      </c>
      <c r="K64" s="38">
        <f t="shared" si="11"/>
        <v>-110</v>
      </c>
      <c r="L64" s="39">
        <f t="shared" ref="L64:P64" si="72">B64+G64</f>
        <v>0</v>
      </c>
      <c r="M64" s="19">
        <f t="shared" si="72"/>
        <v>-110</v>
      </c>
      <c r="N64" s="19">
        <f t="shared" si="72"/>
        <v>0</v>
      </c>
      <c r="O64" s="19">
        <f t="shared" si="72"/>
        <v>0</v>
      </c>
      <c r="P64" s="37">
        <f t="shared" si="72"/>
        <v>-110</v>
      </c>
    </row>
    <row r="65">
      <c r="A65" s="1" t="s">
        <v>172</v>
      </c>
      <c r="B65" s="36">
        <f t="shared" si="2"/>
        <v>0</v>
      </c>
      <c r="C65">
        <f t="shared" si="3"/>
        <v>2214</v>
      </c>
      <c r="D65">
        <f t="shared" si="4"/>
        <v>0</v>
      </c>
      <c r="E65">
        <f t="shared" si="5"/>
        <v>0</v>
      </c>
      <c r="F65" s="37">
        <f t="shared" si="6"/>
        <v>2214</v>
      </c>
      <c r="G65" s="36">
        <f t="shared" si="7"/>
        <v>0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0</v>
      </c>
      <c r="L65" s="39">
        <f t="shared" ref="L65:P65" si="73">B65+G65</f>
        <v>0</v>
      </c>
      <c r="M65" s="19">
        <f t="shared" si="73"/>
        <v>2214</v>
      </c>
      <c r="N65" s="19">
        <f t="shared" si="73"/>
        <v>0</v>
      </c>
      <c r="O65" s="19">
        <f t="shared" si="73"/>
        <v>0</v>
      </c>
      <c r="P65" s="37">
        <f t="shared" si="73"/>
        <v>2214</v>
      </c>
    </row>
    <row r="66">
      <c r="A66" s="1" t="s">
        <v>173</v>
      </c>
      <c r="B66" s="36">
        <f t="shared" si="2"/>
        <v>5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50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4">B66+G66</f>
        <v>5</v>
      </c>
      <c r="M66" s="19">
        <f t="shared" si="74"/>
        <v>0</v>
      </c>
      <c r="N66" s="19">
        <f t="shared" si="74"/>
        <v>0</v>
      </c>
      <c r="O66" s="19">
        <f t="shared" si="74"/>
        <v>0</v>
      </c>
      <c r="P66" s="37">
        <f t="shared" si="74"/>
        <v>50</v>
      </c>
    </row>
    <row r="67">
      <c r="A67" s="1" t="s">
        <v>174</v>
      </c>
      <c r="B67" s="36">
        <f t="shared" si="2"/>
        <v>0</v>
      </c>
      <c r="C67">
        <f t="shared" si="3"/>
        <v>0</v>
      </c>
      <c r="D67">
        <f t="shared" si="4"/>
        <v>0</v>
      </c>
      <c r="E67">
        <f t="shared" si="5"/>
        <v>0</v>
      </c>
      <c r="F67" s="37">
        <f t="shared" si="6"/>
        <v>0</v>
      </c>
      <c r="G67" s="36">
        <f t="shared" si="7"/>
        <v>0</v>
      </c>
      <c r="H67">
        <f t="shared" si="8"/>
        <v>0</v>
      </c>
      <c r="I67">
        <f t="shared" si="9"/>
        <v>0</v>
      </c>
      <c r="J67">
        <f t="shared" si="10"/>
        <v>0</v>
      </c>
      <c r="K67" s="38">
        <f t="shared" si="11"/>
        <v>0</v>
      </c>
      <c r="L67" s="39">
        <f t="shared" ref="L67:P67" si="75">B67+G67</f>
        <v>0</v>
      </c>
      <c r="M67" s="19">
        <f t="shared" si="75"/>
        <v>0</v>
      </c>
      <c r="N67" s="19">
        <f t="shared" si="75"/>
        <v>0</v>
      </c>
      <c r="O67" s="19">
        <f t="shared" si="75"/>
        <v>0</v>
      </c>
      <c r="P67" s="37">
        <f t="shared" si="75"/>
        <v>0</v>
      </c>
    </row>
    <row r="68">
      <c r="A68" s="1" t="s">
        <v>175</v>
      </c>
      <c r="B68" s="36">
        <f t="shared" si="2"/>
        <v>0</v>
      </c>
      <c r="C68">
        <f t="shared" si="3"/>
        <v>35</v>
      </c>
      <c r="D68">
        <f t="shared" si="4"/>
        <v>0</v>
      </c>
      <c r="E68">
        <f t="shared" si="5"/>
        <v>0</v>
      </c>
      <c r="F68" s="37">
        <f t="shared" si="6"/>
        <v>35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6">B68+G68</f>
        <v>0</v>
      </c>
      <c r="M68" s="19">
        <f t="shared" si="76"/>
        <v>35</v>
      </c>
      <c r="N68" s="19">
        <f t="shared" si="76"/>
        <v>0</v>
      </c>
      <c r="O68" s="19">
        <f t="shared" si="76"/>
        <v>0</v>
      </c>
      <c r="P68" s="37">
        <f t="shared" si="76"/>
        <v>35</v>
      </c>
    </row>
    <row r="69">
      <c r="A69" s="1" t="s">
        <v>176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7">B69+G69</f>
        <v>0</v>
      </c>
      <c r="M69" s="19">
        <f t="shared" si="77"/>
        <v>0</v>
      </c>
      <c r="N69" s="19">
        <f t="shared" si="77"/>
        <v>0</v>
      </c>
      <c r="O69" s="19">
        <f t="shared" si="77"/>
        <v>0</v>
      </c>
      <c r="P69" s="37">
        <f t="shared" si="77"/>
        <v>0</v>
      </c>
    </row>
    <row r="70">
      <c r="A70" s="1" t="s">
        <v>177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8">B70+G70</f>
        <v>0</v>
      </c>
      <c r="M70" s="19">
        <f t="shared" si="78"/>
        <v>0</v>
      </c>
      <c r="N70" s="19">
        <f t="shared" si="78"/>
        <v>0</v>
      </c>
      <c r="O70" s="19">
        <f t="shared" si="78"/>
        <v>0</v>
      </c>
      <c r="P70" s="37">
        <f t="shared" si="78"/>
        <v>0</v>
      </c>
    </row>
    <row r="71">
      <c r="A71" s="1" t="s">
        <v>178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0</v>
      </c>
      <c r="I71">
        <f t="shared" si="9"/>
        <v>0</v>
      </c>
      <c r="J71">
        <f t="shared" si="10"/>
        <v>0</v>
      </c>
      <c r="K71" s="38">
        <f t="shared" si="11"/>
        <v>0</v>
      </c>
      <c r="L71" s="39">
        <f t="shared" ref="L71:P71" si="79">B71+G71</f>
        <v>0</v>
      </c>
      <c r="M71" s="19">
        <f t="shared" si="79"/>
        <v>0</v>
      </c>
      <c r="N71" s="19">
        <f t="shared" si="79"/>
        <v>0</v>
      </c>
      <c r="O71" s="19">
        <f t="shared" si="79"/>
        <v>0</v>
      </c>
      <c r="P71" s="37">
        <f t="shared" si="79"/>
        <v>0</v>
      </c>
    </row>
    <row r="72">
      <c r="A72" s="1" t="s">
        <v>179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-8</v>
      </c>
      <c r="I72">
        <f t="shared" si="9"/>
        <v>0</v>
      </c>
      <c r="J72">
        <f t="shared" si="10"/>
        <v>0</v>
      </c>
      <c r="K72" s="38">
        <f t="shared" si="11"/>
        <v>-8</v>
      </c>
      <c r="L72" s="39">
        <f t="shared" ref="L72:P72" si="80">B72+G72</f>
        <v>0</v>
      </c>
      <c r="M72" s="19">
        <f t="shared" si="80"/>
        <v>-8</v>
      </c>
      <c r="N72" s="19">
        <f t="shared" si="80"/>
        <v>0</v>
      </c>
      <c r="O72" s="19">
        <f t="shared" si="80"/>
        <v>0</v>
      </c>
      <c r="P72" s="37">
        <f t="shared" si="80"/>
        <v>-8</v>
      </c>
    </row>
    <row r="73">
      <c r="A73" s="1" t="s">
        <v>180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-500</v>
      </c>
      <c r="I73">
        <f t="shared" si="9"/>
        <v>0</v>
      </c>
      <c r="J73">
        <f t="shared" si="10"/>
        <v>0</v>
      </c>
      <c r="K73" s="38">
        <f t="shared" si="11"/>
        <v>-500</v>
      </c>
      <c r="L73" s="39">
        <f t="shared" ref="L73:P73" si="81">B73+G73</f>
        <v>0</v>
      </c>
      <c r="M73" s="19">
        <f t="shared" si="81"/>
        <v>-500</v>
      </c>
      <c r="N73" s="19">
        <f t="shared" si="81"/>
        <v>0</v>
      </c>
      <c r="O73" s="19">
        <f t="shared" si="81"/>
        <v>0</v>
      </c>
      <c r="P73" s="37">
        <f t="shared" si="81"/>
        <v>-500</v>
      </c>
    </row>
    <row r="74">
      <c r="A74" s="1" t="s">
        <v>181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0</v>
      </c>
      <c r="I74">
        <f t="shared" si="9"/>
        <v>0</v>
      </c>
      <c r="J74">
        <f t="shared" si="10"/>
        <v>0</v>
      </c>
      <c r="K74" s="38">
        <f t="shared" si="11"/>
        <v>0</v>
      </c>
      <c r="L74" s="39">
        <f t="shared" ref="L74:P74" si="82">B74+G74</f>
        <v>0</v>
      </c>
      <c r="M74" s="19">
        <f t="shared" si="82"/>
        <v>0</v>
      </c>
      <c r="N74" s="19">
        <f t="shared" si="82"/>
        <v>0</v>
      </c>
      <c r="O74" s="19">
        <f t="shared" si="82"/>
        <v>0</v>
      </c>
      <c r="P74" s="37">
        <f t="shared" si="82"/>
        <v>0</v>
      </c>
    </row>
    <row r="75">
      <c r="A75" s="1" t="s">
        <v>182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0</v>
      </c>
      <c r="H75">
        <f t="shared" si="8"/>
        <v>0</v>
      </c>
      <c r="I75">
        <f t="shared" si="9"/>
        <v>-3</v>
      </c>
      <c r="J75">
        <f t="shared" si="10"/>
        <v>0</v>
      </c>
      <c r="K75" s="38">
        <f t="shared" si="11"/>
        <v>-0.3</v>
      </c>
      <c r="L75" s="39">
        <f t="shared" ref="L75:P75" si="83">B75+G75</f>
        <v>0</v>
      </c>
      <c r="M75" s="19">
        <f t="shared" si="83"/>
        <v>0</v>
      </c>
      <c r="N75" s="19">
        <f t="shared" si="83"/>
        <v>-3</v>
      </c>
      <c r="O75" s="19">
        <f t="shared" si="83"/>
        <v>0</v>
      </c>
      <c r="P75" s="37">
        <f t="shared" si="83"/>
        <v>-0.3</v>
      </c>
    </row>
    <row r="76">
      <c r="A76" s="1" t="s">
        <v>183</v>
      </c>
      <c r="B76" s="36">
        <f t="shared" si="2"/>
        <v>0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0</v>
      </c>
      <c r="G76" s="36">
        <f t="shared" si="7"/>
        <v>0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0</v>
      </c>
      <c r="L76" s="39">
        <f t="shared" ref="L76:P76" si="84">B76+G76</f>
        <v>0</v>
      </c>
      <c r="M76" s="19">
        <f t="shared" si="84"/>
        <v>0</v>
      </c>
      <c r="N76" s="19">
        <f t="shared" si="84"/>
        <v>0</v>
      </c>
      <c r="O76" s="19">
        <f t="shared" si="84"/>
        <v>0</v>
      </c>
      <c r="P76" s="37">
        <f t="shared" si="84"/>
        <v>0</v>
      </c>
    </row>
    <row r="77">
      <c r="A77" s="1" t="s">
        <v>184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0</v>
      </c>
      <c r="I77">
        <f t="shared" si="9"/>
        <v>0</v>
      </c>
      <c r="J77">
        <f t="shared" si="10"/>
        <v>0</v>
      </c>
      <c r="K77" s="38">
        <f t="shared" si="11"/>
        <v>0</v>
      </c>
      <c r="L77" s="39">
        <f t="shared" ref="L77:P77" si="85">B77+G77</f>
        <v>0</v>
      </c>
      <c r="M77" s="19">
        <f t="shared" si="85"/>
        <v>0</v>
      </c>
      <c r="N77" s="19">
        <f t="shared" si="85"/>
        <v>0</v>
      </c>
      <c r="O77" s="19">
        <f t="shared" si="85"/>
        <v>0</v>
      </c>
      <c r="P77" s="37">
        <f t="shared" si="85"/>
        <v>0</v>
      </c>
    </row>
    <row r="78">
      <c r="A78" s="1" t="s">
        <v>185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0</v>
      </c>
      <c r="I78">
        <f t="shared" si="9"/>
        <v>0</v>
      </c>
      <c r="J78">
        <f t="shared" si="10"/>
        <v>0</v>
      </c>
      <c r="K78" s="38">
        <f t="shared" si="11"/>
        <v>0</v>
      </c>
      <c r="L78" s="39">
        <f t="shared" ref="L78:P78" si="86">B78+G78</f>
        <v>0</v>
      </c>
      <c r="M78" s="19">
        <f t="shared" si="86"/>
        <v>0</v>
      </c>
      <c r="N78" s="19">
        <f t="shared" si="86"/>
        <v>0</v>
      </c>
      <c r="O78" s="19">
        <f t="shared" si="86"/>
        <v>0</v>
      </c>
      <c r="P78" s="37">
        <f t="shared" si="86"/>
        <v>0</v>
      </c>
    </row>
    <row r="79">
      <c r="A79" s="1" t="s">
        <v>186</v>
      </c>
      <c r="B79" s="36">
        <f t="shared" si="2"/>
        <v>0</v>
      </c>
      <c r="C79">
        <f t="shared" si="3"/>
        <v>0</v>
      </c>
      <c r="D79">
        <f t="shared" si="4"/>
        <v>0</v>
      </c>
      <c r="E79">
        <f t="shared" si="5"/>
        <v>0</v>
      </c>
      <c r="F79" s="37">
        <f t="shared" si="6"/>
        <v>0</v>
      </c>
      <c r="G79" s="36">
        <f t="shared" si="7"/>
        <v>0</v>
      </c>
      <c r="H79">
        <f t="shared" si="8"/>
        <v>-5</v>
      </c>
      <c r="I79">
        <f t="shared" si="9"/>
        <v>0</v>
      </c>
      <c r="J79">
        <f t="shared" si="10"/>
        <v>0</v>
      </c>
      <c r="K79" s="38">
        <f t="shared" si="11"/>
        <v>-5</v>
      </c>
      <c r="L79" s="39">
        <f t="shared" ref="L79:P79" si="87">B79+G79</f>
        <v>0</v>
      </c>
      <c r="M79" s="19">
        <f t="shared" si="87"/>
        <v>-5</v>
      </c>
      <c r="N79" s="19">
        <f t="shared" si="87"/>
        <v>0</v>
      </c>
      <c r="O79" s="19">
        <f t="shared" si="87"/>
        <v>0</v>
      </c>
      <c r="P79" s="37">
        <f t="shared" si="87"/>
        <v>-5</v>
      </c>
    </row>
    <row r="80">
      <c r="A80" s="1" t="s">
        <v>187</v>
      </c>
      <c r="B80" s="36">
        <f t="shared" si="2"/>
        <v>0</v>
      </c>
      <c r="C80">
        <f t="shared" si="3"/>
        <v>0</v>
      </c>
      <c r="D80">
        <f t="shared" si="4"/>
        <v>0</v>
      </c>
      <c r="E80">
        <f t="shared" si="5"/>
        <v>0</v>
      </c>
      <c r="F80" s="37">
        <f t="shared" si="6"/>
        <v>0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8">B80+G80</f>
        <v>0</v>
      </c>
      <c r="M80" s="19">
        <f t="shared" si="88"/>
        <v>0</v>
      </c>
      <c r="N80" s="19">
        <f t="shared" si="88"/>
        <v>0</v>
      </c>
      <c r="O80" s="19">
        <f t="shared" si="88"/>
        <v>0</v>
      </c>
      <c r="P80" s="37">
        <f t="shared" si="88"/>
        <v>0</v>
      </c>
    </row>
    <row r="81">
      <c r="A81" s="1" t="s">
        <v>188</v>
      </c>
      <c r="B81" s="36">
        <f t="shared" si="2"/>
        <v>0</v>
      </c>
      <c r="C81">
        <f t="shared" si="3"/>
        <v>35</v>
      </c>
      <c r="D81">
        <f t="shared" si="4"/>
        <v>0</v>
      </c>
      <c r="E81">
        <f t="shared" si="5"/>
        <v>0</v>
      </c>
      <c r="F81" s="37">
        <f t="shared" si="6"/>
        <v>35</v>
      </c>
      <c r="G81" s="36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 s="38">
        <f t="shared" si="11"/>
        <v>0</v>
      </c>
      <c r="L81" s="39">
        <f t="shared" ref="L81:P81" si="89">B81+G81</f>
        <v>0</v>
      </c>
      <c r="M81" s="19">
        <f t="shared" si="89"/>
        <v>35</v>
      </c>
      <c r="N81" s="19">
        <f t="shared" si="89"/>
        <v>0</v>
      </c>
      <c r="O81" s="19">
        <f t="shared" si="89"/>
        <v>0</v>
      </c>
      <c r="P81" s="37">
        <f t="shared" si="89"/>
        <v>35</v>
      </c>
    </row>
    <row r="82">
      <c r="A82" s="1" t="s">
        <v>189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-75</v>
      </c>
      <c r="I82">
        <f t="shared" si="9"/>
        <v>0</v>
      </c>
      <c r="J82">
        <f t="shared" si="10"/>
        <v>0</v>
      </c>
      <c r="K82" s="38">
        <f t="shared" si="11"/>
        <v>-75</v>
      </c>
      <c r="L82" s="39">
        <f t="shared" ref="L82:P82" si="90">B82+G82</f>
        <v>0</v>
      </c>
      <c r="M82" s="19">
        <f t="shared" si="90"/>
        <v>-75</v>
      </c>
      <c r="N82" s="19">
        <f t="shared" si="90"/>
        <v>0</v>
      </c>
      <c r="O82" s="19">
        <f t="shared" si="90"/>
        <v>0</v>
      </c>
      <c r="P82" s="37">
        <f t="shared" si="90"/>
        <v>-75</v>
      </c>
    </row>
    <row r="83">
      <c r="A83" s="1" t="s">
        <v>190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1">B83+G83</f>
        <v>0</v>
      </c>
      <c r="M83" s="19">
        <f t="shared" si="91"/>
        <v>0</v>
      </c>
      <c r="N83" s="19">
        <f t="shared" si="91"/>
        <v>0</v>
      </c>
      <c r="O83" s="19">
        <f t="shared" si="91"/>
        <v>0</v>
      </c>
      <c r="P83" s="37">
        <f t="shared" si="91"/>
        <v>0</v>
      </c>
    </row>
    <row r="84">
      <c r="A84" s="1" t="s">
        <v>191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2">B84+G84</f>
        <v>0</v>
      </c>
      <c r="M84" s="19">
        <f t="shared" si="92"/>
        <v>0</v>
      </c>
      <c r="N84" s="19">
        <f t="shared" si="92"/>
        <v>0</v>
      </c>
      <c r="O84" s="19">
        <f t="shared" si="92"/>
        <v>0</v>
      </c>
      <c r="P84" s="37">
        <f t="shared" si="92"/>
        <v>0</v>
      </c>
    </row>
    <row r="85">
      <c r="A85" s="1" t="s">
        <v>192</v>
      </c>
      <c r="B85" s="36">
        <f t="shared" si="2"/>
        <v>0</v>
      </c>
      <c r="C85">
        <f t="shared" si="3"/>
        <v>0</v>
      </c>
      <c r="D85">
        <f t="shared" si="4"/>
        <v>0</v>
      </c>
      <c r="E85">
        <f t="shared" si="5"/>
        <v>0</v>
      </c>
      <c r="F85" s="37">
        <f t="shared" si="6"/>
        <v>0</v>
      </c>
      <c r="G85" s="36">
        <f t="shared" si="7"/>
        <v>0</v>
      </c>
      <c r="H85">
        <f t="shared" si="8"/>
        <v>0</v>
      </c>
      <c r="I85">
        <f t="shared" si="9"/>
        <v>0</v>
      </c>
      <c r="J85">
        <f t="shared" si="10"/>
        <v>0</v>
      </c>
      <c r="K85" s="38">
        <f t="shared" si="11"/>
        <v>0</v>
      </c>
      <c r="L85" s="39">
        <f t="shared" ref="L85:P85" si="93">B85+G85</f>
        <v>0</v>
      </c>
      <c r="M85" s="19">
        <f t="shared" si="93"/>
        <v>0</v>
      </c>
      <c r="N85" s="19">
        <f t="shared" si="93"/>
        <v>0</v>
      </c>
      <c r="O85" s="19">
        <f t="shared" si="93"/>
        <v>0</v>
      </c>
      <c r="P85" s="37">
        <f t="shared" si="93"/>
        <v>0</v>
      </c>
    </row>
    <row r="86">
      <c r="A86" s="1" t="s">
        <v>193</v>
      </c>
      <c r="B86" s="36">
        <f t="shared" si="2"/>
        <v>350</v>
      </c>
      <c r="C86">
        <f t="shared" si="3"/>
        <v>218</v>
      </c>
      <c r="D86">
        <f t="shared" si="4"/>
        <v>0</v>
      </c>
      <c r="E86">
        <f t="shared" si="5"/>
        <v>0</v>
      </c>
      <c r="F86" s="37">
        <f t="shared" si="6"/>
        <v>3718</v>
      </c>
      <c r="G86" s="36">
        <f t="shared" si="7"/>
        <v>0</v>
      </c>
      <c r="H86">
        <f t="shared" si="8"/>
        <v>-2775</v>
      </c>
      <c r="I86">
        <f t="shared" si="9"/>
        <v>0</v>
      </c>
      <c r="J86">
        <f t="shared" si="10"/>
        <v>0</v>
      </c>
      <c r="K86" s="38">
        <f t="shared" si="11"/>
        <v>-2775</v>
      </c>
      <c r="L86" s="39">
        <f t="shared" ref="L86:P86" si="94">B86+G86</f>
        <v>350</v>
      </c>
      <c r="M86" s="19">
        <f t="shared" si="94"/>
        <v>-2557</v>
      </c>
      <c r="N86" s="19">
        <f t="shared" si="94"/>
        <v>0</v>
      </c>
      <c r="O86" s="19">
        <f t="shared" si="94"/>
        <v>0</v>
      </c>
      <c r="P86" s="37">
        <f t="shared" si="94"/>
        <v>943</v>
      </c>
    </row>
    <row r="87">
      <c r="A87" s="1" t="s">
        <v>194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5">B87+G87</f>
        <v>0</v>
      </c>
      <c r="M87" s="19">
        <f t="shared" si="95"/>
        <v>0</v>
      </c>
      <c r="N87" s="19">
        <f t="shared" si="95"/>
        <v>0</v>
      </c>
      <c r="O87" s="19">
        <f t="shared" si="95"/>
        <v>0</v>
      </c>
      <c r="P87" s="37">
        <f t="shared" si="95"/>
        <v>0</v>
      </c>
    </row>
    <row r="88">
      <c r="A88" s="1" t="s">
        <v>195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6">B88+G88</f>
        <v>0</v>
      </c>
      <c r="M88" s="19">
        <f t="shared" si="96"/>
        <v>0</v>
      </c>
      <c r="N88" s="19">
        <f t="shared" si="96"/>
        <v>0</v>
      </c>
      <c r="O88" s="19">
        <f t="shared" si="96"/>
        <v>0</v>
      </c>
      <c r="P88" s="37">
        <f t="shared" si="96"/>
        <v>0</v>
      </c>
    </row>
    <row r="89">
      <c r="A89" s="1" t="s">
        <v>196</v>
      </c>
      <c r="B89" s="36">
        <f t="shared" si="2"/>
        <v>0</v>
      </c>
      <c r="C89">
        <f t="shared" si="3"/>
        <v>0</v>
      </c>
      <c r="D89">
        <f t="shared" si="4"/>
        <v>0</v>
      </c>
      <c r="E89">
        <f t="shared" si="5"/>
        <v>0</v>
      </c>
      <c r="F89" s="37">
        <f t="shared" si="6"/>
        <v>0</v>
      </c>
      <c r="G89" s="36">
        <f t="shared" si="7"/>
        <v>0</v>
      </c>
      <c r="H89">
        <f t="shared" si="8"/>
        <v>0</v>
      </c>
      <c r="I89">
        <f t="shared" si="9"/>
        <v>0</v>
      </c>
      <c r="J89">
        <f t="shared" si="10"/>
        <v>0</v>
      </c>
      <c r="K89" s="38">
        <f t="shared" si="11"/>
        <v>0</v>
      </c>
      <c r="L89" s="39">
        <f t="shared" ref="L89:P89" si="97">B89+G89</f>
        <v>0</v>
      </c>
      <c r="M89" s="19">
        <f t="shared" si="97"/>
        <v>0</v>
      </c>
      <c r="N89" s="19">
        <f t="shared" si="97"/>
        <v>0</v>
      </c>
      <c r="O89" s="19">
        <f t="shared" si="97"/>
        <v>0</v>
      </c>
      <c r="P89" s="37">
        <f t="shared" si="97"/>
        <v>0</v>
      </c>
    </row>
    <row r="90">
      <c r="A90" s="1" t="s">
        <v>197</v>
      </c>
      <c r="B90" s="36">
        <f t="shared" si="2"/>
        <v>0</v>
      </c>
      <c r="C90">
        <f t="shared" si="3"/>
        <v>0</v>
      </c>
      <c r="D90">
        <f t="shared" si="4"/>
        <v>0</v>
      </c>
      <c r="E90">
        <f t="shared" si="5"/>
        <v>0</v>
      </c>
      <c r="F90" s="37">
        <f t="shared" si="6"/>
        <v>0</v>
      </c>
      <c r="G90" s="36">
        <f t="shared" si="7"/>
        <v>0</v>
      </c>
      <c r="H90">
        <f t="shared" si="8"/>
        <v>-714</v>
      </c>
      <c r="I90">
        <f t="shared" si="9"/>
        <v>0</v>
      </c>
      <c r="J90">
        <f t="shared" si="10"/>
        <v>0</v>
      </c>
      <c r="K90" s="38">
        <f t="shared" si="11"/>
        <v>-714</v>
      </c>
      <c r="L90" s="39">
        <f t="shared" ref="L90:P90" si="98">B90+G90</f>
        <v>0</v>
      </c>
      <c r="M90" s="19">
        <f t="shared" si="98"/>
        <v>-714</v>
      </c>
      <c r="N90" s="19">
        <f t="shared" si="98"/>
        <v>0</v>
      </c>
      <c r="O90" s="19">
        <f t="shared" si="98"/>
        <v>0</v>
      </c>
      <c r="P90" s="37">
        <f t="shared" si="98"/>
        <v>-714</v>
      </c>
    </row>
    <row r="91">
      <c r="A91" s="1" t="s">
        <v>198</v>
      </c>
      <c r="B91" s="36">
        <f t="shared" si="2"/>
        <v>0</v>
      </c>
      <c r="C91">
        <f t="shared" si="3"/>
        <v>0</v>
      </c>
      <c r="D91">
        <f t="shared" si="4"/>
        <v>0</v>
      </c>
      <c r="E91">
        <f t="shared" si="5"/>
        <v>0</v>
      </c>
      <c r="F91" s="37">
        <f t="shared" si="6"/>
        <v>0</v>
      </c>
      <c r="G91" s="36">
        <f t="shared" si="7"/>
        <v>0</v>
      </c>
      <c r="H91">
        <f t="shared" si="8"/>
        <v>-2</v>
      </c>
      <c r="I91">
        <f t="shared" si="9"/>
        <v>0</v>
      </c>
      <c r="J91">
        <f t="shared" si="10"/>
        <v>0</v>
      </c>
      <c r="K91" s="38">
        <f t="shared" si="11"/>
        <v>-2</v>
      </c>
      <c r="L91" s="39">
        <f t="shared" ref="L91:P91" si="99">B91+G91</f>
        <v>0</v>
      </c>
      <c r="M91" s="19">
        <f t="shared" si="99"/>
        <v>-2</v>
      </c>
      <c r="N91" s="19">
        <f t="shared" si="99"/>
        <v>0</v>
      </c>
      <c r="O91" s="19">
        <f t="shared" si="99"/>
        <v>0</v>
      </c>
      <c r="P91" s="37">
        <f t="shared" si="99"/>
        <v>-2</v>
      </c>
    </row>
    <row r="92">
      <c r="A92" s="1" t="s">
        <v>199</v>
      </c>
      <c r="B92" s="36">
        <f t="shared" si="2"/>
        <v>0</v>
      </c>
      <c r="C92">
        <f t="shared" si="3"/>
        <v>40</v>
      </c>
      <c r="D92">
        <f t="shared" si="4"/>
        <v>0</v>
      </c>
      <c r="E92">
        <f t="shared" si="5"/>
        <v>0</v>
      </c>
      <c r="F92" s="37">
        <f t="shared" si="6"/>
        <v>40</v>
      </c>
      <c r="G92" s="36">
        <f t="shared" si="7"/>
        <v>0</v>
      </c>
      <c r="H92">
        <f t="shared" si="8"/>
        <v>-19</v>
      </c>
      <c r="I92">
        <f t="shared" si="9"/>
        <v>0</v>
      </c>
      <c r="J92">
        <f t="shared" si="10"/>
        <v>0</v>
      </c>
      <c r="K92" s="38">
        <f t="shared" si="11"/>
        <v>-19</v>
      </c>
      <c r="L92" s="39">
        <f t="shared" ref="L92:P92" si="100">B92+G92</f>
        <v>0</v>
      </c>
      <c r="M92" s="19">
        <f t="shared" si="100"/>
        <v>21</v>
      </c>
      <c r="N92" s="19">
        <f t="shared" si="100"/>
        <v>0</v>
      </c>
      <c r="O92" s="19">
        <f t="shared" si="100"/>
        <v>0</v>
      </c>
      <c r="P92" s="37">
        <f t="shared" si="100"/>
        <v>21</v>
      </c>
    </row>
    <row r="93">
      <c r="A93" s="1" t="s">
        <v>200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-350</v>
      </c>
      <c r="I93">
        <f t="shared" si="9"/>
        <v>0</v>
      </c>
      <c r="J93">
        <f t="shared" si="10"/>
        <v>0</v>
      </c>
      <c r="K93" s="38">
        <f t="shared" si="11"/>
        <v>-350</v>
      </c>
      <c r="L93" s="39">
        <f t="shared" ref="L93:P93" si="101">B93+G93</f>
        <v>0</v>
      </c>
      <c r="M93" s="19">
        <f t="shared" si="101"/>
        <v>-350</v>
      </c>
      <c r="N93" s="19">
        <f t="shared" si="101"/>
        <v>0</v>
      </c>
      <c r="O93" s="19">
        <f t="shared" si="101"/>
        <v>0</v>
      </c>
      <c r="P93" s="37">
        <f t="shared" si="101"/>
        <v>-350</v>
      </c>
    </row>
    <row r="94">
      <c r="A94" s="1" t="s">
        <v>201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38">
        <f t="shared" si="11"/>
        <v>0</v>
      </c>
      <c r="L94" s="39">
        <f t="shared" ref="L94:P94" si="102">B94+G94</f>
        <v>0</v>
      </c>
      <c r="M94" s="19">
        <f t="shared" si="102"/>
        <v>0</v>
      </c>
      <c r="N94" s="19">
        <f t="shared" si="102"/>
        <v>0</v>
      </c>
      <c r="O94" s="19">
        <f t="shared" si="102"/>
        <v>0</v>
      </c>
      <c r="P94" s="37">
        <f t="shared" si="102"/>
        <v>0</v>
      </c>
    </row>
    <row r="95">
      <c r="A95" s="1" t="s">
        <v>202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>
        <f t="shared" si="11"/>
        <v>0</v>
      </c>
      <c r="L95" s="39">
        <f t="shared" ref="L95:P95" si="103">B95+G95</f>
        <v>0</v>
      </c>
      <c r="M95" s="19">
        <f t="shared" si="103"/>
        <v>0</v>
      </c>
      <c r="N95" s="19">
        <f t="shared" si="103"/>
        <v>0</v>
      </c>
      <c r="O95" s="19">
        <f t="shared" si="103"/>
        <v>0</v>
      </c>
      <c r="P95" s="37">
        <f t="shared" si="103"/>
        <v>0</v>
      </c>
    </row>
    <row r="96">
      <c r="A96" s="1" t="s">
        <v>203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-40</v>
      </c>
      <c r="I96">
        <f t="shared" si="9"/>
        <v>0</v>
      </c>
      <c r="J96">
        <f t="shared" si="10"/>
        <v>0</v>
      </c>
      <c r="K96" s="38">
        <f t="shared" si="11"/>
        <v>-40</v>
      </c>
      <c r="L96" s="39">
        <f t="shared" ref="L96:P96" si="104">B96+G96</f>
        <v>0</v>
      </c>
      <c r="M96" s="19">
        <f t="shared" si="104"/>
        <v>-40</v>
      </c>
      <c r="N96" s="19">
        <f t="shared" si="104"/>
        <v>0</v>
      </c>
      <c r="O96" s="19">
        <f t="shared" si="104"/>
        <v>0</v>
      </c>
      <c r="P96" s="37">
        <f t="shared" si="104"/>
        <v>-40</v>
      </c>
    </row>
    <row r="97">
      <c r="A97" s="1" t="s">
        <v>204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38">
        <f t="shared" si="11"/>
        <v>0</v>
      </c>
      <c r="L97" s="39">
        <f t="shared" ref="L97:P97" si="105">B97+G97</f>
        <v>0</v>
      </c>
      <c r="M97" s="19">
        <f t="shared" si="105"/>
        <v>0</v>
      </c>
      <c r="N97" s="19">
        <f t="shared" si="105"/>
        <v>0</v>
      </c>
      <c r="O97" s="19">
        <f t="shared" si="105"/>
        <v>0</v>
      </c>
      <c r="P97" s="37">
        <f t="shared" si="105"/>
        <v>0</v>
      </c>
    </row>
    <row r="98">
      <c r="A98" s="1" t="s">
        <v>205</v>
      </c>
      <c r="B98" s="36">
        <f t="shared" si="2"/>
        <v>0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0</v>
      </c>
      <c r="G98" s="36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K98" s="38">
        <f t="shared" si="11"/>
        <v>0</v>
      </c>
      <c r="L98" s="39">
        <f t="shared" ref="L98:P98" si="106">B98+G98</f>
        <v>0</v>
      </c>
      <c r="M98" s="19">
        <f t="shared" si="106"/>
        <v>0</v>
      </c>
      <c r="N98" s="19">
        <f t="shared" si="106"/>
        <v>0</v>
      </c>
      <c r="O98" s="19">
        <f t="shared" si="106"/>
        <v>0</v>
      </c>
      <c r="P98" s="37">
        <f t="shared" si="106"/>
        <v>0</v>
      </c>
    </row>
    <row r="99">
      <c r="A99" s="1" t="s">
        <v>206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38">
        <f t="shared" si="11"/>
        <v>0</v>
      </c>
      <c r="L99" s="39">
        <f t="shared" ref="L99:P99" si="107">B99+G99</f>
        <v>0</v>
      </c>
      <c r="M99" s="19">
        <f t="shared" si="107"/>
        <v>0</v>
      </c>
      <c r="N99" s="19">
        <f t="shared" si="107"/>
        <v>0</v>
      </c>
      <c r="O99" s="19">
        <f t="shared" si="107"/>
        <v>0</v>
      </c>
      <c r="P99" s="37">
        <f t="shared" si="107"/>
        <v>0</v>
      </c>
    </row>
    <row r="100">
      <c r="A100" s="1" t="s">
        <v>207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-100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-1000</v>
      </c>
      <c r="L100" s="39">
        <f t="shared" ref="L100:P100" si="108">B100+G100</f>
        <v>-100</v>
      </c>
      <c r="M100" s="19">
        <f t="shared" si="108"/>
        <v>0</v>
      </c>
      <c r="N100" s="19">
        <f t="shared" si="108"/>
        <v>0</v>
      </c>
      <c r="O100" s="19">
        <f t="shared" si="108"/>
        <v>0</v>
      </c>
      <c r="P100" s="37">
        <f t="shared" si="108"/>
        <v>-1000</v>
      </c>
    </row>
    <row r="101">
      <c r="A101" s="1" t="s">
        <v>208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09">B101+G101</f>
        <v>0</v>
      </c>
      <c r="M101" s="19">
        <f t="shared" si="109"/>
        <v>0</v>
      </c>
      <c r="N101" s="19">
        <f t="shared" si="109"/>
        <v>0</v>
      </c>
      <c r="O101" s="19">
        <f t="shared" si="109"/>
        <v>0</v>
      </c>
      <c r="P101" s="37">
        <f t="shared" si="109"/>
        <v>0</v>
      </c>
    </row>
    <row r="102">
      <c r="A102" s="1" t="s">
        <v>209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0">B102+G102</f>
        <v>0</v>
      </c>
      <c r="M102" s="19">
        <f t="shared" si="110"/>
        <v>0</v>
      </c>
      <c r="N102" s="19">
        <f t="shared" si="110"/>
        <v>0</v>
      </c>
      <c r="O102" s="19">
        <f t="shared" si="110"/>
        <v>0</v>
      </c>
      <c r="P102" s="37">
        <f t="shared" si="110"/>
        <v>0</v>
      </c>
    </row>
    <row r="103">
      <c r="A103" s="1" t="s">
        <v>210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 s="38">
        <f t="shared" si="11"/>
        <v>0</v>
      </c>
      <c r="L103" s="39">
        <f t="shared" ref="L103:P103" si="111">B103+G103</f>
        <v>0</v>
      </c>
      <c r="M103" s="19">
        <f t="shared" si="111"/>
        <v>0</v>
      </c>
      <c r="N103" s="19">
        <f t="shared" si="111"/>
        <v>0</v>
      </c>
      <c r="O103" s="19">
        <f t="shared" si="111"/>
        <v>0</v>
      </c>
      <c r="P103" s="37">
        <f t="shared" si="111"/>
        <v>0</v>
      </c>
    </row>
    <row r="104">
      <c r="A104" s="1" t="s">
        <v>211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2">B104+G104</f>
        <v>0</v>
      </c>
      <c r="M104" s="19">
        <f t="shared" si="112"/>
        <v>0</v>
      </c>
      <c r="N104" s="19">
        <f t="shared" si="112"/>
        <v>0</v>
      </c>
      <c r="O104" s="19">
        <f t="shared" si="112"/>
        <v>0</v>
      </c>
      <c r="P104" s="37">
        <f t="shared" si="112"/>
        <v>0</v>
      </c>
    </row>
    <row r="105">
      <c r="A105" s="1" t="s">
        <v>212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3">B105+G105</f>
        <v>0</v>
      </c>
      <c r="M105" s="19">
        <f t="shared" si="113"/>
        <v>0</v>
      </c>
      <c r="N105" s="19">
        <f t="shared" si="113"/>
        <v>0</v>
      </c>
      <c r="O105" s="19">
        <f t="shared" si="113"/>
        <v>0</v>
      </c>
      <c r="P105" s="37">
        <f t="shared" si="113"/>
        <v>0</v>
      </c>
    </row>
    <row r="106">
      <c r="A106" s="1" t="s">
        <v>213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4">B106+G106</f>
        <v>0</v>
      </c>
      <c r="M106" s="19">
        <f t="shared" si="114"/>
        <v>0</v>
      </c>
      <c r="N106" s="19">
        <f t="shared" si="114"/>
        <v>0</v>
      </c>
      <c r="O106" s="19">
        <f t="shared" si="114"/>
        <v>0</v>
      </c>
      <c r="P106" s="37">
        <f t="shared" si="114"/>
        <v>0</v>
      </c>
    </row>
    <row r="107">
      <c r="A107" s="1" t="s">
        <v>214</v>
      </c>
      <c r="B107" s="36">
        <f t="shared" si="2"/>
        <v>0</v>
      </c>
      <c r="C107">
        <f t="shared" si="3"/>
        <v>0</v>
      </c>
      <c r="D107">
        <f t="shared" si="4"/>
        <v>0</v>
      </c>
      <c r="E107">
        <f t="shared" si="5"/>
        <v>0</v>
      </c>
      <c r="F107" s="37">
        <f t="shared" si="6"/>
        <v>0</v>
      </c>
      <c r="G107" s="36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>
        <f t="shared" si="11"/>
        <v>0</v>
      </c>
      <c r="L107" s="39">
        <f t="shared" ref="L107:P107" si="115">B107+G107</f>
        <v>0</v>
      </c>
      <c r="M107" s="19">
        <f t="shared" si="115"/>
        <v>0</v>
      </c>
      <c r="N107" s="19">
        <f t="shared" si="115"/>
        <v>0</v>
      </c>
      <c r="O107" s="19">
        <f t="shared" si="115"/>
        <v>0</v>
      </c>
      <c r="P107" s="37">
        <f t="shared" si="115"/>
        <v>0</v>
      </c>
    </row>
    <row r="108">
      <c r="A108" s="1" t="s">
        <v>215</v>
      </c>
      <c r="B108" s="36">
        <f t="shared" si="2"/>
        <v>163</v>
      </c>
      <c r="C108">
        <f t="shared" si="3"/>
        <v>2518</v>
      </c>
      <c r="D108">
        <f t="shared" si="4"/>
        <v>707</v>
      </c>
      <c r="E108">
        <f t="shared" si="5"/>
        <v>81</v>
      </c>
      <c r="F108" s="37">
        <f t="shared" si="6"/>
        <v>4219.51</v>
      </c>
      <c r="G108" s="36">
        <f t="shared" si="7"/>
        <v>0</v>
      </c>
      <c r="H108">
        <f t="shared" si="8"/>
        <v>0</v>
      </c>
      <c r="I108">
        <f t="shared" si="9"/>
        <v>0</v>
      </c>
      <c r="J108">
        <f t="shared" si="10"/>
        <v>0</v>
      </c>
      <c r="K108" s="38">
        <f t="shared" si="11"/>
        <v>0</v>
      </c>
      <c r="L108" s="39">
        <f t="shared" ref="L108:P108" si="116">B108+G108</f>
        <v>163</v>
      </c>
      <c r="M108" s="19">
        <f t="shared" si="116"/>
        <v>2518</v>
      </c>
      <c r="N108" s="19">
        <f t="shared" si="116"/>
        <v>707</v>
      </c>
      <c r="O108" s="19">
        <f t="shared" si="116"/>
        <v>81</v>
      </c>
      <c r="P108" s="37">
        <f t="shared" si="116"/>
        <v>4219.51</v>
      </c>
    </row>
    <row r="109">
      <c r="A109" s="1" t="s">
        <v>216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-162</v>
      </c>
      <c r="I109">
        <f t="shared" si="9"/>
        <v>0</v>
      </c>
      <c r="J109">
        <f t="shared" si="10"/>
        <v>0</v>
      </c>
      <c r="K109" s="38">
        <f t="shared" si="11"/>
        <v>-162</v>
      </c>
      <c r="L109" s="39">
        <f t="shared" ref="L109:P109" si="117">B109+G109</f>
        <v>0</v>
      </c>
      <c r="M109" s="19">
        <f t="shared" si="117"/>
        <v>-162</v>
      </c>
      <c r="N109" s="19">
        <f t="shared" si="117"/>
        <v>0</v>
      </c>
      <c r="O109" s="19">
        <f t="shared" si="117"/>
        <v>0</v>
      </c>
      <c r="P109" s="37">
        <f t="shared" si="117"/>
        <v>-162</v>
      </c>
    </row>
    <row r="110">
      <c r="A110" s="1" t="s">
        <v>217</v>
      </c>
      <c r="B110" s="36">
        <f t="shared" si="2"/>
        <v>0</v>
      </c>
      <c r="C110">
        <f t="shared" si="3"/>
        <v>0</v>
      </c>
      <c r="D110">
        <f t="shared" si="4"/>
        <v>0</v>
      </c>
      <c r="E110">
        <f t="shared" si="5"/>
        <v>0</v>
      </c>
      <c r="F110" s="37">
        <f t="shared" si="6"/>
        <v>0</v>
      </c>
      <c r="G110" s="36">
        <f t="shared" si="7"/>
        <v>0</v>
      </c>
      <c r="H110">
        <f t="shared" si="8"/>
        <v>0</v>
      </c>
      <c r="I110">
        <f t="shared" si="9"/>
        <v>0</v>
      </c>
      <c r="J110">
        <f t="shared" si="10"/>
        <v>0</v>
      </c>
      <c r="K110" s="38">
        <f t="shared" si="11"/>
        <v>0</v>
      </c>
      <c r="L110" s="39">
        <f t="shared" ref="L110:P110" si="118">B110+G110</f>
        <v>0</v>
      </c>
      <c r="M110" s="19">
        <f t="shared" si="118"/>
        <v>0</v>
      </c>
      <c r="N110" s="19">
        <f t="shared" si="118"/>
        <v>0</v>
      </c>
      <c r="O110" s="19">
        <f t="shared" si="118"/>
        <v>0</v>
      </c>
      <c r="P110" s="37">
        <f t="shared" si="118"/>
        <v>0</v>
      </c>
    </row>
    <row r="111">
      <c r="A111" s="1" t="s">
        <v>218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-2</v>
      </c>
      <c r="I111">
        <f t="shared" si="9"/>
        <v>-5</v>
      </c>
      <c r="J111">
        <f t="shared" si="10"/>
        <v>-1</v>
      </c>
      <c r="K111" s="38">
        <f t="shared" si="11"/>
        <v>-2.51</v>
      </c>
      <c r="L111" s="39">
        <f t="shared" ref="L111:P111" si="119">B111+G111</f>
        <v>0</v>
      </c>
      <c r="M111" s="19">
        <f t="shared" si="119"/>
        <v>-2</v>
      </c>
      <c r="N111" s="19">
        <f t="shared" si="119"/>
        <v>-5</v>
      </c>
      <c r="O111" s="19">
        <f t="shared" si="119"/>
        <v>-1</v>
      </c>
      <c r="P111" s="37">
        <f t="shared" si="119"/>
        <v>-2.51</v>
      </c>
    </row>
    <row r="112">
      <c r="A112" s="1" t="s">
        <v>219</v>
      </c>
      <c r="B112" s="36">
        <f t="shared" si="2"/>
        <v>0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0</v>
      </c>
      <c r="G112" s="36">
        <f t="shared" si="7"/>
        <v>0</v>
      </c>
      <c r="H112">
        <f t="shared" si="8"/>
        <v>-45</v>
      </c>
      <c r="I112">
        <f t="shared" si="9"/>
        <v>0</v>
      </c>
      <c r="J112">
        <f t="shared" si="10"/>
        <v>0</v>
      </c>
      <c r="K112" s="38">
        <f t="shared" si="11"/>
        <v>-45</v>
      </c>
      <c r="L112" s="39">
        <f t="shared" ref="L112:P112" si="120">B112+G112</f>
        <v>0</v>
      </c>
      <c r="M112" s="19">
        <f t="shared" si="120"/>
        <v>-45</v>
      </c>
      <c r="N112" s="19">
        <f t="shared" si="120"/>
        <v>0</v>
      </c>
      <c r="O112" s="19">
        <f t="shared" si="120"/>
        <v>0</v>
      </c>
      <c r="P112" s="37">
        <f t="shared" si="120"/>
        <v>-45</v>
      </c>
    </row>
    <row r="113">
      <c r="A113" s="1" t="s">
        <v>220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-1775</v>
      </c>
      <c r="I113">
        <f t="shared" si="9"/>
        <v>0</v>
      </c>
      <c r="J113">
        <f t="shared" si="10"/>
        <v>0</v>
      </c>
      <c r="K113" s="38">
        <f t="shared" si="11"/>
        <v>-1775</v>
      </c>
      <c r="L113" s="39">
        <f t="shared" ref="L113:P113" si="121">B113+G113</f>
        <v>0</v>
      </c>
      <c r="M113" s="19">
        <f t="shared" si="121"/>
        <v>-1775</v>
      </c>
      <c r="N113" s="19">
        <f t="shared" si="121"/>
        <v>0</v>
      </c>
      <c r="O113" s="19">
        <f t="shared" si="121"/>
        <v>0</v>
      </c>
      <c r="P113" s="37">
        <f t="shared" si="121"/>
        <v>-1775</v>
      </c>
    </row>
    <row r="114">
      <c r="A114" s="1" t="s">
        <v>221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2">B114+G114</f>
        <v>0</v>
      </c>
      <c r="M114" s="19">
        <f t="shared" si="122"/>
        <v>0</v>
      </c>
      <c r="N114" s="19">
        <f t="shared" si="122"/>
        <v>0</v>
      </c>
      <c r="O114" s="19">
        <f t="shared" si="122"/>
        <v>0</v>
      </c>
      <c r="P114" s="37">
        <f t="shared" si="122"/>
        <v>0</v>
      </c>
    </row>
    <row r="115">
      <c r="A115" s="1" t="s">
        <v>222</v>
      </c>
      <c r="B115" s="36">
        <f t="shared" si="2"/>
        <v>0</v>
      </c>
      <c r="C115">
        <f t="shared" si="3"/>
        <v>0</v>
      </c>
      <c r="D115">
        <f t="shared" si="4"/>
        <v>0</v>
      </c>
      <c r="E115">
        <f t="shared" si="5"/>
        <v>0</v>
      </c>
      <c r="F115" s="37">
        <f t="shared" si="6"/>
        <v>0</v>
      </c>
      <c r="G115" s="36">
        <f t="shared" si="7"/>
        <v>0</v>
      </c>
      <c r="H115">
        <f t="shared" si="8"/>
        <v>0</v>
      </c>
      <c r="I115">
        <f t="shared" si="9"/>
        <v>0</v>
      </c>
      <c r="J115">
        <f t="shared" si="10"/>
        <v>0</v>
      </c>
      <c r="K115" s="38">
        <f t="shared" si="11"/>
        <v>0</v>
      </c>
      <c r="L115" s="39">
        <f t="shared" ref="L115:P115" si="123">B115+G115</f>
        <v>0</v>
      </c>
      <c r="M115" s="19">
        <f t="shared" si="123"/>
        <v>0</v>
      </c>
      <c r="N115" s="19">
        <f t="shared" si="123"/>
        <v>0</v>
      </c>
      <c r="O115" s="19">
        <f t="shared" si="123"/>
        <v>0</v>
      </c>
      <c r="P115" s="37">
        <f t="shared" si="123"/>
        <v>0</v>
      </c>
    </row>
    <row r="116" hidden="1">
      <c r="A116" s="1"/>
      <c r="B116" s="36"/>
      <c r="G116" s="36"/>
      <c r="K116" s="19"/>
      <c r="L116" s="39"/>
      <c r="M116" s="19"/>
      <c r="N116" s="19"/>
      <c r="O116" s="19"/>
      <c r="P116" s="51"/>
    </row>
    <row r="117">
      <c r="A117" s="43" t="s">
        <v>223</v>
      </c>
      <c r="B117" s="44">
        <f t="shared" ref="B117:P117" si="124">SUM(B3:B116)</f>
        <v>582</v>
      </c>
      <c r="C117" s="44">
        <f t="shared" si="124"/>
        <v>6259</v>
      </c>
      <c r="D117" s="44">
        <f t="shared" si="124"/>
        <v>866</v>
      </c>
      <c r="E117" s="44">
        <f t="shared" si="124"/>
        <v>228</v>
      </c>
      <c r="F117" s="44">
        <f t="shared" si="124"/>
        <v>12167.88</v>
      </c>
      <c r="G117" s="44">
        <f t="shared" si="124"/>
        <v>-111</v>
      </c>
      <c r="H117" s="44">
        <f t="shared" si="124"/>
        <v>-9454</v>
      </c>
      <c r="I117" s="44">
        <f t="shared" si="124"/>
        <v>-19</v>
      </c>
      <c r="J117" s="44">
        <f t="shared" si="124"/>
        <v>-16</v>
      </c>
      <c r="K117" s="44">
        <f t="shared" si="124"/>
        <v>-10566.06</v>
      </c>
      <c r="L117" s="44">
        <f t="shared" si="124"/>
        <v>471</v>
      </c>
      <c r="M117" s="44">
        <f t="shared" si="124"/>
        <v>-3195</v>
      </c>
      <c r="N117" s="44">
        <f t="shared" si="124"/>
        <v>847</v>
      </c>
      <c r="O117" s="44">
        <f t="shared" si="124"/>
        <v>212</v>
      </c>
      <c r="P117" s="44">
        <f t="shared" si="124"/>
        <v>1601.82</v>
      </c>
    </row>
  </sheetData>
  <conditionalFormatting sqref="A1:P117">
    <cfRule type="cellIs" dxfId="0" priority="1" operator="greaterThan">
      <formula>0</formula>
    </cfRule>
  </conditionalFormatting>
  <conditionalFormatting sqref="A1:P117">
    <cfRule type="cellIs" dxfId="1" priority="2" operator="lessThan">
      <formula>0</formula>
    </cfRule>
  </conditionalFormatting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8.0"/>
    <col customWidth="1" min="5" max="5" width="15.43"/>
    <col customWidth="1" min="6" max="6" width="13.57"/>
    <col customWidth="1" min="7" max="7" width="18.29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0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177</v>
      </c>
      <c r="B2" s="18">
        <v>0.07800925925925926</v>
      </c>
      <c r="C2" s="19" t="s">
        <v>254</v>
      </c>
      <c r="D2" s="19" t="s">
        <v>1512</v>
      </c>
      <c r="E2" s="19" t="s">
        <v>228</v>
      </c>
      <c r="F2" s="19" t="s">
        <v>273</v>
      </c>
      <c r="G2" s="59" t="s">
        <v>1513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177</v>
      </c>
      <c r="B3" s="18">
        <v>0.1467013888888889</v>
      </c>
      <c r="C3" s="19" t="s">
        <v>254</v>
      </c>
      <c r="D3" s="19" t="s">
        <v>1514</v>
      </c>
      <c r="E3" s="19" t="s">
        <v>233</v>
      </c>
      <c r="F3" s="19" t="s">
        <v>273</v>
      </c>
      <c r="G3" s="59" t="s">
        <v>1515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43"/>
    <col customWidth="1" min="4" max="4" width="15.43"/>
    <col customWidth="1" min="6" max="6" width="13.57"/>
    <col customWidth="1" min="7" max="7" width="22.29"/>
    <col customWidth="1" min="8" max="8" width="9.29"/>
    <col customWidth="1" min="9" max="11" width="7.71"/>
    <col customWidth="1" min="12" max="12" width="22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5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178</v>
      </c>
      <c r="B2" s="18">
        <v>0.017766203703703704</v>
      </c>
      <c r="C2" s="19" t="s">
        <v>230</v>
      </c>
      <c r="D2" s="19" t="s">
        <v>254</v>
      </c>
      <c r="E2" s="19" t="s">
        <v>236</v>
      </c>
      <c r="F2" s="19" t="s">
        <v>262</v>
      </c>
      <c r="G2" s="59" t="s">
        <v>630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630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178</v>
      </c>
      <c r="B3" s="18">
        <v>0.020717592592592593</v>
      </c>
      <c r="C3" s="19" t="s">
        <v>228</v>
      </c>
      <c r="D3" s="19" t="s">
        <v>254</v>
      </c>
      <c r="E3" s="19" t="s">
        <v>230</v>
      </c>
      <c r="F3" s="19" t="s">
        <v>262</v>
      </c>
      <c r="G3" s="59" t="s">
        <v>1513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1513</v>
      </c>
      <c r="M3" s="62" t="s">
        <v>254</v>
      </c>
      <c r="N3" s="62" t="s">
        <v>254</v>
      </c>
      <c r="O3" s="62" t="s">
        <v>254</v>
      </c>
      <c r="P3" s="62" t="s">
        <v>254</v>
      </c>
      <c r="Q3" s="19"/>
    </row>
    <row r="4">
      <c r="A4" s="19" t="s">
        <v>178</v>
      </c>
      <c r="B4" s="18">
        <v>0.026180555555555554</v>
      </c>
      <c r="C4" s="19" t="s">
        <v>254</v>
      </c>
      <c r="D4" s="19" t="s">
        <v>1516</v>
      </c>
      <c r="E4" s="19" t="s">
        <v>230</v>
      </c>
      <c r="F4" s="19" t="s">
        <v>273</v>
      </c>
      <c r="G4" s="59" t="s">
        <v>1517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178</v>
      </c>
      <c r="B5" s="18">
        <v>0.12858796296296296</v>
      </c>
      <c r="C5" s="19" t="s">
        <v>236</v>
      </c>
      <c r="D5" s="19" t="s">
        <v>254</v>
      </c>
      <c r="E5" s="19" t="s">
        <v>233</v>
      </c>
      <c r="F5" s="19" t="s">
        <v>262</v>
      </c>
      <c r="G5" s="59" t="s">
        <v>1518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1518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178</v>
      </c>
      <c r="B6" s="18">
        <v>0.17824074074074073</v>
      </c>
      <c r="C6" s="19" t="s">
        <v>254</v>
      </c>
      <c r="D6" s="19" t="s">
        <v>1519</v>
      </c>
      <c r="E6" s="19" t="s">
        <v>233</v>
      </c>
      <c r="F6" s="19" t="s">
        <v>273</v>
      </c>
      <c r="G6" s="59" t="s">
        <v>1520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15.43"/>
    <col customWidth="1" min="5" max="5" width="13.86"/>
    <col customWidth="1" min="7" max="7" width="17.86"/>
    <col customWidth="1" min="8" max="8" width="9.29"/>
    <col customWidth="1" min="9" max="11" width="7.71"/>
    <col customWidth="1" min="12" max="12" width="21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0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179</v>
      </c>
      <c r="B2" s="18">
        <v>0.01085648148148148</v>
      </c>
      <c r="C2" s="19" t="s">
        <v>275</v>
      </c>
      <c r="D2" s="19" t="s">
        <v>1483</v>
      </c>
      <c r="E2" s="19" t="s">
        <v>1521</v>
      </c>
      <c r="F2" s="19" t="s">
        <v>258</v>
      </c>
      <c r="G2" s="59" t="s">
        <v>1522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179</v>
      </c>
      <c r="B3" s="18">
        <v>0.014537037037037038</v>
      </c>
      <c r="C3" s="19" t="s">
        <v>236</v>
      </c>
      <c r="D3" s="19" t="s">
        <v>254</v>
      </c>
      <c r="E3" s="19" t="s">
        <v>236</v>
      </c>
      <c r="F3" s="19" t="s">
        <v>293</v>
      </c>
      <c r="G3" s="59" t="s">
        <v>1515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179</v>
      </c>
      <c r="B4" s="18">
        <v>0.021099537037037038</v>
      </c>
      <c r="C4" s="19" t="s">
        <v>228</v>
      </c>
      <c r="D4" s="19" t="s">
        <v>254</v>
      </c>
      <c r="E4" s="19" t="s">
        <v>254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70" t="s">
        <v>324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179</v>
      </c>
      <c r="B5" s="18">
        <v>0.054108796296296294</v>
      </c>
      <c r="C5" s="19" t="s">
        <v>236</v>
      </c>
      <c r="D5" s="19" t="s">
        <v>1483</v>
      </c>
      <c r="E5" s="19" t="s">
        <v>236</v>
      </c>
      <c r="F5" s="19" t="s">
        <v>258</v>
      </c>
      <c r="G5" s="59" t="s">
        <v>1523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8.0</v>
      </c>
      <c r="O5" s="62" t="s">
        <v>254</v>
      </c>
      <c r="P5" s="62" t="s">
        <v>254</v>
      </c>
    </row>
    <row r="6">
      <c r="A6" s="19" t="s">
        <v>179</v>
      </c>
      <c r="B6" s="18">
        <v>0.05824074074074074</v>
      </c>
      <c r="C6" s="19" t="s">
        <v>232</v>
      </c>
      <c r="D6" s="19" t="s">
        <v>254</v>
      </c>
      <c r="E6" s="19" t="s">
        <v>254</v>
      </c>
      <c r="F6" s="19" t="s">
        <v>304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1524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1525</v>
      </c>
    </row>
    <row r="7">
      <c r="A7" s="19" t="s">
        <v>179</v>
      </c>
      <c r="B7" s="18">
        <v>0.07840277777777778</v>
      </c>
      <c r="C7" s="19" t="s">
        <v>275</v>
      </c>
      <c r="D7" s="19" t="s">
        <v>1483</v>
      </c>
      <c r="E7" s="19" t="s">
        <v>1521</v>
      </c>
      <c r="F7" s="19" t="s">
        <v>258</v>
      </c>
      <c r="G7" s="59" t="s">
        <v>1522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179</v>
      </c>
      <c r="B8" s="18">
        <v>0.1018287037037037</v>
      </c>
      <c r="C8" s="19" t="s">
        <v>228</v>
      </c>
      <c r="D8" s="19" t="s">
        <v>254</v>
      </c>
      <c r="E8" s="19" t="s">
        <v>254</v>
      </c>
      <c r="F8" s="19" t="s">
        <v>304</v>
      </c>
      <c r="G8" s="59" t="s">
        <v>254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1526</v>
      </c>
      <c r="M8" s="62" t="s">
        <v>254</v>
      </c>
      <c r="N8" s="62" t="s">
        <v>254</v>
      </c>
      <c r="O8" s="62" t="s">
        <v>254</v>
      </c>
      <c r="P8" s="62" t="s">
        <v>254</v>
      </c>
      <c r="Q8" s="19" t="s">
        <v>1527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3.71"/>
    <col customWidth="1" min="4" max="4" width="15.43"/>
    <col customWidth="1" min="5" max="5" width="13.86"/>
    <col customWidth="1" min="7" max="7" width="49.29"/>
    <col customWidth="1" min="8" max="8" width="9.29"/>
    <col customWidth="1" min="9" max="11" width="7.71"/>
    <col customWidth="1" min="12" max="12" width="24.71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41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180</v>
      </c>
      <c r="B2" s="18">
        <v>0.054421296296296294</v>
      </c>
      <c r="C2" s="19" t="s">
        <v>228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1526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1527</v>
      </c>
    </row>
    <row r="3">
      <c r="A3" s="19" t="s">
        <v>180</v>
      </c>
      <c r="B3" s="18">
        <v>0.0725</v>
      </c>
      <c r="C3" s="19" t="s">
        <v>236</v>
      </c>
      <c r="D3" s="19" t="s">
        <v>254</v>
      </c>
      <c r="E3" s="19" t="s">
        <v>1528</v>
      </c>
      <c r="F3" s="19" t="s">
        <v>333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848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1529</v>
      </c>
    </row>
    <row r="4">
      <c r="A4" s="19" t="s">
        <v>180</v>
      </c>
      <c r="B4" s="18">
        <v>0.07533564814814815</v>
      </c>
      <c r="C4" s="19" t="s">
        <v>1530</v>
      </c>
      <c r="D4" s="19" t="s">
        <v>254</v>
      </c>
      <c r="E4" s="19" t="s">
        <v>1528</v>
      </c>
      <c r="F4" s="19" t="s">
        <v>455</v>
      </c>
      <c r="G4" s="59" t="s">
        <v>848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1531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180</v>
      </c>
      <c r="B5" s="18">
        <v>0.0795949074074074</v>
      </c>
      <c r="C5" s="19" t="s">
        <v>230</v>
      </c>
      <c r="D5" s="19" t="s">
        <v>254</v>
      </c>
      <c r="E5" s="19" t="s">
        <v>227</v>
      </c>
      <c r="F5" s="19" t="s">
        <v>333</v>
      </c>
      <c r="G5" s="59" t="s">
        <v>1532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1533</v>
      </c>
    </row>
    <row r="6">
      <c r="A6" s="19" t="s">
        <v>180</v>
      </c>
      <c r="B6" s="18">
        <v>0.10717592592592592</v>
      </c>
      <c r="C6" s="19" t="s">
        <v>254</v>
      </c>
      <c r="D6" s="19" t="s">
        <v>1057</v>
      </c>
      <c r="E6" s="19" t="s">
        <v>228</v>
      </c>
      <c r="F6" s="19" t="s">
        <v>779</v>
      </c>
      <c r="G6" s="59" t="s">
        <v>1534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  <c r="Q6" s="19"/>
    </row>
    <row r="7">
      <c r="A7" s="19" t="s">
        <v>180</v>
      </c>
      <c r="B7" s="18">
        <v>0.11041666666666666</v>
      </c>
      <c r="C7" s="19" t="s">
        <v>745</v>
      </c>
      <c r="D7" s="19" t="s">
        <v>254</v>
      </c>
      <c r="E7" s="19" t="s">
        <v>230</v>
      </c>
      <c r="F7" s="19" t="s">
        <v>262</v>
      </c>
      <c r="G7" s="59" t="s">
        <v>372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180</v>
      </c>
      <c r="B8" s="18">
        <v>0.11041666666666666</v>
      </c>
      <c r="C8" s="19" t="s">
        <v>745</v>
      </c>
      <c r="D8" s="19" t="s">
        <v>254</v>
      </c>
      <c r="E8" s="19" t="s">
        <v>275</v>
      </c>
      <c r="F8" s="19" t="s">
        <v>262</v>
      </c>
      <c r="G8" s="59" t="s">
        <v>372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180</v>
      </c>
      <c r="B9" s="18">
        <v>0.11041666666666666</v>
      </c>
      <c r="C9" s="19" t="s">
        <v>745</v>
      </c>
      <c r="D9" s="19" t="s">
        <v>254</v>
      </c>
      <c r="E9" s="19" t="s">
        <v>228</v>
      </c>
      <c r="F9" s="19" t="s">
        <v>262</v>
      </c>
      <c r="G9" s="59" t="s">
        <v>372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180</v>
      </c>
      <c r="B10" s="18">
        <v>0.11221064814814814</v>
      </c>
      <c r="C10" s="19" t="s">
        <v>745</v>
      </c>
      <c r="D10" s="19" t="s">
        <v>254</v>
      </c>
      <c r="E10" s="19" t="s">
        <v>236</v>
      </c>
      <c r="F10" s="19" t="s">
        <v>262</v>
      </c>
      <c r="G10" s="59" t="s">
        <v>1535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180</v>
      </c>
      <c r="B11" s="18">
        <v>0.11221064814814814</v>
      </c>
      <c r="C11" s="19" t="s">
        <v>745</v>
      </c>
      <c r="D11" s="19" t="s">
        <v>254</v>
      </c>
      <c r="E11" s="19" t="s">
        <v>228</v>
      </c>
      <c r="F11" s="19" t="s">
        <v>262</v>
      </c>
      <c r="G11" s="59" t="s">
        <v>1536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180</v>
      </c>
      <c r="B12" s="18">
        <v>0.11221064814814814</v>
      </c>
      <c r="C12" s="19" t="s">
        <v>745</v>
      </c>
      <c r="D12" s="19" t="s">
        <v>254</v>
      </c>
      <c r="E12" s="19" t="s">
        <v>226</v>
      </c>
      <c r="F12" s="19" t="s">
        <v>262</v>
      </c>
      <c r="G12" s="59" t="s">
        <v>1537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180</v>
      </c>
      <c r="B13" s="18">
        <v>0.11221064814814814</v>
      </c>
      <c r="C13" s="19" t="s">
        <v>745</v>
      </c>
      <c r="D13" s="19" t="s">
        <v>254</v>
      </c>
      <c r="E13" s="19" t="s">
        <v>230</v>
      </c>
      <c r="F13" s="19" t="s">
        <v>262</v>
      </c>
      <c r="G13" s="59" t="s">
        <v>1538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180</v>
      </c>
      <c r="B14" s="18">
        <v>0.11221064814814814</v>
      </c>
      <c r="C14" s="19" t="s">
        <v>745</v>
      </c>
      <c r="D14" s="19" t="s">
        <v>254</v>
      </c>
      <c r="E14" s="19" t="s">
        <v>227</v>
      </c>
      <c r="F14" s="19" t="s">
        <v>262</v>
      </c>
      <c r="G14" s="59" t="s">
        <v>1539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180</v>
      </c>
      <c r="B15" s="18">
        <v>0.11221064814814814</v>
      </c>
      <c r="C15" s="19" t="s">
        <v>745</v>
      </c>
      <c r="D15" s="19" t="s">
        <v>254</v>
      </c>
      <c r="E15" s="19" t="s">
        <v>227</v>
      </c>
      <c r="F15" s="19" t="s">
        <v>262</v>
      </c>
      <c r="G15" s="59" t="s">
        <v>1540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180</v>
      </c>
      <c r="B16" s="18">
        <v>0.11221064814814814</v>
      </c>
      <c r="C16" s="19" t="s">
        <v>745</v>
      </c>
      <c r="D16" s="19" t="s">
        <v>254</v>
      </c>
      <c r="E16" s="19" t="s">
        <v>227</v>
      </c>
      <c r="F16" s="19" t="s">
        <v>262</v>
      </c>
      <c r="G16" s="59" t="s">
        <v>1541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180</v>
      </c>
      <c r="B17" s="18">
        <v>0.12144675925925925</v>
      </c>
      <c r="C17" s="19" t="s">
        <v>236</v>
      </c>
      <c r="D17" s="19" t="s">
        <v>254</v>
      </c>
      <c r="E17" s="19" t="s">
        <v>1528</v>
      </c>
      <c r="F17" s="19" t="s">
        <v>262</v>
      </c>
      <c r="G17" s="59" t="s">
        <v>1542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180</v>
      </c>
      <c r="B18" s="18">
        <v>0.12484953703703704</v>
      </c>
      <c r="C18" s="19" t="s">
        <v>236</v>
      </c>
      <c r="D18" s="19" t="s">
        <v>254</v>
      </c>
      <c r="E18" s="19" t="s">
        <v>625</v>
      </c>
      <c r="F18" s="19" t="s">
        <v>262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254</v>
      </c>
      <c r="M18" s="62" t="s">
        <v>254</v>
      </c>
      <c r="N18" s="62">
        <v>500.0</v>
      </c>
      <c r="O18" s="62" t="s">
        <v>254</v>
      </c>
      <c r="P18" s="62" t="s">
        <v>254</v>
      </c>
      <c r="Q18" s="19" t="s">
        <v>1543</v>
      </c>
    </row>
    <row r="19">
      <c r="A19" s="19" t="s">
        <v>180</v>
      </c>
      <c r="B19" s="18">
        <v>0.12534722222222222</v>
      </c>
      <c r="C19" s="19" t="s">
        <v>236</v>
      </c>
      <c r="D19" s="19" t="s">
        <v>254</v>
      </c>
      <c r="E19" s="19" t="s">
        <v>625</v>
      </c>
      <c r="F19" s="19" t="s">
        <v>262</v>
      </c>
      <c r="G19" s="5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1544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180</v>
      </c>
      <c r="B20" s="18">
        <v>0.1267939814814815</v>
      </c>
      <c r="C20" s="19" t="s">
        <v>228</v>
      </c>
      <c r="D20" s="19" t="s">
        <v>254</v>
      </c>
      <c r="E20" s="19" t="s">
        <v>228</v>
      </c>
      <c r="F20" s="19" t="s">
        <v>258</v>
      </c>
      <c r="G20" s="59" t="s">
        <v>1545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254</v>
      </c>
      <c r="M20" s="62" t="s">
        <v>254</v>
      </c>
      <c r="N20" s="62">
        <v>150.0</v>
      </c>
      <c r="O20" s="62" t="s">
        <v>254</v>
      </c>
      <c r="P20" s="62" t="s">
        <v>254</v>
      </c>
    </row>
    <row r="21">
      <c r="A21" s="19" t="s">
        <v>180</v>
      </c>
      <c r="B21" s="18">
        <v>0.12886574074074075</v>
      </c>
      <c r="C21" s="19" t="s">
        <v>228</v>
      </c>
      <c r="D21" s="19" t="s">
        <v>254</v>
      </c>
      <c r="E21" s="19" t="s">
        <v>254</v>
      </c>
      <c r="F21" s="19" t="s">
        <v>304</v>
      </c>
      <c r="G21" s="59" t="s">
        <v>254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1526</v>
      </c>
      <c r="M21" s="62" t="s">
        <v>254</v>
      </c>
      <c r="N21" s="62" t="s">
        <v>254</v>
      </c>
      <c r="O21" s="62" t="s">
        <v>254</v>
      </c>
      <c r="P21" s="62" t="s">
        <v>254</v>
      </c>
      <c r="Q21" s="19" t="s">
        <v>1527</v>
      </c>
    </row>
    <row r="22">
      <c r="A22" s="19" t="s">
        <v>180</v>
      </c>
      <c r="B22" s="18">
        <v>0.1291087962962963</v>
      </c>
      <c r="C22" s="19" t="s">
        <v>227</v>
      </c>
      <c r="D22" s="19" t="s">
        <v>254</v>
      </c>
      <c r="E22" s="19" t="s">
        <v>673</v>
      </c>
      <c r="F22" s="19" t="s">
        <v>561</v>
      </c>
      <c r="G22" s="59" t="s">
        <v>254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1532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180</v>
      </c>
      <c r="B23" s="18">
        <v>0.13119212962962962</v>
      </c>
      <c r="C23" s="19" t="s">
        <v>232</v>
      </c>
      <c r="D23" s="19" t="s">
        <v>254</v>
      </c>
      <c r="E23" s="19" t="s">
        <v>275</v>
      </c>
      <c r="F23" s="19" t="s">
        <v>258</v>
      </c>
      <c r="G23" s="59" t="s">
        <v>1546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19" t="s">
        <v>180</v>
      </c>
      <c r="B24" s="18">
        <v>0.13311342592592593</v>
      </c>
      <c r="C24" s="19" t="s">
        <v>227</v>
      </c>
      <c r="D24" s="19" t="s">
        <v>254</v>
      </c>
      <c r="E24" s="19" t="s">
        <v>254</v>
      </c>
      <c r="F24" s="19" t="s">
        <v>304</v>
      </c>
      <c r="G24" s="59" t="s">
        <v>254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1547</v>
      </c>
      <c r="M24" s="62" t="s">
        <v>254</v>
      </c>
      <c r="N24" s="62" t="s">
        <v>254</v>
      </c>
      <c r="O24" s="62" t="s">
        <v>254</v>
      </c>
      <c r="P24" s="62" t="s">
        <v>254</v>
      </c>
      <c r="Q24" s="19" t="s">
        <v>1548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15.43"/>
    <col customWidth="1" min="7" max="7" width="19.57"/>
    <col customWidth="1" min="8" max="8" width="9.29"/>
    <col customWidth="1" min="9" max="11" width="7.71"/>
    <col customWidth="1" min="12" max="12" width="23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3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181</v>
      </c>
      <c r="B2" s="18">
        <v>0.07649305555555555</v>
      </c>
      <c r="C2" s="19" t="s">
        <v>232</v>
      </c>
      <c r="D2" s="19" t="s">
        <v>254</v>
      </c>
      <c r="E2" s="19" t="s">
        <v>1549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1550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1551</v>
      </c>
    </row>
    <row r="3">
      <c r="A3" s="19" t="s">
        <v>181</v>
      </c>
      <c r="B3" s="18">
        <v>0.14228009259259258</v>
      </c>
      <c r="C3" s="19" t="s">
        <v>1552</v>
      </c>
      <c r="D3" s="19" t="s">
        <v>254</v>
      </c>
      <c r="E3" s="19" t="s">
        <v>227</v>
      </c>
      <c r="F3" s="19" t="s">
        <v>262</v>
      </c>
      <c r="G3" s="59" t="s">
        <v>281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181</v>
      </c>
      <c r="B4" s="18">
        <v>0.12806712962962963</v>
      </c>
      <c r="C4" s="19" t="s">
        <v>226</v>
      </c>
      <c r="D4" s="19" t="s">
        <v>254</v>
      </c>
      <c r="E4" s="19" t="s">
        <v>1553</v>
      </c>
      <c r="F4" s="19" t="s">
        <v>293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1554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181</v>
      </c>
      <c r="B5" s="18">
        <v>0.13287037037037036</v>
      </c>
      <c r="C5" s="19" t="s">
        <v>226</v>
      </c>
      <c r="D5" s="19" t="s">
        <v>254</v>
      </c>
      <c r="E5" s="19" t="s">
        <v>1549</v>
      </c>
      <c r="F5" s="19" t="s">
        <v>262</v>
      </c>
      <c r="G5" s="59" t="s">
        <v>1555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1556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1551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5.29"/>
    <col customWidth="1" min="4" max="4" width="20.57"/>
    <col customWidth="1" min="7" max="7" width="23.29"/>
    <col customWidth="1" min="8" max="8" width="9.29"/>
    <col customWidth="1" min="9" max="11" width="7.71"/>
    <col customWidth="1" min="12" max="12" width="11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1.43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182</v>
      </c>
      <c r="B2" s="18">
        <v>0.1363425925925926</v>
      </c>
      <c r="C2" s="19" t="s">
        <v>227</v>
      </c>
      <c r="D2" s="19" t="s">
        <v>1557</v>
      </c>
      <c r="E2" s="19" t="s">
        <v>275</v>
      </c>
      <c r="F2" s="19" t="s">
        <v>258</v>
      </c>
      <c r="G2" s="59" t="s">
        <v>447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>
        <v>1.0</v>
      </c>
      <c r="O2" s="62" t="s">
        <v>254</v>
      </c>
      <c r="P2" s="62" t="s">
        <v>254</v>
      </c>
    </row>
    <row r="3">
      <c r="A3" s="19" t="s">
        <v>182</v>
      </c>
      <c r="B3" s="18">
        <v>0.1366087962962963</v>
      </c>
      <c r="C3" s="19" t="s">
        <v>275</v>
      </c>
      <c r="D3" s="19" t="s">
        <v>1557</v>
      </c>
      <c r="E3" s="19" t="s">
        <v>275</v>
      </c>
      <c r="F3" s="19" t="s">
        <v>1558</v>
      </c>
      <c r="G3" s="59" t="s">
        <v>1559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  <c r="Q3" s="19" t="s">
        <v>1288</v>
      </c>
    </row>
    <row r="4">
      <c r="A4" s="19" t="s">
        <v>182</v>
      </c>
      <c r="B4" s="18">
        <v>0.13842592592592592</v>
      </c>
      <c r="C4" s="19" t="s">
        <v>236</v>
      </c>
      <c r="D4" s="19" t="s">
        <v>1557</v>
      </c>
      <c r="E4" s="19" t="s">
        <v>1560</v>
      </c>
      <c r="F4" s="19" t="s">
        <v>258</v>
      </c>
      <c r="G4" s="59" t="s">
        <v>1559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>
        <v>3.0</v>
      </c>
      <c r="P4" s="62" t="s">
        <v>254</v>
      </c>
    </row>
    <row r="5">
      <c r="A5" s="19" t="s">
        <v>182</v>
      </c>
      <c r="B5" s="18">
        <v>0.14693287037037037</v>
      </c>
      <c r="C5" s="19" t="s">
        <v>227</v>
      </c>
      <c r="D5" s="19" t="s">
        <v>1557</v>
      </c>
      <c r="E5" s="19" t="s">
        <v>275</v>
      </c>
      <c r="F5" s="19" t="s">
        <v>1558</v>
      </c>
      <c r="G5" s="59" t="s">
        <v>281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  <c r="Q5" s="19" t="s">
        <v>1561</v>
      </c>
    </row>
    <row r="6">
      <c r="A6" s="19" t="s">
        <v>182</v>
      </c>
      <c r="B6" s="18">
        <v>0.15243055555555557</v>
      </c>
      <c r="C6" s="19" t="s">
        <v>230</v>
      </c>
      <c r="D6" s="19" t="s">
        <v>1562</v>
      </c>
      <c r="E6" s="19" t="s">
        <v>230</v>
      </c>
      <c r="F6" s="19" t="s">
        <v>258</v>
      </c>
      <c r="G6" s="59" t="s">
        <v>1563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>
        <v>5.0</v>
      </c>
      <c r="P6" s="62" t="s">
        <v>254</v>
      </c>
    </row>
    <row r="7">
      <c r="A7" s="19" t="s">
        <v>182</v>
      </c>
      <c r="B7" s="18">
        <v>0.15335648148148148</v>
      </c>
      <c r="C7" s="19" t="s">
        <v>230</v>
      </c>
      <c r="D7" s="19" t="s">
        <v>254</v>
      </c>
      <c r="E7" s="19" t="s">
        <v>275</v>
      </c>
      <c r="F7" s="19" t="s">
        <v>262</v>
      </c>
      <c r="G7" s="59" t="s">
        <v>1564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182</v>
      </c>
      <c r="B8" s="18">
        <v>0.1592824074074074</v>
      </c>
      <c r="C8" s="19" t="s">
        <v>230</v>
      </c>
      <c r="D8" s="19" t="s">
        <v>1565</v>
      </c>
      <c r="E8" s="19" t="s">
        <v>1566</v>
      </c>
      <c r="F8" s="19" t="s">
        <v>262</v>
      </c>
      <c r="G8" s="59" t="s">
        <v>1567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182</v>
      </c>
      <c r="B9" s="18">
        <v>0.159375</v>
      </c>
      <c r="C9" s="19" t="s">
        <v>227</v>
      </c>
      <c r="D9" s="19" t="s">
        <v>1565</v>
      </c>
      <c r="E9" s="19" t="s">
        <v>1566</v>
      </c>
      <c r="F9" s="19" t="s">
        <v>262</v>
      </c>
      <c r="G9" s="59" t="s">
        <v>1568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8.57"/>
    <col customWidth="1" min="4" max="4" width="15.43"/>
    <col customWidth="1" min="5" max="5" width="19.0"/>
    <col customWidth="1" min="7" max="7" width="36.0"/>
    <col customWidth="1" min="8" max="8" width="9.29"/>
    <col customWidth="1" min="9" max="11" width="7.71"/>
    <col customWidth="1" min="12" max="12" width="23.14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3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183</v>
      </c>
      <c r="B2" s="18">
        <v>0.01292824074074074</v>
      </c>
      <c r="C2" s="19" t="s">
        <v>230</v>
      </c>
      <c r="D2" s="19" t="s">
        <v>254</v>
      </c>
      <c r="E2" s="19" t="s">
        <v>1569</v>
      </c>
      <c r="F2" s="19" t="s">
        <v>262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1570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183</v>
      </c>
      <c r="B3" s="18">
        <v>0.0140625</v>
      </c>
      <c r="C3" s="19" t="s">
        <v>230</v>
      </c>
      <c r="D3" s="19" t="s">
        <v>254</v>
      </c>
      <c r="E3" s="19" t="s">
        <v>1566</v>
      </c>
      <c r="F3" s="19" t="s">
        <v>293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1571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183</v>
      </c>
      <c r="B4" s="18">
        <v>0.021423611111111112</v>
      </c>
      <c r="C4" s="19" t="s">
        <v>230</v>
      </c>
      <c r="D4" s="19" t="s">
        <v>254</v>
      </c>
      <c r="E4" s="19" t="s">
        <v>1569</v>
      </c>
      <c r="F4" s="19" t="s">
        <v>262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1310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1572</v>
      </c>
    </row>
    <row r="5">
      <c r="A5" s="19" t="s">
        <v>183</v>
      </c>
      <c r="B5" s="18">
        <v>0.023055555555555555</v>
      </c>
      <c r="C5" s="19" t="s">
        <v>1569</v>
      </c>
      <c r="D5" s="19" t="s">
        <v>254</v>
      </c>
      <c r="E5" s="19" t="s">
        <v>226</v>
      </c>
      <c r="F5" s="19" t="s">
        <v>262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1573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183</v>
      </c>
      <c r="B6" s="18">
        <v>0.02696759259259259</v>
      </c>
      <c r="C6" s="19" t="s">
        <v>1569</v>
      </c>
      <c r="D6" s="19" t="s">
        <v>254</v>
      </c>
      <c r="E6" s="19" t="s">
        <v>228</v>
      </c>
      <c r="F6" s="19" t="s">
        <v>262</v>
      </c>
      <c r="G6" s="5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1574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183</v>
      </c>
      <c r="B7" s="18">
        <v>0.048993055555555554</v>
      </c>
      <c r="C7" s="19" t="s">
        <v>226</v>
      </c>
      <c r="D7" s="19" t="s">
        <v>1575</v>
      </c>
      <c r="E7" s="19" t="s">
        <v>275</v>
      </c>
      <c r="F7" s="19" t="s">
        <v>258</v>
      </c>
      <c r="G7" s="59" t="s">
        <v>1576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800.0</v>
      </c>
      <c r="O7" s="62" t="s">
        <v>254</v>
      </c>
      <c r="P7" s="62" t="s">
        <v>254</v>
      </c>
    </row>
    <row r="8">
      <c r="A8" s="19" t="s">
        <v>183</v>
      </c>
      <c r="B8" s="18">
        <v>0.048993055555555554</v>
      </c>
      <c r="C8" s="19" t="s">
        <v>226</v>
      </c>
      <c r="D8" s="19" t="s">
        <v>1575</v>
      </c>
      <c r="E8" s="19" t="s">
        <v>230</v>
      </c>
      <c r="F8" s="19" t="s">
        <v>258</v>
      </c>
      <c r="G8" s="59" t="s">
        <v>1577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50.0</v>
      </c>
      <c r="O8" s="62" t="s">
        <v>254</v>
      </c>
      <c r="P8" s="62" t="s">
        <v>254</v>
      </c>
    </row>
    <row r="9">
      <c r="A9" s="19" t="s">
        <v>183</v>
      </c>
      <c r="B9" s="18">
        <v>0.06476851851851852</v>
      </c>
      <c r="C9" s="19" t="s">
        <v>227</v>
      </c>
      <c r="D9" s="19" t="s">
        <v>1578</v>
      </c>
      <c r="E9" s="19" t="s">
        <v>1579</v>
      </c>
      <c r="F9" s="19" t="s">
        <v>455</v>
      </c>
      <c r="G9" s="59" t="s">
        <v>254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1580</v>
      </c>
      <c r="M9" s="62" t="s">
        <v>254</v>
      </c>
      <c r="N9" s="62" t="s">
        <v>254</v>
      </c>
      <c r="O9" s="62" t="s">
        <v>254</v>
      </c>
      <c r="P9" s="62" t="s">
        <v>254</v>
      </c>
      <c r="Q9" s="19" t="s">
        <v>1581</v>
      </c>
    </row>
    <row r="10">
      <c r="A10" s="19" t="s">
        <v>183</v>
      </c>
      <c r="B10" s="18">
        <v>0.08546296296296296</v>
      </c>
      <c r="C10" s="19" t="s">
        <v>1582</v>
      </c>
      <c r="D10" s="19" t="s">
        <v>254</v>
      </c>
      <c r="E10" s="19" t="s">
        <v>230</v>
      </c>
      <c r="F10" s="19" t="s">
        <v>293</v>
      </c>
      <c r="G10" s="59" t="s">
        <v>1583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19" t="s">
        <v>1584</v>
      </c>
    </row>
    <row r="11">
      <c r="A11" s="19" t="s">
        <v>183</v>
      </c>
      <c r="B11" s="18">
        <v>0.08684027777777778</v>
      </c>
      <c r="C11" s="19" t="s">
        <v>227</v>
      </c>
      <c r="D11" s="19" t="s">
        <v>254</v>
      </c>
      <c r="E11" s="19" t="s">
        <v>1579</v>
      </c>
      <c r="F11" s="19" t="s">
        <v>258</v>
      </c>
      <c r="G11" s="59" t="s">
        <v>1585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>
        <v>300.0</v>
      </c>
      <c r="O11" s="62" t="s">
        <v>254</v>
      </c>
      <c r="P11" s="62" t="s">
        <v>254</v>
      </c>
      <c r="Q11" s="19" t="s">
        <v>1586</v>
      </c>
    </row>
    <row r="12">
      <c r="A12" s="19" t="s">
        <v>183</v>
      </c>
      <c r="B12" s="18">
        <v>0.12472222222222222</v>
      </c>
      <c r="C12" s="19" t="s">
        <v>230</v>
      </c>
      <c r="D12" s="19" t="s">
        <v>254</v>
      </c>
      <c r="E12" s="19" t="s">
        <v>228</v>
      </c>
      <c r="F12" s="19" t="s">
        <v>262</v>
      </c>
      <c r="G12" s="59" t="s">
        <v>254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1587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183</v>
      </c>
      <c r="B13" s="18">
        <v>0.12810185185185186</v>
      </c>
      <c r="C13" s="19" t="s">
        <v>228</v>
      </c>
      <c r="D13" s="19" t="s">
        <v>254</v>
      </c>
      <c r="E13" s="19" t="s">
        <v>227</v>
      </c>
      <c r="F13" s="19" t="s">
        <v>262</v>
      </c>
      <c r="G13" s="5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>
        <v>300.0</v>
      </c>
      <c r="O13" s="62" t="s">
        <v>254</v>
      </c>
      <c r="P13" s="62" t="s">
        <v>254</v>
      </c>
      <c r="Q13" s="19" t="s">
        <v>1588</v>
      </c>
    </row>
    <row r="14">
      <c r="A14" s="19" t="s">
        <v>183</v>
      </c>
      <c r="B14" s="18">
        <v>0.13572916666666668</v>
      </c>
      <c r="C14" s="19" t="s">
        <v>1569</v>
      </c>
      <c r="D14" s="19" t="s">
        <v>1578</v>
      </c>
      <c r="E14" s="19" t="s">
        <v>227</v>
      </c>
      <c r="F14" s="19" t="s">
        <v>262</v>
      </c>
      <c r="G14" s="59" t="s">
        <v>254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1573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183</v>
      </c>
      <c r="B15" s="18">
        <v>0.1380787037037037</v>
      </c>
      <c r="C15" s="19" t="s">
        <v>227</v>
      </c>
      <c r="D15" s="19" t="s">
        <v>1578</v>
      </c>
      <c r="E15" s="19" t="s">
        <v>1579</v>
      </c>
      <c r="F15" s="19" t="s">
        <v>258</v>
      </c>
      <c r="G15" s="59" t="s">
        <v>1589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>
        <v>200.0</v>
      </c>
      <c r="N15" s="62" t="s">
        <v>254</v>
      </c>
      <c r="O15" s="62" t="s">
        <v>254</v>
      </c>
      <c r="P15" s="62" t="s">
        <v>254</v>
      </c>
    </row>
    <row r="16">
      <c r="A16" s="19" t="s">
        <v>183</v>
      </c>
      <c r="B16" s="18">
        <v>0.14222222222222222</v>
      </c>
      <c r="C16" s="19" t="s">
        <v>228</v>
      </c>
      <c r="D16" s="19" t="s">
        <v>254</v>
      </c>
      <c r="E16" s="19" t="s">
        <v>227</v>
      </c>
      <c r="F16" s="19" t="s">
        <v>262</v>
      </c>
      <c r="G16" s="59" t="s">
        <v>254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>
        <v>100.0</v>
      </c>
      <c r="N16" s="62" t="s">
        <v>254</v>
      </c>
      <c r="O16" s="62" t="s">
        <v>254</v>
      </c>
      <c r="P16" s="62" t="s">
        <v>254</v>
      </c>
      <c r="Q16" s="19" t="s">
        <v>1590</v>
      </c>
    </row>
    <row r="17">
      <c r="A17" s="19" t="s">
        <v>183</v>
      </c>
      <c r="B17" s="18">
        <v>0.15106481481481482</v>
      </c>
      <c r="C17" s="19" t="s">
        <v>1579</v>
      </c>
      <c r="D17" s="19" t="s">
        <v>1578</v>
      </c>
      <c r="E17" s="19" t="s">
        <v>227</v>
      </c>
      <c r="F17" s="19" t="s">
        <v>262</v>
      </c>
      <c r="G17" s="59" t="s">
        <v>1591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  <c r="Q17" s="19" t="s">
        <v>1592</v>
      </c>
    </row>
    <row r="18">
      <c r="A18" s="19" t="s">
        <v>183</v>
      </c>
      <c r="B18" s="18">
        <v>0.1534375</v>
      </c>
      <c r="C18" s="19" t="s">
        <v>228</v>
      </c>
      <c r="D18" s="19" t="s">
        <v>254</v>
      </c>
      <c r="E18" s="19" t="s">
        <v>254</v>
      </c>
      <c r="F18" s="19" t="s">
        <v>304</v>
      </c>
      <c r="G18" s="59" t="s">
        <v>254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1526</v>
      </c>
      <c r="M18" s="62" t="s">
        <v>254</v>
      </c>
      <c r="N18" s="62" t="s">
        <v>254</v>
      </c>
      <c r="O18" s="62" t="s">
        <v>254</v>
      </c>
      <c r="P18" s="62" t="s">
        <v>254</v>
      </c>
      <c r="Q18" s="19" t="s">
        <v>1593</v>
      </c>
    </row>
    <row r="19">
      <c r="A19" s="19" t="s">
        <v>183</v>
      </c>
      <c r="B19" s="18">
        <v>0.15362268518518518</v>
      </c>
      <c r="C19" s="19" t="s">
        <v>1569</v>
      </c>
      <c r="D19" s="19" t="s">
        <v>254</v>
      </c>
      <c r="E19" s="19" t="s">
        <v>275</v>
      </c>
      <c r="F19" s="19" t="s">
        <v>262</v>
      </c>
      <c r="G19" s="59" t="s">
        <v>254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1594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183</v>
      </c>
      <c r="B20" s="18">
        <v>0.15436342592592592</v>
      </c>
      <c r="C20" s="19" t="s">
        <v>1569</v>
      </c>
      <c r="D20" s="19" t="s">
        <v>254</v>
      </c>
      <c r="E20" s="19" t="s">
        <v>232</v>
      </c>
      <c r="F20" s="19" t="s">
        <v>262</v>
      </c>
      <c r="G20" s="59" t="s">
        <v>254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1595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183</v>
      </c>
      <c r="B21" s="18">
        <v>0.15480324074074073</v>
      </c>
      <c r="C21" s="19" t="s">
        <v>228</v>
      </c>
      <c r="D21" s="19" t="s">
        <v>254</v>
      </c>
      <c r="E21" s="19" t="s">
        <v>254</v>
      </c>
      <c r="F21" s="19" t="s">
        <v>304</v>
      </c>
      <c r="G21" s="59" t="s">
        <v>254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1526</v>
      </c>
      <c r="M21" s="62" t="s">
        <v>254</v>
      </c>
      <c r="N21" s="62" t="s">
        <v>254</v>
      </c>
      <c r="O21" s="62" t="s">
        <v>254</v>
      </c>
      <c r="P21" s="62" t="s">
        <v>254</v>
      </c>
      <c r="Q21" s="19" t="s">
        <v>1527</v>
      </c>
    </row>
    <row r="22">
      <c r="A22" s="19" t="s">
        <v>183</v>
      </c>
      <c r="B22" s="18">
        <v>0.15828703703703703</v>
      </c>
      <c r="C22" s="19" t="s">
        <v>228</v>
      </c>
      <c r="D22" s="19" t="s">
        <v>1399</v>
      </c>
      <c r="E22" s="19" t="s">
        <v>228</v>
      </c>
      <c r="F22" s="19" t="s">
        <v>258</v>
      </c>
      <c r="G22" s="59" t="s">
        <v>1596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254</v>
      </c>
      <c r="M22" s="62" t="s">
        <v>254</v>
      </c>
      <c r="N22" s="62" t="s">
        <v>254</v>
      </c>
      <c r="O22" s="62" t="s">
        <v>254</v>
      </c>
      <c r="P22" s="62" t="s">
        <v>254</v>
      </c>
      <c r="Q22" s="19" t="s">
        <v>1597</v>
      </c>
    </row>
    <row r="23">
      <c r="A23" s="19" t="s">
        <v>183</v>
      </c>
      <c r="B23" s="18" t="s">
        <v>1598</v>
      </c>
      <c r="C23" s="19" t="s">
        <v>230</v>
      </c>
      <c r="D23" s="19" t="s">
        <v>254</v>
      </c>
      <c r="E23" s="19" t="s">
        <v>1599</v>
      </c>
      <c r="F23" s="19" t="s">
        <v>262</v>
      </c>
      <c r="G23" s="59" t="s">
        <v>254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1571</v>
      </c>
      <c r="M23" s="62" t="s">
        <v>254</v>
      </c>
      <c r="N23" s="62" t="s">
        <v>254</v>
      </c>
      <c r="O23" s="62" t="s">
        <v>254</v>
      </c>
      <c r="P23" s="62" t="s">
        <v>254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43"/>
    <col customWidth="1" min="7" max="7" width="46.29"/>
    <col customWidth="1" min="8" max="8" width="9.29"/>
    <col customWidth="1" min="9" max="11" width="7.71"/>
    <col customWidth="1" min="12" max="12" width="18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7.0"/>
  </cols>
  <sheetData>
    <row r="1">
      <c r="A1" s="178" t="s">
        <v>39</v>
      </c>
      <c r="B1" s="178" t="s">
        <v>238</v>
      </c>
      <c r="C1" s="178" t="s">
        <v>239</v>
      </c>
      <c r="D1" s="178" t="s">
        <v>240</v>
      </c>
      <c r="E1" s="178" t="s">
        <v>241</v>
      </c>
      <c r="F1" s="178" t="s">
        <v>242</v>
      </c>
      <c r="G1" s="179" t="s">
        <v>243</v>
      </c>
      <c r="H1" s="179" t="s">
        <v>95</v>
      </c>
      <c r="I1" s="179" t="s">
        <v>96</v>
      </c>
      <c r="J1" s="179" t="s">
        <v>97</v>
      </c>
      <c r="K1" s="179" t="s">
        <v>98</v>
      </c>
      <c r="L1" s="180" t="s">
        <v>245</v>
      </c>
      <c r="M1" s="180" t="s">
        <v>246</v>
      </c>
      <c r="N1" s="180" t="s">
        <v>247</v>
      </c>
      <c r="O1" s="180" t="s">
        <v>248</v>
      </c>
      <c r="P1" s="180" t="s">
        <v>249</v>
      </c>
      <c r="Q1" s="178" t="s">
        <v>250</v>
      </c>
    </row>
    <row r="2">
      <c r="A2" s="120" t="s">
        <v>184</v>
      </c>
      <c r="B2" s="181">
        <v>0.0745138888888889</v>
      </c>
      <c r="C2" s="19" t="s">
        <v>254</v>
      </c>
      <c r="D2" s="120" t="s">
        <v>1600</v>
      </c>
      <c r="E2" s="120" t="s">
        <v>236</v>
      </c>
      <c r="F2" s="120" t="s">
        <v>273</v>
      </c>
      <c r="G2" s="182" t="s">
        <v>1601</v>
      </c>
      <c r="H2" s="183" t="s">
        <v>254</v>
      </c>
      <c r="I2" s="183" t="s">
        <v>254</v>
      </c>
      <c r="J2" s="183" t="s">
        <v>254</v>
      </c>
      <c r="K2" s="183" t="s">
        <v>254</v>
      </c>
      <c r="L2" s="184" t="s">
        <v>254</v>
      </c>
      <c r="M2" s="185" t="s">
        <v>254</v>
      </c>
      <c r="N2" s="185" t="s">
        <v>254</v>
      </c>
      <c r="O2" s="185" t="s">
        <v>254</v>
      </c>
      <c r="P2" s="185" t="s">
        <v>254</v>
      </c>
      <c r="Q2" s="186"/>
    </row>
    <row r="3">
      <c r="A3" s="119" t="s">
        <v>184</v>
      </c>
      <c r="B3" s="181">
        <v>0.08046296296296296</v>
      </c>
      <c r="C3" s="19" t="s">
        <v>254</v>
      </c>
      <c r="D3" s="120" t="s">
        <v>1600</v>
      </c>
      <c r="E3" s="120" t="s">
        <v>226</v>
      </c>
      <c r="F3" s="120" t="s">
        <v>273</v>
      </c>
      <c r="G3" s="182" t="s">
        <v>1122</v>
      </c>
      <c r="H3" s="183" t="s">
        <v>254</v>
      </c>
      <c r="I3" s="183" t="s">
        <v>254</v>
      </c>
      <c r="J3" s="183" t="s">
        <v>254</v>
      </c>
      <c r="K3" s="183" t="s">
        <v>254</v>
      </c>
      <c r="L3" s="184" t="s">
        <v>254</v>
      </c>
      <c r="M3" s="185" t="s">
        <v>254</v>
      </c>
      <c r="N3" s="185" t="s">
        <v>254</v>
      </c>
      <c r="O3" s="185" t="s">
        <v>254</v>
      </c>
      <c r="P3" s="185" t="s">
        <v>254</v>
      </c>
      <c r="Q3" s="186"/>
    </row>
    <row r="4">
      <c r="A4" s="120" t="s">
        <v>184</v>
      </c>
      <c r="B4" s="181">
        <v>0.08686342592592593</v>
      </c>
      <c r="C4" s="19" t="s">
        <v>254</v>
      </c>
      <c r="D4" s="120" t="s">
        <v>1587</v>
      </c>
      <c r="E4" s="120" t="s">
        <v>228</v>
      </c>
      <c r="F4" s="120" t="s">
        <v>293</v>
      </c>
      <c r="G4" s="182" t="s">
        <v>1602</v>
      </c>
      <c r="H4" s="183">
        <v>25.0</v>
      </c>
      <c r="I4" s="183" t="s">
        <v>254</v>
      </c>
      <c r="J4" s="183" t="s">
        <v>254</v>
      </c>
      <c r="K4" s="183" t="s">
        <v>254</v>
      </c>
      <c r="L4" s="184" t="s">
        <v>254</v>
      </c>
      <c r="M4" s="185" t="s">
        <v>254</v>
      </c>
      <c r="N4" s="185" t="s">
        <v>254</v>
      </c>
      <c r="O4" s="185" t="s">
        <v>254</v>
      </c>
      <c r="P4" s="185" t="s">
        <v>254</v>
      </c>
      <c r="Q4" s="120"/>
    </row>
    <row r="5">
      <c r="A5" s="119" t="s">
        <v>184</v>
      </c>
      <c r="B5" s="181">
        <v>0.16864583333333333</v>
      </c>
      <c r="C5" s="19" t="s">
        <v>254</v>
      </c>
      <c r="D5" s="120" t="s">
        <v>1603</v>
      </c>
      <c r="E5" s="120" t="s">
        <v>230</v>
      </c>
      <c r="F5" s="120" t="s">
        <v>273</v>
      </c>
      <c r="G5" s="182" t="s">
        <v>1604</v>
      </c>
      <c r="H5" s="183" t="s">
        <v>254</v>
      </c>
      <c r="I5" s="183" t="s">
        <v>254</v>
      </c>
      <c r="J5" s="183" t="s">
        <v>254</v>
      </c>
      <c r="K5" s="183" t="s">
        <v>254</v>
      </c>
      <c r="L5" s="184" t="s">
        <v>254</v>
      </c>
      <c r="M5" s="185" t="s">
        <v>254</v>
      </c>
      <c r="N5" s="185" t="s">
        <v>254</v>
      </c>
      <c r="O5" s="185" t="s">
        <v>254</v>
      </c>
      <c r="P5" s="185" t="s">
        <v>254</v>
      </c>
      <c r="Q5" s="186"/>
    </row>
    <row r="6">
      <c r="A6" s="120" t="s">
        <v>184</v>
      </c>
      <c r="B6" s="181">
        <v>0.16944444444444445</v>
      </c>
      <c r="C6" s="19" t="s">
        <v>254</v>
      </c>
      <c r="D6" s="120" t="s">
        <v>1603</v>
      </c>
      <c r="E6" s="120" t="s">
        <v>236</v>
      </c>
      <c r="F6" s="120" t="s">
        <v>273</v>
      </c>
      <c r="G6" s="182" t="s">
        <v>1605</v>
      </c>
      <c r="H6" s="183" t="s">
        <v>254</v>
      </c>
      <c r="I6" s="183" t="s">
        <v>254</v>
      </c>
      <c r="J6" s="183" t="s">
        <v>254</v>
      </c>
      <c r="K6" s="183" t="s">
        <v>254</v>
      </c>
      <c r="L6" s="184" t="s">
        <v>254</v>
      </c>
      <c r="M6" s="185" t="s">
        <v>254</v>
      </c>
      <c r="N6" s="185" t="s">
        <v>254</v>
      </c>
      <c r="O6" s="185" t="s">
        <v>254</v>
      </c>
      <c r="P6" s="185" t="s">
        <v>254</v>
      </c>
      <c r="Q6" s="186"/>
    </row>
    <row r="7">
      <c r="A7" s="119" t="s">
        <v>184</v>
      </c>
      <c r="B7" s="181">
        <v>0.17266203703703703</v>
      </c>
      <c r="C7" s="19" t="s">
        <v>254</v>
      </c>
      <c r="D7" s="120" t="s">
        <v>1603</v>
      </c>
      <c r="E7" s="120" t="s">
        <v>236</v>
      </c>
      <c r="F7" s="120" t="s">
        <v>273</v>
      </c>
      <c r="G7" s="182" t="s">
        <v>1606</v>
      </c>
      <c r="H7" s="183" t="s">
        <v>254</v>
      </c>
      <c r="I7" s="183" t="s">
        <v>254</v>
      </c>
      <c r="J7" s="183" t="s">
        <v>254</v>
      </c>
      <c r="K7" s="183" t="s">
        <v>254</v>
      </c>
      <c r="L7" s="184" t="s">
        <v>254</v>
      </c>
      <c r="M7" s="185" t="s">
        <v>254</v>
      </c>
      <c r="N7" s="185" t="s">
        <v>254</v>
      </c>
      <c r="O7" s="185" t="s">
        <v>254</v>
      </c>
      <c r="P7" s="185" t="s">
        <v>254</v>
      </c>
      <c r="Q7" s="186"/>
    </row>
    <row r="8">
      <c r="A8" s="120" t="s">
        <v>184</v>
      </c>
      <c r="B8" s="181">
        <v>0.17498842592592592</v>
      </c>
      <c r="C8" s="120" t="s">
        <v>230</v>
      </c>
      <c r="D8" s="120" t="s">
        <v>254</v>
      </c>
      <c r="E8" s="120" t="s">
        <v>1607</v>
      </c>
      <c r="F8" s="120" t="s">
        <v>262</v>
      </c>
      <c r="G8" s="182" t="s">
        <v>254</v>
      </c>
      <c r="H8" s="183" t="s">
        <v>254</v>
      </c>
      <c r="I8" s="183" t="s">
        <v>254</v>
      </c>
      <c r="J8" s="183" t="s">
        <v>254</v>
      </c>
      <c r="K8" s="183" t="s">
        <v>254</v>
      </c>
      <c r="L8" s="184" t="s">
        <v>1608</v>
      </c>
      <c r="M8" s="185" t="s">
        <v>254</v>
      </c>
      <c r="N8" s="185" t="s">
        <v>254</v>
      </c>
      <c r="O8" s="185" t="s">
        <v>254</v>
      </c>
      <c r="P8" s="185" t="s">
        <v>254</v>
      </c>
      <c r="Q8" s="186"/>
    </row>
    <row r="9">
      <c r="A9" s="119" t="s">
        <v>184</v>
      </c>
      <c r="B9" s="181">
        <v>0.17627314814814815</v>
      </c>
      <c r="C9" s="120" t="s">
        <v>232</v>
      </c>
      <c r="D9" s="120" t="s">
        <v>254</v>
      </c>
      <c r="E9" s="120" t="s">
        <v>1607</v>
      </c>
      <c r="F9" s="120" t="s">
        <v>262</v>
      </c>
      <c r="G9" s="182" t="s">
        <v>254</v>
      </c>
      <c r="H9" s="183" t="s">
        <v>254</v>
      </c>
      <c r="I9" s="183" t="s">
        <v>254</v>
      </c>
      <c r="J9" s="183" t="s">
        <v>254</v>
      </c>
      <c r="K9" s="183" t="s">
        <v>254</v>
      </c>
      <c r="L9" s="184" t="s">
        <v>254</v>
      </c>
      <c r="M9" s="185">
        <v>7.0</v>
      </c>
      <c r="N9" s="185" t="s">
        <v>254</v>
      </c>
      <c r="O9" s="185" t="s">
        <v>254</v>
      </c>
      <c r="P9" s="185" t="s">
        <v>254</v>
      </c>
      <c r="Q9" s="186"/>
    </row>
    <row r="10">
      <c r="A10" s="120" t="s">
        <v>184</v>
      </c>
      <c r="B10" s="181">
        <v>0.17662037037037037</v>
      </c>
      <c r="C10" s="120" t="s">
        <v>228</v>
      </c>
      <c r="D10" s="120" t="s">
        <v>254</v>
      </c>
      <c r="E10" s="120" t="s">
        <v>254</v>
      </c>
      <c r="F10" s="120" t="s">
        <v>304</v>
      </c>
      <c r="G10" s="182" t="s">
        <v>254</v>
      </c>
      <c r="H10" s="183" t="s">
        <v>254</v>
      </c>
      <c r="I10" s="183" t="s">
        <v>254</v>
      </c>
      <c r="J10" s="183" t="s">
        <v>254</v>
      </c>
      <c r="K10" s="183" t="s">
        <v>254</v>
      </c>
      <c r="L10" s="184" t="s">
        <v>1526</v>
      </c>
      <c r="M10" s="185" t="s">
        <v>254</v>
      </c>
      <c r="N10" s="185" t="s">
        <v>254</v>
      </c>
      <c r="O10" s="185" t="s">
        <v>254</v>
      </c>
      <c r="P10" s="185" t="s">
        <v>254</v>
      </c>
      <c r="Q10" s="120" t="s">
        <v>1527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8.57"/>
    <col customWidth="1" min="4" max="4" width="20.57"/>
    <col customWidth="1" min="5" max="5" width="14.0"/>
    <col customWidth="1" min="7" max="7" width="38.14"/>
    <col customWidth="1" min="8" max="8" width="9.29"/>
    <col customWidth="1" min="9" max="11" width="7.71"/>
    <col customWidth="1" min="12" max="12" width="37.0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23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185</v>
      </c>
      <c r="B2" s="85">
        <v>0.01306712962962963</v>
      </c>
      <c r="C2" s="19" t="s">
        <v>230</v>
      </c>
      <c r="D2" s="19" t="s">
        <v>254</v>
      </c>
      <c r="E2" s="19" t="s">
        <v>230</v>
      </c>
      <c r="F2" s="19" t="s">
        <v>1150</v>
      </c>
      <c r="G2" s="59" t="s">
        <v>1609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1610</v>
      </c>
    </row>
    <row r="3">
      <c r="A3" s="19" t="s">
        <v>185</v>
      </c>
      <c r="B3" s="85">
        <v>0.0134375</v>
      </c>
      <c r="C3" s="19" t="s">
        <v>230</v>
      </c>
      <c r="D3" s="19" t="s">
        <v>254</v>
      </c>
      <c r="E3" s="19" t="s">
        <v>1569</v>
      </c>
      <c r="F3" s="19" t="s">
        <v>262</v>
      </c>
      <c r="G3" s="59" t="s">
        <v>1611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1611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185</v>
      </c>
      <c r="B4" s="85">
        <v>0.018125</v>
      </c>
      <c r="C4" s="19" t="s">
        <v>230</v>
      </c>
      <c r="D4" s="19" t="s">
        <v>1612</v>
      </c>
      <c r="E4" s="19" t="s">
        <v>1613</v>
      </c>
      <c r="F4" s="19" t="s">
        <v>258</v>
      </c>
      <c r="G4" s="59" t="s">
        <v>1614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1.0</v>
      </c>
      <c r="O4" s="62" t="s">
        <v>254</v>
      </c>
      <c r="P4" s="62" t="s">
        <v>254</v>
      </c>
    </row>
    <row r="5">
      <c r="A5" s="19" t="s">
        <v>185</v>
      </c>
      <c r="B5" s="85">
        <v>0.01857638888888889</v>
      </c>
      <c r="C5" s="19" t="s">
        <v>230</v>
      </c>
      <c r="D5" s="19" t="s">
        <v>254</v>
      </c>
      <c r="E5" s="19" t="s">
        <v>1613</v>
      </c>
      <c r="F5" s="19" t="s">
        <v>262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1.0</v>
      </c>
      <c r="O5" s="62" t="s">
        <v>254</v>
      </c>
      <c r="P5" s="62" t="s">
        <v>254</v>
      </c>
      <c r="Q5" s="19" t="s">
        <v>1615</v>
      </c>
    </row>
    <row r="6">
      <c r="A6" s="19" t="s">
        <v>185</v>
      </c>
      <c r="B6" s="85">
        <v>0.021087962962962965</v>
      </c>
      <c r="C6" s="19" t="s">
        <v>236</v>
      </c>
      <c r="D6" s="19" t="s">
        <v>254</v>
      </c>
      <c r="E6" s="19" t="s">
        <v>228</v>
      </c>
      <c r="F6" s="19" t="s">
        <v>262</v>
      </c>
      <c r="G6" s="59" t="s">
        <v>1616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1616</v>
      </c>
      <c r="M6" s="62" t="s">
        <v>254</v>
      </c>
      <c r="N6" s="62" t="s">
        <v>254</v>
      </c>
      <c r="O6" s="62" t="s">
        <v>254</v>
      </c>
      <c r="P6" s="62" t="s">
        <v>254</v>
      </c>
      <c r="Q6" s="19" t="s">
        <v>1617</v>
      </c>
    </row>
    <row r="7">
      <c r="A7" s="19" t="s">
        <v>185</v>
      </c>
      <c r="B7" s="85">
        <v>0.02369212962962963</v>
      </c>
      <c r="C7" s="19" t="s">
        <v>230</v>
      </c>
      <c r="D7" s="19" t="s">
        <v>254</v>
      </c>
      <c r="E7" s="19" t="s">
        <v>1569</v>
      </c>
      <c r="F7" s="19" t="s">
        <v>262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1618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185</v>
      </c>
      <c r="B8" s="85">
        <v>0.024675925925925928</v>
      </c>
      <c r="C8" s="19" t="s">
        <v>228</v>
      </c>
      <c r="D8" s="19" t="s">
        <v>254</v>
      </c>
      <c r="E8" s="19" t="s">
        <v>230</v>
      </c>
      <c r="F8" s="19" t="s">
        <v>262</v>
      </c>
      <c r="G8" s="59" t="s">
        <v>1619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1619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185</v>
      </c>
      <c r="B9" s="85">
        <v>0.025381944444444443</v>
      </c>
      <c r="C9" s="19" t="s">
        <v>1569</v>
      </c>
      <c r="D9" s="19" t="s">
        <v>254</v>
      </c>
      <c r="E9" s="19" t="s">
        <v>226</v>
      </c>
      <c r="F9" s="19" t="s">
        <v>262</v>
      </c>
      <c r="G9" s="59" t="s">
        <v>1573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185</v>
      </c>
      <c r="B10" s="85">
        <v>0.030671296296296297</v>
      </c>
      <c r="C10" s="19" t="s">
        <v>228</v>
      </c>
      <c r="D10" s="19" t="s">
        <v>254</v>
      </c>
      <c r="E10" s="19" t="s">
        <v>230</v>
      </c>
      <c r="F10" s="19" t="s">
        <v>262</v>
      </c>
      <c r="G10" s="59" t="s">
        <v>1620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1620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185</v>
      </c>
      <c r="B11" s="85">
        <v>0.03184027777777778</v>
      </c>
      <c r="C11" s="19" t="s">
        <v>230</v>
      </c>
      <c r="D11" s="19" t="s">
        <v>254</v>
      </c>
      <c r="E11" s="19" t="s">
        <v>227</v>
      </c>
      <c r="F11" s="19" t="s">
        <v>262</v>
      </c>
      <c r="G11" s="59" t="s">
        <v>1620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1620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1621</v>
      </c>
    </row>
    <row r="12">
      <c r="A12" s="19" t="s">
        <v>185</v>
      </c>
      <c r="B12" s="85">
        <v>0.031967592592592596</v>
      </c>
      <c r="C12" s="19" t="s">
        <v>227</v>
      </c>
      <c r="D12" s="19" t="s">
        <v>254</v>
      </c>
      <c r="E12" s="19" t="s">
        <v>226</v>
      </c>
      <c r="F12" s="19" t="s">
        <v>262</v>
      </c>
      <c r="G12" s="59" t="s">
        <v>1620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1620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185</v>
      </c>
      <c r="B13" s="85">
        <v>0.03380787037037037</v>
      </c>
      <c r="C13" s="19" t="s">
        <v>230</v>
      </c>
      <c r="D13" s="19" t="s">
        <v>254</v>
      </c>
      <c r="E13" s="19" t="s">
        <v>1569</v>
      </c>
      <c r="F13" s="19" t="s">
        <v>262</v>
      </c>
      <c r="G13" s="59" t="s">
        <v>254</v>
      </c>
      <c r="H13" s="60" t="s">
        <v>254</v>
      </c>
      <c r="I13" s="60" t="s">
        <v>254</v>
      </c>
      <c r="J13" s="60" t="s">
        <v>254</v>
      </c>
      <c r="K13" s="60" t="s">
        <v>254</v>
      </c>
      <c r="L13" s="61" t="s">
        <v>1619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185</v>
      </c>
      <c r="B14" s="85">
        <v>0.03935185185185185</v>
      </c>
      <c r="C14" s="19" t="s">
        <v>1622</v>
      </c>
      <c r="D14" s="19" t="s">
        <v>254</v>
      </c>
      <c r="E14" s="19" t="s">
        <v>228</v>
      </c>
      <c r="F14" s="19" t="s">
        <v>262</v>
      </c>
      <c r="G14" s="59" t="s">
        <v>1619</v>
      </c>
      <c r="H14" s="60" t="s">
        <v>254</v>
      </c>
      <c r="I14" s="60" t="s">
        <v>254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185</v>
      </c>
      <c r="B15" s="85">
        <v>0.06978009259259259</v>
      </c>
      <c r="C15" s="19" t="s">
        <v>230</v>
      </c>
      <c r="D15" s="19" t="s">
        <v>1562</v>
      </c>
      <c r="E15" s="19" t="s">
        <v>275</v>
      </c>
      <c r="F15" s="19" t="s">
        <v>258</v>
      </c>
      <c r="G15" s="59" t="s">
        <v>1623</v>
      </c>
      <c r="H15" s="60" t="s">
        <v>254</v>
      </c>
      <c r="I15" s="60" t="s">
        <v>254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>
        <v>12.0</v>
      </c>
      <c r="P15" s="62" t="s">
        <v>254</v>
      </c>
    </row>
    <row r="16">
      <c r="A16" s="19" t="s">
        <v>185</v>
      </c>
      <c r="B16" s="85">
        <v>0.07078703703703704</v>
      </c>
      <c r="C16" s="19" t="s">
        <v>228</v>
      </c>
      <c r="D16" s="19" t="s">
        <v>1612</v>
      </c>
      <c r="E16" s="19" t="s">
        <v>275</v>
      </c>
      <c r="F16" s="19" t="s">
        <v>258</v>
      </c>
      <c r="G16" s="59" t="s">
        <v>276</v>
      </c>
      <c r="H16" s="60" t="s">
        <v>254</v>
      </c>
      <c r="I16" s="60" t="s">
        <v>254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>
        <v>1.0</v>
      </c>
      <c r="O16" s="62" t="s">
        <v>254</v>
      </c>
      <c r="P16" s="62" t="s">
        <v>254</v>
      </c>
    </row>
    <row r="17">
      <c r="A17" s="19" t="s">
        <v>185</v>
      </c>
      <c r="B17" s="18">
        <v>0.13144675925925925</v>
      </c>
      <c r="C17" s="19" t="s">
        <v>1624</v>
      </c>
      <c r="D17" s="19" t="s">
        <v>254</v>
      </c>
      <c r="E17" s="19" t="s">
        <v>236</v>
      </c>
      <c r="F17" s="19" t="s">
        <v>293</v>
      </c>
      <c r="G17" s="59" t="s">
        <v>1625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 t="s">
        <v>254</v>
      </c>
      <c r="O17" s="62" t="s">
        <v>254</v>
      </c>
      <c r="P17" s="62" t="s">
        <v>254</v>
      </c>
    </row>
    <row r="18">
      <c r="A18" s="19" t="s">
        <v>185</v>
      </c>
      <c r="B18" s="18">
        <v>0.13172453703703704</v>
      </c>
      <c r="C18" s="19" t="s">
        <v>236</v>
      </c>
      <c r="D18" s="19" t="s">
        <v>254</v>
      </c>
      <c r="E18" s="19" t="s">
        <v>227</v>
      </c>
      <c r="F18" s="19" t="s">
        <v>262</v>
      </c>
      <c r="G18" s="59" t="s">
        <v>1626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1626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185</v>
      </c>
      <c r="B19" s="18">
        <v>0.15694444444444444</v>
      </c>
      <c r="C19" s="19" t="s">
        <v>1624</v>
      </c>
      <c r="D19" s="19" t="s">
        <v>254</v>
      </c>
      <c r="E19" s="19" t="s">
        <v>236</v>
      </c>
      <c r="F19" s="19" t="s">
        <v>293</v>
      </c>
      <c r="G19" s="59" t="s">
        <v>1627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 t="s">
        <v>254</v>
      </c>
      <c r="O19" s="62" t="s">
        <v>254</v>
      </c>
      <c r="P19" s="62" t="s">
        <v>254</v>
      </c>
    </row>
    <row r="20">
      <c r="A20" s="19" t="s">
        <v>185</v>
      </c>
      <c r="B20" s="18">
        <v>0.15769675925925927</v>
      </c>
      <c r="C20" s="19" t="s">
        <v>236</v>
      </c>
      <c r="D20" s="19" t="s">
        <v>254</v>
      </c>
      <c r="E20" s="19" t="s">
        <v>227</v>
      </c>
      <c r="F20" s="19" t="s">
        <v>262</v>
      </c>
      <c r="G20" s="59" t="s">
        <v>1627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1627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185</v>
      </c>
      <c r="B21" s="18">
        <v>0.15974537037037037</v>
      </c>
      <c r="C21" s="19" t="s">
        <v>1624</v>
      </c>
      <c r="D21" s="19" t="s">
        <v>254</v>
      </c>
      <c r="E21" s="19" t="s">
        <v>228</v>
      </c>
      <c r="F21" s="19" t="s">
        <v>293</v>
      </c>
      <c r="G21" s="59" t="s">
        <v>1628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 t="s">
        <v>254</v>
      </c>
      <c r="O21" s="62" t="s">
        <v>254</v>
      </c>
      <c r="P21" s="62" t="s">
        <v>254</v>
      </c>
      <c r="Q21" s="19" t="s">
        <v>1629</v>
      </c>
    </row>
    <row r="22">
      <c r="A22" s="19" t="s">
        <v>185</v>
      </c>
      <c r="B22" s="18">
        <v>0.17041666666666666</v>
      </c>
      <c r="C22" s="19" t="s">
        <v>228</v>
      </c>
      <c r="D22" s="19" t="s">
        <v>254</v>
      </c>
      <c r="E22" s="19" t="s">
        <v>1630</v>
      </c>
      <c r="F22" s="19" t="s">
        <v>455</v>
      </c>
      <c r="G22" s="59" t="s">
        <v>254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1631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185</v>
      </c>
      <c r="B23" s="18">
        <v>0.17069444444444445</v>
      </c>
      <c r="C23" s="19" t="s">
        <v>1630</v>
      </c>
      <c r="D23" s="19" t="s">
        <v>254</v>
      </c>
      <c r="E23" s="19" t="s">
        <v>232</v>
      </c>
      <c r="F23" s="19" t="s">
        <v>455</v>
      </c>
      <c r="G23" s="59" t="s">
        <v>1632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</row>
    <row r="24">
      <c r="A24" s="19" t="s">
        <v>185</v>
      </c>
      <c r="B24" s="18">
        <v>0.17162037037037037</v>
      </c>
      <c r="C24" s="19" t="s">
        <v>1569</v>
      </c>
      <c r="D24" s="19" t="s">
        <v>254</v>
      </c>
      <c r="E24" s="19" t="s">
        <v>1630</v>
      </c>
      <c r="F24" s="19" t="s">
        <v>262</v>
      </c>
      <c r="G24" s="59" t="s">
        <v>254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1573</v>
      </c>
      <c r="M24" s="62" t="s">
        <v>254</v>
      </c>
      <c r="N24" s="62" t="s">
        <v>254</v>
      </c>
      <c r="O24" s="62" t="s">
        <v>254</v>
      </c>
      <c r="P24" s="62" t="s">
        <v>254</v>
      </c>
    </row>
    <row r="25">
      <c r="A25" s="19" t="s">
        <v>185</v>
      </c>
      <c r="B25" s="18">
        <v>0.17655092592592592</v>
      </c>
      <c r="C25" s="19" t="s">
        <v>1416</v>
      </c>
      <c r="D25" s="19" t="s">
        <v>1633</v>
      </c>
      <c r="E25" s="19" t="s">
        <v>232</v>
      </c>
      <c r="F25" s="19" t="s">
        <v>1634</v>
      </c>
      <c r="G25" s="59" t="s">
        <v>1635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1636</v>
      </c>
      <c r="M25" s="62" t="s">
        <v>254</v>
      </c>
      <c r="N25" s="62" t="s">
        <v>254</v>
      </c>
      <c r="O25" s="62" t="s">
        <v>254</v>
      </c>
      <c r="P25" s="62" t="s">
        <v>254</v>
      </c>
      <c r="Q25" s="19" t="s">
        <v>1637</v>
      </c>
    </row>
    <row r="26">
      <c r="A26" s="19" t="s">
        <v>185</v>
      </c>
      <c r="B26" s="18">
        <v>0.17819444444444443</v>
      </c>
      <c r="C26" s="19" t="s">
        <v>228</v>
      </c>
      <c r="D26" s="19" t="s">
        <v>254</v>
      </c>
      <c r="E26" s="19" t="s">
        <v>226</v>
      </c>
      <c r="F26" s="19" t="s">
        <v>262</v>
      </c>
      <c r="G26" s="59" t="s">
        <v>1628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1628</v>
      </c>
      <c r="M26" s="62" t="s">
        <v>254</v>
      </c>
      <c r="N26" s="62" t="s">
        <v>254</v>
      </c>
      <c r="O26" s="62" t="s">
        <v>254</v>
      </c>
      <c r="P26" s="62" t="s">
        <v>254</v>
      </c>
    </row>
    <row r="27">
      <c r="A27" s="19" t="s">
        <v>185</v>
      </c>
      <c r="B27" s="18">
        <v>0.17988425925925927</v>
      </c>
      <c r="C27" s="19" t="s">
        <v>227</v>
      </c>
      <c r="D27" s="19" t="s">
        <v>254</v>
      </c>
      <c r="E27" s="19" t="s">
        <v>1569</v>
      </c>
      <c r="F27" s="19" t="s">
        <v>262</v>
      </c>
      <c r="G27" s="59" t="s">
        <v>254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1638</v>
      </c>
      <c r="M27" s="62" t="s">
        <v>254</v>
      </c>
      <c r="N27" s="62" t="s">
        <v>254</v>
      </c>
      <c r="O27" s="62" t="s">
        <v>254</v>
      </c>
      <c r="P27" s="62" t="s">
        <v>254</v>
      </c>
    </row>
    <row r="28">
      <c r="A28" s="19" t="s">
        <v>185</v>
      </c>
      <c r="B28" s="18">
        <v>0.18261574074074075</v>
      </c>
      <c r="C28" s="19" t="s">
        <v>1569</v>
      </c>
      <c r="D28" s="19" t="s">
        <v>254</v>
      </c>
      <c r="E28" s="19" t="s">
        <v>275</v>
      </c>
      <c r="F28" s="19" t="s">
        <v>262</v>
      </c>
      <c r="G28" s="59" t="s">
        <v>1639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61" t="s">
        <v>254</v>
      </c>
      <c r="M28" s="62" t="s">
        <v>254</v>
      </c>
      <c r="N28" s="62" t="s">
        <v>254</v>
      </c>
      <c r="O28" s="62" t="s">
        <v>254</v>
      </c>
      <c r="P28" s="62" t="s">
        <v>254</v>
      </c>
    </row>
    <row r="29">
      <c r="A29" s="19" t="s">
        <v>185</v>
      </c>
      <c r="B29" s="18">
        <v>0.1895023148148148</v>
      </c>
      <c r="C29" s="19" t="s">
        <v>230</v>
      </c>
      <c r="D29" s="19" t="s">
        <v>254</v>
      </c>
      <c r="E29" s="19" t="s">
        <v>1569</v>
      </c>
      <c r="F29" s="19" t="s">
        <v>262</v>
      </c>
      <c r="G29" s="59" t="s">
        <v>254</v>
      </c>
      <c r="H29" s="60" t="s">
        <v>254</v>
      </c>
      <c r="I29" s="60" t="s">
        <v>254</v>
      </c>
      <c r="J29" s="60" t="s">
        <v>254</v>
      </c>
      <c r="K29" s="60" t="s">
        <v>254</v>
      </c>
      <c r="L29" s="61" t="s">
        <v>1640</v>
      </c>
      <c r="M29" s="62" t="s">
        <v>254</v>
      </c>
      <c r="N29" s="62" t="s">
        <v>254</v>
      </c>
      <c r="O29" s="62" t="s">
        <v>254</v>
      </c>
      <c r="P29" s="62" t="s">
        <v>254</v>
      </c>
    </row>
    <row r="30">
      <c r="A30" s="19" t="s">
        <v>185</v>
      </c>
      <c r="B30" s="18">
        <v>0.18983796296296296</v>
      </c>
      <c r="C30" s="19" t="s">
        <v>1569</v>
      </c>
      <c r="D30" s="19" t="s">
        <v>254</v>
      </c>
      <c r="E30" s="19" t="s">
        <v>227</v>
      </c>
      <c r="F30" s="19" t="s">
        <v>262</v>
      </c>
      <c r="G30" s="59" t="s">
        <v>1641</v>
      </c>
      <c r="H30" s="60" t="s">
        <v>254</v>
      </c>
      <c r="I30" s="60" t="s">
        <v>254</v>
      </c>
      <c r="J30" s="60" t="s">
        <v>254</v>
      </c>
      <c r="K30" s="60" t="s">
        <v>254</v>
      </c>
      <c r="L30" s="61" t="s">
        <v>254</v>
      </c>
      <c r="M30" s="62" t="s">
        <v>254</v>
      </c>
      <c r="N30" s="62" t="s">
        <v>254</v>
      </c>
      <c r="O30" s="62" t="s">
        <v>254</v>
      </c>
      <c r="P30" s="62" t="s">
        <v>254</v>
      </c>
    </row>
    <row r="31">
      <c r="A31" s="19" t="s">
        <v>185</v>
      </c>
      <c r="B31" s="18">
        <v>0.20725694444444445</v>
      </c>
      <c r="C31" s="19" t="s">
        <v>1416</v>
      </c>
      <c r="D31" s="19" t="s">
        <v>254</v>
      </c>
      <c r="E31" s="19" t="s">
        <v>226</v>
      </c>
      <c r="F31" s="19" t="s">
        <v>253</v>
      </c>
      <c r="G31" s="59" t="s">
        <v>1642</v>
      </c>
      <c r="H31" s="60" t="s">
        <v>254</v>
      </c>
      <c r="I31" s="60" t="s">
        <v>254</v>
      </c>
      <c r="J31" s="60" t="s">
        <v>254</v>
      </c>
      <c r="K31" s="60" t="s">
        <v>254</v>
      </c>
      <c r="L31" s="61" t="s">
        <v>1642</v>
      </c>
      <c r="M31" s="62" t="s">
        <v>254</v>
      </c>
      <c r="N31" s="62" t="s">
        <v>254</v>
      </c>
      <c r="O31" s="62" t="s">
        <v>254</v>
      </c>
      <c r="P31" s="62" t="s">
        <v>254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0"/>
    <col customWidth="1" min="4" max="4" width="18.14"/>
    <col customWidth="1" min="7" max="7" width="37.29"/>
    <col customWidth="1" min="8" max="8" width="9.29"/>
    <col customWidth="1" min="9" max="11" width="7.71"/>
    <col customWidth="1" min="12" max="12" width="21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26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186</v>
      </c>
      <c r="B2" s="18">
        <v>0.022997685185185184</v>
      </c>
      <c r="C2" s="19" t="s">
        <v>228</v>
      </c>
      <c r="D2" s="19" t="s">
        <v>254</v>
      </c>
      <c r="E2" s="19" t="s">
        <v>254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1526</v>
      </c>
      <c r="M2" s="62" t="s">
        <v>254</v>
      </c>
      <c r="N2" s="62">
        <v>50.0</v>
      </c>
      <c r="O2" s="62" t="s">
        <v>254</v>
      </c>
      <c r="P2" s="62" t="s">
        <v>254</v>
      </c>
    </row>
    <row r="3">
      <c r="A3" s="19" t="s">
        <v>186</v>
      </c>
      <c r="B3" s="18">
        <v>0.09037037037037036</v>
      </c>
      <c r="C3" s="19" t="s">
        <v>228</v>
      </c>
      <c r="D3" s="19" t="s">
        <v>254</v>
      </c>
      <c r="E3" s="19" t="s">
        <v>254</v>
      </c>
      <c r="F3" s="19" t="s">
        <v>258</v>
      </c>
      <c r="G3" s="59" t="s">
        <v>1643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50.0</v>
      </c>
      <c r="O3" s="62" t="s">
        <v>254</v>
      </c>
      <c r="P3" s="62" t="s">
        <v>254</v>
      </c>
    </row>
    <row r="4">
      <c r="A4" s="19" t="s">
        <v>186</v>
      </c>
      <c r="B4" s="18">
        <v>0.09070601851851852</v>
      </c>
      <c r="C4" s="19" t="s">
        <v>228</v>
      </c>
      <c r="D4" s="19" t="s">
        <v>254</v>
      </c>
      <c r="E4" s="19" t="s">
        <v>254</v>
      </c>
      <c r="F4" s="19" t="s">
        <v>258</v>
      </c>
      <c r="G4" s="59" t="s">
        <v>1644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100.0</v>
      </c>
      <c r="O4" s="62" t="s">
        <v>254</v>
      </c>
      <c r="P4" s="62" t="s">
        <v>254</v>
      </c>
    </row>
    <row r="5">
      <c r="A5" s="19" t="s">
        <v>186</v>
      </c>
      <c r="B5" s="18">
        <v>0.0908449074074074</v>
      </c>
      <c r="C5" s="19" t="s">
        <v>230</v>
      </c>
      <c r="D5" s="19" t="s">
        <v>254</v>
      </c>
      <c r="E5" s="19" t="s">
        <v>228</v>
      </c>
      <c r="F5" s="19" t="s">
        <v>258</v>
      </c>
      <c r="G5" s="59" t="s">
        <v>1645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50.0</v>
      </c>
      <c r="O5" s="62" t="s">
        <v>254</v>
      </c>
      <c r="P5" s="62" t="s">
        <v>254</v>
      </c>
      <c r="Q5" s="19" t="s">
        <v>1646</v>
      </c>
    </row>
    <row r="6">
      <c r="A6" s="19" t="s">
        <v>186</v>
      </c>
      <c r="B6" s="18">
        <v>0.09149305555555555</v>
      </c>
      <c r="C6" s="19" t="s">
        <v>230</v>
      </c>
      <c r="D6" s="19" t="s">
        <v>254</v>
      </c>
      <c r="E6" s="19" t="s">
        <v>228</v>
      </c>
      <c r="F6" s="19" t="s">
        <v>258</v>
      </c>
      <c r="G6" s="59" t="s">
        <v>1647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>
        <v>300.0</v>
      </c>
      <c r="O6" s="62" t="s">
        <v>254</v>
      </c>
      <c r="P6" s="62" t="s">
        <v>254</v>
      </c>
    </row>
    <row r="7">
      <c r="A7" s="19" t="s">
        <v>186</v>
      </c>
      <c r="B7" s="18">
        <v>0.09174768518518518</v>
      </c>
      <c r="C7" s="19" t="s">
        <v>1416</v>
      </c>
      <c r="D7" s="19" t="s">
        <v>254</v>
      </c>
      <c r="E7" s="19" t="s">
        <v>254</v>
      </c>
      <c r="F7" s="19" t="s">
        <v>258</v>
      </c>
      <c r="G7" s="59" t="s">
        <v>1524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>
        <v>250.0</v>
      </c>
      <c r="O7" s="62" t="s">
        <v>254</v>
      </c>
      <c r="P7" s="62" t="s">
        <v>254</v>
      </c>
    </row>
    <row r="8">
      <c r="A8" s="19" t="s">
        <v>186</v>
      </c>
      <c r="B8" s="18">
        <v>0.09174768518518518</v>
      </c>
      <c r="C8" s="19" t="s">
        <v>1416</v>
      </c>
      <c r="D8" s="19" t="s">
        <v>254</v>
      </c>
      <c r="E8" s="19" t="s">
        <v>254</v>
      </c>
      <c r="F8" s="19" t="s">
        <v>258</v>
      </c>
      <c r="G8" s="59" t="s">
        <v>1648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>
        <v>200.0</v>
      </c>
      <c r="O8" s="62" t="s">
        <v>254</v>
      </c>
      <c r="P8" s="62" t="s">
        <v>254</v>
      </c>
    </row>
    <row r="9">
      <c r="A9" s="19" t="s">
        <v>186</v>
      </c>
      <c r="B9" s="18">
        <v>0.09252314814814815</v>
      </c>
      <c r="C9" s="19" t="s">
        <v>236</v>
      </c>
      <c r="D9" s="19" t="s">
        <v>254</v>
      </c>
      <c r="E9" s="19" t="s">
        <v>254</v>
      </c>
      <c r="F9" s="19" t="s">
        <v>258</v>
      </c>
      <c r="G9" s="59" t="s">
        <v>1649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>
        <v>5.0</v>
      </c>
      <c r="O9" s="62" t="s">
        <v>254</v>
      </c>
      <c r="P9" s="62" t="s">
        <v>254</v>
      </c>
    </row>
    <row r="10">
      <c r="A10" s="19" t="s">
        <v>186</v>
      </c>
      <c r="B10" s="18">
        <v>0.09695601851851852</v>
      </c>
      <c r="C10" s="19" t="s">
        <v>1416</v>
      </c>
      <c r="D10" s="19" t="s">
        <v>254</v>
      </c>
      <c r="E10" s="19" t="s">
        <v>254</v>
      </c>
      <c r="F10" s="19" t="s">
        <v>304</v>
      </c>
      <c r="G10" s="59" t="s">
        <v>254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1524</v>
      </c>
      <c r="M10" s="62" t="s">
        <v>254</v>
      </c>
      <c r="N10" s="62" t="s">
        <v>254</v>
      </c>
      <c r="O10" s="62" t="s">
        <v>254</v>
      </c>
      <c r="P10" s="62" t="s">
        <v>254</v>
      </c>
      <c r="Q10" s="19" t="s">
        <v>1525</v>
      </c>
    </row>
    <row r="11">
      <c r="A11" s="19" t="s">
        <v>186</v>
      </c>
      <c r="B11" s="18">
        <v>0.14724537037037036</v>
      </c>
      <c r="C11" s="19" t="s">
        <v>228</v>
      </c>
      <c r="D11" s="19" t="s">
        <v>254</v>
      </c>
      <c r="E11" s="19" t="s">
        <v>254</v>
      </c>
      <c r="F11" s="19" t="s">
        <v>304</v>
      </c>
      <c r="G11" s="59" t="s">
        <v>254</v>
      </c>
      <c r="H11" s="60" t="s">
        <v>254</v>
      </c>
      <c r="I11" s="60" t="s">
        <v>254</v>
      </c>
      <c r="J11" s="60" t="s">
        <v>254</v>
      </c>
      <c r="K11" s="60" t="s">
        <v>254</v>
      </c>
      <c r="L11" s="61" t="s">
        <v>1526</v>
      </c>
      <c r="M11" s="62" t="s">
        <v>254</v>
      </c>
      <c r="N11" s="62" t="s">
        <v>254</v>
      </c>
      <c r="O11" s="62" t="s">
        <v>254</v>
      </c>
      <c r="P11" s="62" t="s">
        <v>254</v>
      </c>
      <c r="Q11" s="19" t="s">
        <v>1527</v>
      </c>
    </row>
    <row r="12">
      <c r="A12" s="19" t="s">
        <v>186</v>
      </c>
      <c r="B12" s="18">
        <v>0.15219907407407407</v>
      </c>
      <c r="C12" s="19" t="s">
        <v>227</v>
      </c>
      <c r="D12" s="19" t="s">
        <v>1012</v>
      </c>
      <c r="E12" s="19" t="s">
        <v>254</v>
      </c>
      <c r="F12" s="19" t="s">
        <v>293</v>
      </c>
      <c r="G12" s="59" t="s">
        <v>1650</v>
      </c>
      <c r="H12" s="60" t="s">
        <v>254</v>
      </c>
      <c r="I12" s="60" t="s">
        <v>254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16" width="9.14"/>
  </cols>
  <sheetData>
    <row r="1">
      <c r="A1" s="33" t="s">
        <v>230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>
      <c r="A2" s="1" t="s">
        <v>110</v>
      </c>
      <c r="B2" s="36">
        <f t="shared" ref="B2:B114" si="2">SUMIF(INDIRECT("'"&amp;$A2&amp;"'!E:E"), $A$1, INDIRECT("'"&amp;$A2&amp;"'!H:H"))</f>
        <v>0</v>
      </c>
      <c r="C2">
        <f t="shared" ref="C2:C114" si="3">SUMIF(INDIRECT("'"&amp;$A2&amp;"'!E:E"), $A$1, INDIRECT("'"&amp;$A2&amp;"'!I:I"))</f>
        <v>2</v>
      </c>
      <c r="D2">
        <f t="shared" ref="D2:D114" si="4">SUMIF(INDIRECT("'"&amp;$A2&amp;"'!E:E"), $A$1, INDIRECT("'"&amp;$A2&amp;"'!J:J"))</f>
        <v>10</v>
      </c>
      <c r="E2">
        <f t="shared" ref="E2:E114" si="5">SUMIF(INDIRECT("'"&amp;$A2&amp;"'!E:E"), $A$1, INDIRECT("'"&amp;$A2&amp;"'!K:K"))</f>
        <v>16</v>
      </c>
      <c r="F2" s="37">
        <f t="shared" ref="F2:F114" si="6">(B2*10)+C2+(D2/10)+(E2/100)</f>
        <v>3.16</v>
      </c>
      <c r="G2" s="36">
        <f t="shared" ref="G2:G114" si="7">-SUMIF(INDIRECT("'"&amp;$A2&amp;"'!C:C"), $A$1, INDIRECT("'"&amp;$A2&amp;"'!M:M"))</f>
        <v>0</v>
      </c>
      <c r="H2">
        <f t="shared" ref="H2:H114" si="8">-SUMIF(INDIRECT("'"&amp;$A2&amp;"'!C:C"), $A$1, INDIRECT("'"&amp;$A2&amp;"'!N:N"))</f>
        <v>0</v>
      </c>
      <c r="I2">
        <f t="shared" ref="I2:I114" si="9">-SUMIF(INDIRECT("'"&amp;$A2&amp;"'!C:C"), $A$1, INDIRECT("'"&amp;$A2&amp;"'!O:O"))</f>
        <v>-4</v>
      </c>
      <c r="J2">
        <f t="shared" ref="J2:J114" si="10">-SUMIF(INDIRECT("'"&amp;$A2&amp;"'!C:C"), $A$1, INDIRECT("'"&amp;$A2&amp;"'!P:P"))</f>
        <v>-7</v>
      </c>
      <c r="K2" s="38">
        <f t="shared" ref="K2:K114" si="11">(G2*10) + H2 + (I2/10) + (J2/100)</f>
        <v>-0.47</v>
      </c>
      <c r="L2" s="39">
        <f t="shared" ref="L2:P2" si="1">B2+G2</f>
        <v>0</v>
      </c>
      <c r="M2" s="19">
        <f t="shared" si="1"/>
        <v>2</v>
      </c>
      <c r="N2" s="19">
        <f t="shared" si="1"/>
        <v>6</v>
      </c>
      <c r="O2" s="19">
        <f t="shared" si="1"/>
        <v>9</v>
      </c>
      <c r="P2" s="37">
        <f t="shared" si="1"/>
        <v>2.69</v>
      </c>
    </row>
    <row r="3">
      <c r="A3" s="1" t="s">
        <v>111</v>
      </c>
      <c r="B3" s="36">
        <f t="shared" si="2"/>
        <v>0</v>
      </c>
      <c r="C3">
        <f t="shared" si="3"/>
        <v>0</v>
      </c>
      <c r="D3">
        <f t="shared" si="4"/>
        <v>0</v>
      </c>
      <c r="E3">
        <f t="shared" si="5"/>
        <v>0</v>
      </c>
      <c r="F3" s="37">
        <f t="shared" si="6"/>
        <v>0</v>
      </c>
      <c r="G3" s="36">
        <f t="shared" si="7"/>
        <v>0</v>
      </c>
      <c r="H3">
        <f t="shared" si="8"/>
        <v>-1</v>
      </c>
      <c r="I3">
        <f t="shared" si="9"/>
        <v>-8</v>
      </c>
      <c r="J3">
        <f t="shared" si="10"/>
        <v>0</v>
      </c>
      <c r="K3" s="38">
        <f t="shared" si="11"/>
        <v>-1.8</v>
      </c>
      <c r="L3" s="39">
        <f t="shared" ref="L3:P3" si="12">B3+G3</f>
        <v>0</v>
      </c>
      <c r="M3" s="19">
        <f t="shared" si="12"/>
        <v>-1</v>
      </c>
      <c r="N3" s="19">
        <f t="shared" si="12"/>
        <v>-8</v>
      </c>
      <c r="O3" s="19">
        <f t="shared" si="12"/>
        <v>0</v>
      </c>
      <c r="P3" s="37">
        <f t="shared" si="12"/>
        <v>-1.8</v>
      </c>
    </row>
    <row r="4">
      <c r="A4" s="1" t="s">
        <v>112</v>
      </c>
      <c r="B4" s="36">
        <f t="shared" si="2"/>
        <v>0</v>
      </c>
      <c r="C4">
        <f t="shared" si="3"/>
        <v>0</v>
      </c>
      <c r="D4">
        <f t="shared" si="4"/>
        <v>0</v>
      </c>
      <c r="E4">
        <f t="shared" si="5"/>
        <v>0</v>
      </c>
      <c r="F4" s="37">
        <f t="shared" si="6"/>
        <v>0</v>
      </c>
      <c r="G4" s="36">
        <f t="shared" si="7"/>
        <v>0</v>
      </c>
      <c r="H4">
        <f t="shared" si="8"/>
        <v>0</v>
      </c>
      <c r="I4">
        <f t="shared" si="9"/>
        <v>0</v>
      </c>
      <c r="J4">
        <f t="shared" si="10"/>
        <v>0</v>
      </c>
      <c r="K4" s="38">
        <f t="shared" si="11"/>
        <v>0</v>
      </c>
      <c r="L4" s="39">
        <f t="shared" ref="L4:P4" si="13">B4+G4</f>
        <v>0</v>
      </c>
      <c r="M4" s="19">
        <f t="shared" si="13"/>
        <v>0</v>
      </c>
      <c r="N4" s="19">
        <f t="shared" si="13"/>
        <v>0</v>
      </c>
      <c r="O4" s="19">
        <f t="shared" si="13"/>
        <v>0</v>
      </c>
      <c r="P4" s="37">
        <f t="shared" si="13"/>
        <v>0</v>
      </c>
    </row>
    <row r="5">
      <c r="A5" s="1" t="s">
        <v>113</v>
      </c>
      <c r="B5" s="36">
        <f t="shared" si="2"/>
        <v>0</v>
      </c>
      <c r="C5">
        <f t="shared" si="3"/>
        <v>0</v>
      </c>
      <c r="D5">
        <f t="shared" si="4"/>
        <v>0</v>
      </c>
      <c r="E5">
        <f t="shared" si="5"/>
        <v>0</v>
      </c>
      <c r="F5" s="37">
        <f t="shared" si="6"/>
        <v>0</v>
      </c>
      <c r="G5" s="36">
        <f t="shared" si="7"/>
        <v>0</v>
      </c>
      <c r="H5">
        <f t="shared" si="8"/>
        <v>-8</v>
      </c>
      <c r="I5">
        <f t="shared" si="9"/>
        <v>-7</v>
      </c>
      <c r="J5">
        <f t="shared" si="10"/>
        <v>0</v>
      </c>
      <c r="K5" s="38">
        <f t="shared" si="11"/>
        <v>-8.7</v>
      </c>
      <c r="L5" s="39">
        <f t="shared" ref="L5:P5" si="14">B5+G5</f>
        <v>0</v>
      </c>
      <c r="M5" s="19">
        <f t="shared" si="14"/>
        <v>-8</v>
      </c>
      <c r="N5" s="19">
        <f t="shared" si="14"/>
        <v>-7</v>
      </c>
      <c r="O5" s="19">
        <f t="shared" si="14"/>
        <v>0</v>
      </c>
      <c r="P5" s="37">
        <f t="shared" si="14"/>
        <v>-8.7</v>
      </c>
    </row>
    <row r="6">
      <c r="A6" s="1" t="s">
        <v>114</v>
      </c>
      <c r="B6" s="36">
        <f t="shared" si="2"/>
        <v>0</v>
      </c>
      <c r="C6">
        <f t="shared" si="3"/>
        <v>60</v>
      </c>
      <c r="D6">
        <f t="shared" si="4"/>
        <v>0</v>
      </c>
      <c r="E6">
        <f t="shared" si="5"/>
        <v>0</v>
      </c>
      <c r="F6" s="37">
        <f t="shared" si="6"/>
        <v>60</v>
      </c>
      <c r="G6" s="3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 s="38">
        <f t="shared" si="11"/>
        <v>0</v>
      </c>
      <c r="L6" s="39">
        <f t="shared" ref="L6:P6" si="15">B6+G6</f>
        <v>0</v>
      </c>
      <c r="M6" s="19">
        <f t="shared" si="15"/>
        <v>60</v>
      </c>
      <c r="N6" s="19">
        <f t="shared" si="15"/>
        <v>0</v>
      </c>
      <c r="O6" s="19">
        <f t="shared" si="15"/>
        <v>0</v>
      </c>
      <c r="P6" s="37">
        <f t="shared" si="15"/>
        <v>60</v>
      </c>
    </row>
    <row r="7">
      <c r="A7" s="1" t="s">
        <v>115</v>
      </c>
      <c r="B7" s="36">
        <f t="shared" si="2"/>
        <v>0</v>
      </c>
      <c r="C7">
        <f t="shared" si="3"/>
        <v>0</v>
      </c>
      <c r="D7">
        <f t="shared" si="4"/>
        <v>0</v>
      </c>
      <c r="E7">
        <f t="shared" si="5"/>
        <v>2</v>
      </c>
      <c r="F7" s="37">
        <f t="shared" si="6"/>
        <v>0.02</v>
      </c>
      <c r="G7" s="36">
        <f t="shared" si="7"/>
        <v>0</v>
      </c>
      <c r="H7">
        <f t="shared" si="8"/>
        <v>0</v>
      </c>
      <c r="I7">
        <f t="shared" si="9"/>
        <v>0</v>
      </c>
      <c r="J7">
        <f t="shared" si="10"/>
        <v>-3</v>
      </c>
      <c r="K7" s="38">
        <f t="shared" si="11"/>
        <v>-0.03</v>
      </c>
      <c r="L7" s="39">
        <f t="shared" ref="L7:P7" si="16">B7+G7</f>
        <v>0</v>
      </c>
      <c r="M7" s="19">
        <f t="shared" si="16"/>
        <v>0</v>
      </c>
      <c r="N7" s="19">
        <f t="shared" si="16"/>
        <v>0</v>
      </c>
      <c r="O7" s="19">
        <f t="shared" si="16"/>
        <v>-1</v>
      </c>
      <c r="P7" s="37">
        <f t="shared" si="16"/>
        <v>-0.01</v>
      </c>
    </row>
    <row r="8">
      <c r="A8" s="1" t="s">
        <v>116</v>
      </c>
      <c r="B8" s="36">
        <f t="shared" si="2"/>
        <v>0</v>
      </c>
      <c r="C8">
        <f t="shared" si="3"/>
        <v>13</v>
      </c>
      <c r="D8">
        <f t="shared" si="4"/>
        <v>2</v>
      </c>
      <c r="E8">
        <f t="shared" si="5"/>
        <v>0</v>
      </c>
      <c r="F8" s="37">
        <f t="shared" si="6"/>
        <v>13.2</v>
      </c>
      <c r="G8" s="36">
        <f t="shared" si="7"/>
        <v>0</v>
      </c>
      <c r="H8">
        <f t="shared" si="8"/>
        <v>-13</v>
      </c>
      <c r="I8">
        <f t="shared" si="9"/>
        <v>0</v>
      </c>
      <c r="J8">
        <f t="shared" si="10"/>
        <v>0</v>
      </c>
      <c r="K8" s="38">
        <f t="shared" si="11"/>
        <v>-13</v>
      </c>
      <c r="L8" s="39">
        <f t="shared" ref="L8:P8" si="17">B8+G8</f>
        <v>0</v>
      </c>
      <c r="M8" s="19">
        <f t="shared" si="17"/>
        <v>0</v>
      </c>
      <c r="N8" s="19">
        <f t="shared" si="17"/>
        <v>2</v>
      </c>
      <c r="O8" s="19">
        <f t="shared" si="17"/>
        <v>0</v>
      </c>
      <c r="P8" s="37">
        <f t="shared" si="17"/>
        <v>0.2</v>
      </c>
    </row>
    <row r="9">
      <c r="A9" s="1" t="s">
        <v>117</v>
      </c>
      <c r="B9" s="36">
        <f t="shared" si="2"/>
        <v>0</v>
      </c>
      <c r="C9">
        <f t="shared" si="3"/>
        <v>150</v>
      </c>
      <c r="D9">
        <f t="shared" si="4"/>
        <v>0</v>
      </c>
      <c r="E9">
        <f t="shared" si="5"/>
        <v>0</v>
      </c>
      <c r="F9" s="37">
        <f t="shared" si="6"/>
        <v>150</v>
      </c>
      <c r="G9" s="36">
        <f t="shared" si="7"/>
        <v>0</v>
      </c>
      <c r="H9">
        <f t="shared" si="8"/>
        <v>-200</v>
      </c>
      <c r="I9">
        <f t="shared" si="9"/>
        <v>0</v>
      </c>
      <c r="J9">
        <f t="shared" si="10"/>
        <v>0</v>
      </c>
      <c r="K9" s="38">
        <f t="shared" si="11"/>
        <v>-200</v>
      </c>
      <c r="L9" s="39">
        <f t="shared" ref="L9:P9" si="18">B9+G9</f>
        <v>0</v>
      </c>
      <c r="M9" s="19">
        <f t="shared" si="18"/>
        <v>-50</v>
      </c>
      <c r="N9" s="19">
        <f t="shared" si="18"/>
        <v>0</v>
      </c>
      <c r="O9" s="19">
        <f t="shared" si="18"/>
        <v>0</v>
      </c>
      <c r="P9" s="37">
        <f t="shared" si="18"/>
        <v>-50</v>
      </c>
    </row>
    <row r="10">
      <c r="A10" s="1" t="s">
        <v>118</v>
      </c>
      <c r="B10" s="36">
        <f t="shared" si="2"/>
        <v>0</v>
      </c>
      <c r="C10">
        <f t="shared" si="3"/>
        <v>25</v>
      </c>
      <c r="D10">
        <f t="shared" si="4"/>
        <v>0</v>
      </c>
      <c r="E10">
        <f t="shared" si="5"/>
        <v>0</v>
      </c>
      <c r="F10" s="37">
        <f t="shared" si="6"/>
        <v>25</v>
      </c>
      <c r="G10" s="36">
        <f t="shared" si="7"/>
        <v>0</v>
      </c>
      <c r="H10">
        <f t="shared" si="8"/>
        <v>-8</v>
      </c>
      <c r="I10">
        <f t="shared" si="9"/>
        <v>-4</v>
      </c>
      <c r="J10">
        <f t="shared" si="10"/>
        <v>0</v>
      </c>
      <c r="K10" s="38">
        <f t="shared" si="11"/>
        <v>-8.4</v>
      </c>
      <c r="L10" s="39">
        <f t="shared" ref="L10:P10" si="19">B10+G10</f>
        <v>0</v>
      </c>
      <c r="M10" s="19">
        <f t="shared" si="19"/>
        <v>17</v>
      </c>
      <c r="N10" s="19">
        <f t="shared" si="19"/>
        <v>-4</v>
      </c>
      <c r="O10" s="19">
        <f t="shared" si="19"/>
        <v>0</v>
      </c>
      <c r="P10" s="37">
        <f t="shared" si="19"/>
        <v>16.6</v>
      </c>
    </row>
    <row r="11">
      <c r="A11" s="1" t="s">
        <v>119</v>
      </c>
      <c r="B11" s="36">
        <f t="shared" si="2"/>
        <v>0</v>
      </c>
      <c r="C11">
        <f t="shared" si="3"/>
        <v>710</v>
      </c>
      <c r="D11">
        <f t="shared" si="4"/>
        <v>0</v>
      </c>
      <c r="E11">
        <f t="shared" si="5"/>
        <v>0</v>
      </c>
      <c r="F11" s="37">
        <f t="shared" si="6"/>
        <v>710</v>
      </c>
      <c r="G11" s="36">
        <f t="shared" si="7"/>
        <v>0</v>
      </c>
      <c r="H11">
        <f t="shared" si="8"/>
        <v>0</v>
      </c>
      <c r="I11">
        <f t="shared" si="9"/>
        <v>0</v>
      </c>
      <c r="J11">
        <f t="shared" si="10"/>
        <v>0</v>
      </c>
      <c r="K11" s="38">
        <f t="shared" si="11"/>
        <v>0</v>
      </c>
      <c r="L11" s="39">
        <f t="shared" ref="L11:P11" si="20">B11+G11</f>
        <v>0</v>
      </c>
      <c r="M11" s="19">
        <f t="shared" si="20"/>
        <v>710</v>
      </c>
      <c r="N11" s="19">
        <f t="shared" si="20"/>
        <v>0</v>
      </c>
      <c r="O11" s="19">
        <f t="shared" si="20"/>
        <v>0</v>
      </c>
      <c r="P11" s="37">
        <f t="shared" si="20"/>
        <v>710</v>
      </c>
    </row>
    <row r="12">
      <c r="A12" s="1" t="s">
        <v>120</v>
      </c>
      <c r="B12" s="36">
        <f t="shared" si="2"/>
        <v>0</v>
      </c>
      <c r="C12">
        <f t="shared" si="3"/>
        <v>0</v>
      </c>
      <c r="D12">
        <f t="shared" si="4"/>
        <v>0</v>
      </c>
      <c r="E12">
        <f t="shared" si="5"/>
        <v>0</v>
      </c>
      <c r="F12" s="37">
        <f t="shared" si="6"/>
        <v>0</v>
      </c>
      <c r="G12" s="36">
        <f t="shared" si="7"/>
        <v>0</v>
      </c>
      <c r="H12">
        <f t="shared" si="8"/>
        <v>-15</v>
      </c>
      <c r="I12">
        <f t="shared" si="9"/>
        <v>-3</v>
      </c>
      <c r="J12">
        <f t="shared" si="10"/>
        <v>0</v>
      </c>
      <c r="K12" s="38">
        <f t="shared" si="11"/>
        <v>-15.3</v>
      </c>
      <c r="L12" s="39">
        <f t="shared" ref="L12:P12" si="21">B12+G12</f>
        <v>0</v>
      </c>
      <c r="M12" s="19">
        <f t="shared" si="21"/>
        <v>-15</v>
      </c>
      <c r="N12" s="19">
        <f t="shared" si="21"/>
        <v>-3</v>
      </c>
      <c r="O12" s="19">
        <f t="shared" si="21"/>
        <v>0</v>
      </c>
      <c r="P12" s="37">
        <f t="shared" si="21"/>
        <v>-15.3</v>
      </c>
    </row>
    <row r="13">
      <c r="A13" s="1" t="s">
        <v>121</v>
      </c>
      <c r="B13" s="36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 s="37">
        <f t="shared" si="6"/>
        <v>0</v>
      </c>
      <c r="G13" s="36">
        <f t="shared" si="7"/>
        <v>0</v>
      </c>
      <c r="H13">
        <f t="shared" si="8"/>
        <v>-3</v>
      </c>
      <c r="I13">
        <f t="shared" si="9"/>
        <v>0</v>
      </c>
      <c r="J13">
        <f t="shared" si="10"/>
        <v>0</v>
      </c>
      <c r="K13" s="38">
        <f t="shared" si="11"/>
        <v>-3</v>
      </c>
      <c r="L13" s="39">
        <f t="shared" ref="L13:P13" si="22">B13+G13</f>
        <v>0</v>
      </c>
      <c r="M13" s="19">
        <f t="shared" si="22"/>
        <v>-3</v>
      </c>
      <c r="N13" s="19">
        <f t="shared" si="22"/>
        <v>0</v>
      </c>
      <c r="O13" s="19">
        <f t="shared" si="22"/>
        <v>0</v>
      </c>
      <c r="P13" s="37">
        <f t="shared" si="22"/>
        <v>-3</v>
      </c>
    </row>
    <row r="14">
      <c r="A14" s="1" t="s">
        <v>122</v>
      </c>
      <c r="B14" s="36">
        <f t="shared" si="2"/>
        <v>19</v>
      </c>
      <c r="C14">
        <f t="shared" si="3"/>
        <v>2</v>
      </c>
      <c r="D14">
        <f t="shared" si="4"/>
        <v>0</v>
      </c>
      <c r="E14">
        <f t="shared" si="5"/>
        <v>0</v>
      </c>
      <c r="F14" s="37">
        <f t="shared" si="6"/>
        <v>192</v>
      </c>
      <c r="G14" s="36">
        <f t="shared" si="7"/>
        <v>0</v>
      </c>
      <c r="H14">
        <f t="shared" si="8"/>
        <v>0</v>
      </c>
      <c r="I14">
        <f t="shared" si="9"/>
        <v>0</v>
      </c>
      <c r="J14">
        <f t="shared" si="10"/>
        <v>0</v>
      </c>
      <c r="K14" s="38">
        <f t="shared" si="11"/>
        <v>0</v>
      </c>
      <c r="L14" s="39">
        <f t="shared" ref="L14:P14" si="23">B14+G14</f>
        <v>19</v>
      </c>
      <c r="M14" s="19">
        <f t="shared" si="23"/>
        <v>2</v>
      </c>
      <c r="N14" s="19">
        <f t="shared" si="23"/>
        <v>0</v>
      </c>
      <c r="O14" s="19">
        <f t="shared" si="23"/>
        <v>0</v>
      </c>
      <c r="P14" s="37">
        <f t="shared" si="23"/>
        <v>192</v>
      </c>
    </row>
    <row r="15">
      <c r="A15" s="1" t="s">
        <v>123</v>
      </c>
      <c r="B15" s="36">
        <f t="shared" si="2"/>
        <v>0</v>
      </c>
      <c r="C15">
        <f t="shared" si="3"/>
        <v>104</v>
      </c>
      <c r="D15">
        <f t="shared" si="4"/>
        <v>3</v>
      </c>
      <c r="E15">
        <f t="shared" si="5"/>
        <v>0</v>
      </c>
      <c r="F15" s="37">
        <f t="shared" si="6"/>
        <v>104.3</v>
      </c>
      <c r="G15" s="36">
        <f t="shared" si="7"/>
        <v>0</v>
      </c>
      <c r="H15">
        <f t="shared" si="8"/>
        <v>0</v>
      </c>
      <c r="I15">
        <f t="shared" si="9"/>
        <v>0</v>
      </c>
      <c r="J15">
        <f t="shared" si="10"/>
        <v>0</v>
      </c>
      <c r="K15" s="38">
        <f t="shared" si="11"/>
        <v>0</v>
      </c>
      <c r="L15" s="39">
        <f t="shared" ref="L15:P15" si="24">B15+G15</f>
        <v>0</v>
      </c>
      <c r="M15" s="19">
        <f t="shared" si="24"/>
        <v>104</v>
      </c>
      <c r="N15" s="19">
        <f t="shared" si="24"/>
        <v>3</v>
      </c>
      <c r="O15" s="19">
        <f t="shared" si="24"/>
        <v>0</v>
      </c>
      <c r="P15" s="37">
        <f t="shared" si="24"/>
        <v>104.3</v>
      </c>
    </row>
    <row r="16">
      <c r="A16" s="1" t="s">
        <v>124</v>
      </c>
      <c r="B16" s="3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 s="37">
        <f t="shared" si="6"/>
        <v>0</v>
      </c>
      <c r="G16" s="36">
        <f t="shared" si="7"/>
        <v>0</v>
      </c>
      <c r="H16">
        <f t="shared" si="8"/>
        <v>0</v>
      </c>
      <c r="I16">
        <f t="shared" si="9"/>
        <v>0</v>
      </c>
      <c r="J16">
        <f t="shared" si="10"/>
        <v>0</v>
      </c>
      <c r="K16" s="38">
        <f t="shared" si="11"/>
        <v>0</v>
      </c>
      <c r="L16" s="39">
        <f t="shared" ref="L16:P16" si="25">B16+G16</f>
        <v>0</v>
      </c>
      <c r="M16" s="19">
        <f t="shared" si="25"/>
        <v>0</v>
      </c>
      <c r="N16" s="19">
        <f t="shared" si="25"/>
        <v>0</v>
      </c>
      <c r="O16" s="19">
        <f t="shared" si="25"/>
        <v>0</v>
      </c>
      <c r="P16" s="37">
        <f t="shared" si="25"/>
        <v>0</v>
      </c>
    </row>
    <row r="17">
      <c r="A17" s="1" t="s">
        <v>125</v>
      </c>
      <c r="B17" s="36">
        <f t="shared" si="2"/>
        <v>0</v>
      </c>
      <c r="C17">
        <f t="shared" si="3"/>
        <v>0</v>
      </c>
      <c r="D17">
        <f t="shared" si="4"/>
        <v>0</v>
      </c>
      <c r="E17">
        <f t="shared" si="5"/>
        <v>0</v>
      </c>
      <c r="F17" s="37">
        <f t="shared" si="6"/>
        <v>0</v>
      </c>
      <c r="G17" s="36">
        <f t="shared" si="7"/>
        <v>0</v>
      </c>
      <c r="H17">
        <f t="shared" si="8"/>
        <v>0</v>
      </c>
      <c r="I17">
        <f t="shared" si="9"/>
        <v>0</v>
      </c>
      <c r="J17">
        <f t="shared" si="10"/>
        <v>0</v>
      </c>
      <c r="K17" s="38">
        <f t="shared" si="11"/>
        <v>0</v>
      </c>
      <c r="L17" s="39">
        <f t="shared" ref="L17:P17" si="26">B17+G17</f>
        <v>0</v>
      </c>
      <c r="M17" s="19">
        <f t="shared" si="26"/>
        <v>0</v>
      </c>
      <c r="N17" s="19">
        <f t="shared" si="26"/>
        <v>0</v>
      </c>
      <c r="O17" s="19">
        <f t="shared" si="26"/>
        <v>0</v>
      </c>
      <c r="P17" s="37">
        <f t="shared" si="26"/>
        <v>0</v>
      </c>
    </row>
    <row r="18">
      <c r="A18" s="1" t="s">
        <v>126</v>
      </c>
      <c r="B18" s="36">
        <f t="shared" si="2"/>
        <v>0</v>
      </c>
      <c r="C18">
        <f t="shared" si="3"/>
        <v>7</v>
      </c>
      <c r="D18">
        <f t="shared" si="4"/>
        <v>0</v>
      </c>
      <c r="E18">
        <f t="shared" si="5"/>
        <v>0</v>
      </c>
      <c r="F18" s="37">
        <f t="shared" si="6"/>
        <v>7</v>
      </c>
      <c r="G18" s="36">
        <f t="shared" si="7"/>
        <v>0</v>
      </c>
      <c r="H18">
        <f t="shared" si="8"/>
        <v>-20</v>
      </c>
      <c r="I18">
        <f t="shared" si="9"/>
        <v>-5</v>
      </c>
      <c r="J18">
        <f t="shared" si="10"/>
        <v>-14</v>
      </c>
      <c r="K18" s="38">
        <f t="shared" si="11"/>
        <v>-20.64</v>
      </c>
      <c r="L18" s="39">
        <f t="shared" ref="L18:P18" si="27">B18+G18</f>
        <v>0</v>
      </c>
      <c r="M18" s="19">
        <f t="shared" si="27"/>
        <v>-13</v>
      </c>
      <c r="N18" s="19">
        <f t="shared" si="27"/>
        <v>-5</v>
      </c>
      <c r="O18" s="19">
        <f t="shared" si="27"/>
        <v>-14</v>
      </c>
      <c r="P18" s="37">
        <f t="shared" si="27"/>
        <v>-13.64</v>
      </c>
    </row>
    <row r="19">
      <c r="A19" s="1" t="s">
        <v>127</v>
      </c>
      <c r="B19" s="36">
        <f t="shared" si="2"/>
        <v>0</v>
      </c>
      <c r="C19">
        <f t="shared" si="3"/>
        <v>200</v>
      </c>
      <c r="D19">
        <f t="shared" si="4"/>
        <v>0</v>
      </c>
      <c r="E19">
        <f t="shared" si="5"/>
        <v>0</v>
      </c>
      <c r="F19" s="37">
        <f t="shared" si="6"/>
        <v>200</v>
      </c>
      <c r="G19" s="36">
        <f t="shared" si="7"/>
        <v>0</v>
      </c>
      <c r="H19">
        <f t="shared" si="8"/>
        <v>-352</v>
      </c>
      <c r="I19">
        <f t="shared" si="9"/>
        <v>-5</v>
      </c>
      <c r="J19">
        <f t="shared" si="10"/>
        <v>0</v>
      </c>
      <c r="K19" s="38">
        <f t="shared" si="11"/>
        <v>-352.5</v>
      </c>
      <c r="L19" s="39">
        <f t="shared" ref="L19:P19" si="28">B19+G19</f>
        <v>0</v>
      </c>
      <c r="M19" s="19">
        <f t="shared" si="28"/>
        <v>-152</v>
      </c>
      <c r="N19" s="19">
        <f t="shared" si="28"/>
        <v>-5</v>
      </c>
      <c r="O19" s="19">
        <f t="shared" si="28"/>
        <v>0</v>
      </c>
      <c r="P19" s="37">
        <f t="shared" si="28"/>
        <v>-152.5</v>
      </c>
    </row>
    <row r="20">
      <c r="A20" s="1" t="s">
        <v>128</v>
      </c>
      <c r="B20" s="36">
        <f t="shared" si="2"/>
        <v>0</v>
      </c>
      <c r="C20">
        <f t="shared" si="3"/>
        <v>0</v>
      </c>
      <c r="D20">
        <f t="shared" si="4"/>
        <v>0</v>
      </c>
      <c r="E20">
        <f t="shared" si="5"/>
        <v>0</v>
      </c>
      <c r="F20" s="37">
        <f t="shared" si="6"/>
        <v>0</v>
      </c>
      <c r="G20" s="36">
        <f t="shared" si="7"/>
        <v>0</v>
      </c>
      <c r="H20">
        <f t="shared" si="8"/>
        <v>0</v>
      </c>
      <c r="I20">
        <f t="shared" si="9"/>
        <v>0</v>
      </c>
      <c r="J20">
        <f t="shared" si="10"/>
        <v>0</v>
      </c>
      <c r="K20" s="38">
        <f t="shared" si="11"/>
        <v>0</v>
      </c>
      <c r="L20" s="39">
        <f t="shared" ref="L20:P20" si="29">B20+G20</f>
        <v>0</v>
      </c>
      <c r="M20" s="19">
        <f t="shared" si="29"/>
        <v>0</v>
      </c>
      <c r="N20" s="19">
        <f t="shared" si="29"/>
        <v>0</v>
      </c>
      <c r="O20" s="19">
        <f t="shared" si="29"/>
        <v>0</v>
      </c>
      <c r="P20" s="37">
        <f t="shared" si="29"/>
        <v>0</v>
      </c>
    </row>
    <row r="21">
      <c r="A21" s="1" t="s">
        <v>129</v>
      </c>
      <c r="B21" s="36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 s="37">
        <f t="shared" si="6"/>
        <v>0</v>
      </c>
      <c r="G21" s="36">
        <f t="shared" si="7"/>
        <v>0</v>
      </c>
      <c r="H21">
        <f t="shared" si="8"/>
        <v>-20</v>
      </c>
      <c r="I21">
        <f t="shared" si="9"/>
        <v>-2</v>
      </c>
      <c r="J21">
        <f t="shared" si="10"/>
        <v>0</v>
      </c>
      <c r="K21" s="38">
        <f t="shared" si="11"/>
        <v>-20.2</v>
      </c>
      <c r="L21" s="39">
        <f t="shared" ref="L21:P21" si="30">B21+G21</f>
        <v>0</v>
      </c>
      <c r="M21" s="19">
        <f t="shared" si="30"/>
        <v>-20</v>
      </c>
      <c r="N21" s="19">
        <f t="shared" si="30"/>
        <v>-2</v>
      </c>
      <c r="O21" s="19">
        <f t="shared" si="30"/>
        <v>0</v>
      </c>
      <c r="P21" s="37">
        <f t="shared" si="30"/>
        <v>-20.2</v>
      </c>
    </row>
    <row r="22">
      <c r="A22" s="1" t="s">
        <v>130</v>
      </c>
      <c r="B22" s="36">
        <f t="shared" si="2"/>
        <v>0</v>
      </c>
      <c r="C22">
        <f t="shared" si="3"/>
        <v>30</v>
      </c>
      <c r="D22">
        <f t="shared" si="4"/>
        <v>46</v>
      </c>
      <c r="E22">
        <f t="shared" si="5"/>
        <v>9</v>
      </c>
      <c r="F22" s="37">
        <f t="shared" si="6"/>
        <v>34.69</v>
      </c>
      <c r="G22" s="36">
        <f t="shared" si="7"/>
        <v>0</v>
      </c>
      <c r="H22">
        <f t="shared" si="8"/>
        <v>0</v>
      </c>
      <c r="I22">
        <f t="shared" si="9"/>
        <v>0</v>
      </c>
      <c r="J22">
        <f t="shared" si="10"/>
        <v>0</v>
      </c>
      <c r="K22" s="38">
        <f t="shared" si="11"/>
        <v>0</v>
      </c>
      <c r="L22" s="39">
        <f t="shared" ref="L22:P22" si="31">B22+G22</f>
        <v>0</v>
      </c>
      <c r="M22" s="19">
        <f t="shared" si="31"/>
        <v>30</v>
      </c>
      <c r="N22" s="19">
        <f t="shared" si="31"/>
        <v>46</v>
      </c>
      <c r="O22" s="19">
        <f t="shared" si="31"/>
        <v>9</v>
      </c>
      <c r="P22" s="37">
        <f t="shared" si="31"/>
        <v>34.69</v>
      </c>
    </row>
    <row r="23">
      <c r="A23" s="1" t="s">
        <v>131</v>
      </c>
      <c r="B23" s="36">
        <f t="shared" si="2"/>
        <v>0</v>
      </c>
      <c r="C23">
        <f t="shared" si="3"/>
        <v>0</v>
      </c>
      <c r="D23">
        <f t="shared" si="4"/>
        <v>0</v>
      </c>
      <c r="E23">
        <f t="shared" si="5"/>
        <v>0</v>
      </c>
      <c r="F23" s="37">
        <f t="shared" si="6"/>
        <v>0</v>
      </c>
      <c r="G23" s="36">
        <f t="shared" si="7"/>
        <v>0</v>
      </c>
      <c r="H23">
        <f t="shared" si="8"/>
        <v>0</v>
      </c>
      <c r="I23">
        <f t="shared" si="9"/>
        <v>0</v>
      </c>
      <c r="J23">
        <f t="shared" si="10"/>
        <v>0</v>
      </c>
      <c r="K23" s="38">
        <f t="shared" si="11"/>
        <v>0</v>
      </c>
      <c r="L23" s="39">
        <f t="shared" ref="L23:P23" si="32">B23+G23</f>
        <v>0</v>
      </c>
      <c r="M23" s="19">
        <f t="shared" si="32"/>
        <v>0</v>
      </c>
      <c r="N23" s="19">
        <f t="shared" si="32"/>
        <v>0</v>
      </c>
      <c r="O23" s="19">
        <f t="shared" si="32"/>
        <v>0</v>
      </c>
      <c r="P23" s="37">
        <f t="shared" si="32"/>
        <v>0</v>
      </c>
    </row>
    <row r="24">
      <c r="A24" s="1" t="s">
        <v>132</v>
      </c>
      <c r="B24" s="36">
        <f t="shared" si="2"/>
        <v>0</v>
      </c>
      <c r="C24">
        <f t="shared" si="3"/>
        <v>0</v>
      </c>
      <c r="D24">
        <f t="shared" si="4"/>
        <v>0</v>
      </c>
      <c r="E24">
        <f t="shared" si="5"/>
        <v>0</v>
      </c>
      <c r="F24" s="37">
        <f t="shared" si="6"/>
        <v>0</v>
      </c>
      <c r="G24" s="36">
        <f t="shared" si="7"/>
        <v>0</v>
      </c>
      <c r="H24">
        <f t="shared" si="8"/>
        <v>0</v>
      </c>
      <c r="I24">
        <f t="shared" si="9"/>
        <v>-3</v>
      </c>
      <c r="J24">
        <f t="shared" si="10"/>
        <v>0</v>
      </c>
      <c r="K24" s="38">
        <f t="shared" si="11"/>
        <v>-0.3</v>
      </c>
      <c r="L24" s="39">
        <f t="shared" ref="L24:P24" si="33">B24+G24</f>
        <v>0</v>
      </c>
      <c r="M24" s="19">
        <f t="shared" si="33"/>
        <v>0</v>
      </c>
      <c r="N24" s="19">
        <f t="shared" si="33"/>
        <v>-3</v>
      </c>
      <c r="O24" s="19">
        <f t="shared" si="33"/>
        <v>0</v>
      </c>
      <c r="P24" s="37">
        <f t="shared" si="33"/>
        <v>-0.3</v>
      </c>
    </row>
    <row r="25">
      <c r="A25" s="1" t="s">
        <v>133</v>
      </c>
      <c r="B25" s="36">
        <f t="shared" si="2"/>
        <v>0</v>
      </c>
      <c r="C25">
        <f t="shared" si="3"/>
        <v>0</v>
      </c>
      <c r="D25">
        <f t="shared" si="4"/>
        <v>0</v>
      </c>
      <c r="E25">
        <f t="shared" si="5"/>
        <v>0</v>
      </c>
      <c r="F25" s="37">
        <f t="shared" si="6"/>
        <v>0</v>
      </c>
      <c r="G25" s="36">
        <f t="shared" si="7"/>
        <v>0</v>
      </c>
      <c r="H25">
        <f t="shared" si="8"/>
        <v>-7</v>
      </c>
      <c r="I25">
        <f t="shared" si="9"/>
        <v>-4</v>
      </c>
      <c r="J25">
        <f t="shared" si="10"/>
        <v>0</v>
      </c>
      <c r="K25" s="38">
        <f t="shared" si="11"/>
        <v>-7.4</v>
      </c>
      <c r="L25" s="39">
        <f t="shared" ref="L25:P25" si="34">B25+G25</f>
        <v>0</v>
      </c>
      <c r="M25" s="19">
        <f t="shared" si="34"/>
        <v>-7</v>
      </c>
      <c r="N25" s="19">
        <f t="shared" si="34"/>
        <v>-4</v>
      </c>
      <c r="O25" s="19">
        <f t="shared" si="34"/>
        <v>0</v>
      </c>
      <c r="P25" s="37">
        <f t="shared" si="34"/>
        <v>-7.4</v>
      </c>
    </row>
    <row r="26">
      <c r="A26" s="1" t="s">
        <v>134</v>
      </c>
      <c r="B26" s="36">
        <f t="shared" si="2"/>
        <v>0</v>
      </c>
      <c r="C26">
        <f t="shared" si="3"/>
        <v>0</v>
      </c>
      <c r="D26">
        <f t="shared" si="4"/>
        <v>0</v>
      </c>
      <c r="E26">
        <f t="shared" si="5"/>
        <v>0</v>
      </c>
      <c r="F26" s="37">
        <f t="shared" si="6"/>
        <v>0</v>
      </c>
      <c r="G26" s="36">
        <f t="shared" si="7"/>
        <v>0</v>
      </c>
      <c r="H26">
        <f t="shared" si="8"/>
        <v>0</v>
      </c>
      <c r="I26">
        <f t="shared" si="9"/>
        <v>0</v>
      </c>
      <c r="J26">
        <f t="shared" si="10"/>
        <v>0</v>
      </c>
      <c r="K26" s="38">
        <f t="shared" si="11"/>
        <v>0</v>
      </c>
      <c r="L26" s="39">
        <f t="shared" ref="L26:P26" si="35">B26+G26</f>
        <v>0</v>
      </c>
      <c r="M26" s="19">
        <f t="shared" si="35"/>
        <v>0</v>
      </c>
      <c r="N26" s="19">
        <f t="shared" si="35"/>
        <v>0</v>
      </c>
      <c r="O26" s="19">
        <f t="shared" si="35"/>
        <v>0</v>
      </c>
      <c r="P26" s="37">
        <f t="shared" si="35"/>
        <v>0</v>
      </c>
    </row>
    <row r="27">
      <c r="A27" s="1" t="s">
        <v>135</v>
      </c>
      <c r="B27" s="36">
        <f t="shared" si="2"/>
        <v>0</v>
      </c>
      <c r="C27">
        <f t="shared" si="3"/>
        <v>0</v>
      </c>
      <c r="D27">
        <f t="shared" si="4"/>
        <v>0</v>
      </c>
      <c r="E27">
        <f t="shared" si="5"/>
        <v>0</v>
      </c>
      <c r="F27" s="37">
        <f t="shared" si="6"/>
        <v>0</v>
      </c>
      <c r="G27" s="36">
        <f t="shared" si="7"/>
        <v>0</v>
      </c>
      <c r="H27">
        <f t="shared" si="8"/>
        <v>0</v>
      </c>
      <c r="I27">
        <f t="shared" si="9"/>
        <v>0</v>
      </c>
      <c r="J27">
        <f t="shared" si="10"/>
        <v>0</v>
      </c>
      <c r="K27" s="38">
        <f t="shared" si="11"/>
        <v>0</v>
      </c>
      <c r="L27" s="39">
        <f t="shared" ref="L27:P27" si="36">B27+G27</f>
        <v>0</v>
      </c>
      <c r="M27" s="19">
        <f t="shared" si="36"/>
        <v>0</v>
      </c>
      <c r="N27" s="19">
        <f t="shared" si="36"/>
        <v>0</v>
      </c>
      <c r="O27" s="19">
        <f t="shared" si="36"/>
        <v>0</v>
      </c>
      <c r="P27" s="37">
        <f t="shared" si="36"/>
        <v>0</v>
      </c>
    </row>
    <row r="28">
      <c r="A28" s="1" t="s">
        <v>136</v>
      </c>
      <c r="B28" s="36">
        <f t="shared" si="2"/>
        <v>0</v>
      </c>
      <c r="C28">
        <f t="shared" si="3"/>
        <v>0</v>
      </c>
      <c r="D28">
        <f t="shared" si="4"/>
        <v>0</v>
      </c>
      <c r="E28">
        <f t="shared" si="5"/>
        <v>0</v>
      </c>
      <c r="F28" s="37">
        <f t="shared" si="6"/>
        <v>0</v>
      </c>
      <c r="G28" s="36">
        <f t="shared" si="7"/>
        <v>0</v>
      </c>
      <c r="H28">
        <f t="shared" si="8"/>
        <v>0</v>
      </c>
      <c r="I28">
        <f t="shared" si="9"/>
        <v>0</v>
      </c>
      <c r="J28">
        <f t="shared" si="10"/>
        <v>0</v>
      </c>
      <c r="K28" s="38">
        <f t="shared" si="11"/>
        <v>0</v>
      </c>
      <c r="L28" s="39">
        <f t="shared" ref="L28:P28" si="37">B28+G28</f>
        <v>0</v>
      </c>
      <c r="M28" s="19">
        <f t="shared" si="37"/>
        <v>0</v>
      </c>
      <c r="N28" s="19">
        <f t="shared" si="37"/>
        <v>0</v>
      </c>
      <c r="O28" s="19">
        <f t="shared" si="37"/>
        <v>0</v>
      </c>
      <c r="P28" s="37">
        <f t="shared" si="37"/>
        <v>0</v>
      </c>
    </row>
    <row r="29">
      <c r="A29" s="1" t="s">
        <v>137</v>
      </c>
      <c r="B29" s="36">
        <f t="shared" si="2"/>
        <v>0</v>
      </c>
      <c r="C29">
        <f t="shared" si="3"/>
        <v>0</v>
      </c>
      <c r="D29">
        <f t="shared" si="4"/>
        <v>0</v>
      </c>
      <c r="E29">
        <f t="shared" si="5"/>
        <v>0</v>
      </c>
      <c r="F29" s="37">
        <f t="shared" si="6"/>
        <v>0</v>
      </c>
      <c r="G29" s="36">
        <f t="shared" si="7"/>
        <v>0</v>
      </c>
      <c r="H29">
        <f t="shared" si="8"/>
        <v>0</v>
      </c>
      <c r="I29">
        <f t="shared" si="9"/>
        <v>0</v>
      </c>
      <c r="J29">
        <f t="shared" si="10"/>
        <v>0</v>
      </c>
      <c r="K29" s="38">
        <f t="shared" si="11"/>
        <v>0</v>
      </c>
      <c r="L29" s="39">
        <f t="shared" ref="L29:P29" si="38">B29+G29</f>
        <v>0</v>
      </c>
      <c r="M29" s="19">
        <f t="shared" si="38"/>
        <v>0</v>
      </c>
      <c r="N29" s="19">
        <f t="shared" si="38"/>
        <v>0</v>
      </c>
      <c r="O29" s="19">
        <f t="shared" si="38"/>
        <v>0</v>
      </c>
      <c r="P29" s="37">
        <f t="shared" si="38"/>
        <v>0</v>
      </c>
    </row>
    <row r="30">
      <c r="A30" s="1" t="s">
        <v>138</v>
      </c>
      <c r="B30" s="36">
        <f t="shared" si="2"/>
        <v>0</v>
      </c>
      <c r="C30">
        <f t="shared" si="3"/>
        <v>0</v>
      </c>
      <c r="D30">
        <f t="shared" si="4"/>
        <v>0</v>
      </c>
      <c r="E30">
        <f t="shared" si="5"/>
        <v>0</v>
      </c>
      <c r="F30" s="37">
        <f t="shared" si="6"/>
        <v>0</v>
      </c>
      <c r="G30" s="36">
        <f t="shared" si="7"/>
        <v>0</v>
      </c>
      <c r="H30">
        <f t="shared" si="8"/>
        <v>0</v>
      </c>
      <c r="I30">
        <f t="shared" si="9"/>
        <v>0</v>
      </c>
      <c r="J30">
        <f t="shared" si="10"/>
        <v>0</v>
      </c>
      <c r="K30" s="38">
        <f t="shared" si="11"/>
        <v>0</v>
      </c>
      <c r="L30" s="39">
        <f t="shared" ref="L30:P30" si="39">B30+G30</f>
        <v>0</v>
      </c>
      <c r="M30" s="19">
        <f t="shared" si="39"/>
        <v>0</v>
      </c>
      <c r="N30" s="19">
        <f t="shared" si="39"/>
        <v>0</v>
      </c>
      <c r="O30" s="19">
        <f t="shared" si="39"/>
        <v>0</v>
      </c>
      <c r="P30" s="37">
        <f t="shared" si="39"/>
        <v>0</v>
      </c>
    </row>
    <row r="31">
      <c r="A31" s="1" t="s">
        <v>139</v>
      </c>
      <c r="B31" s="36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 s="37">
        <f t="shared" si="6"/>
        <v>0</v>
      </c>
      <c r="G31" s="36">
        <f t="shared" si="7"/>
        <v>0</v>
      </c>
      <c r="H31">
        <f t="shared" si="8"/>
        <v>0</v>
      </c>
      <c r="I31">
        <f t="shared" si="9"/>
        <v>0</v>
      </c>
      <c r="J31">
        <f t="shared" si="10"/>
        <v>0</v>
      </c>
      <c r="K31" s="38">
        <f t="shared" si="11"/>
        <v>0</v>
      </c>
      <c r="L31" s="39">
        <f t="shared" ref="L31:P31" si="40">B31+G31</f>
        <v>0</v>
      </c>
      <c r="M31" s="19">
        <f t="shared" si="40"/>
        <v>0</v>
      </c>
      <c r="N31" s="19">
        <f t="shared" si="40"/>
        <v>0</v>
      </c>
      <c r="O31" s="19">
        <f t="shared" si="40"/>
        <v>0</v>
      </c>
      <c r="P31" s="37">
        <f t="shared" si="40"/>
        <v>0</v>
      </c>
    </row>
    <row r="32">
      <c r="A32" s="1" t="s">
        <v>140</v>
      </c>
      <c r="B32" s="36">
        <f t="shared" si="2"/>
        <v>0</v>
      </c>
      <c r="C32">
        <f t="shared" si="3"/>
        <v>25</v>
      </c>
      <c r="D32">
        <f t="shared" si="4"/>
        <v>0</v>
      </c>
      <c r="E32">
        <f t="shared" si="5"/>
        <v>0</v>
      </c>
      <c r="F32" s="37">
        <f t="shared" si="6"/>
        <v>25</v>
      </c>
      <c r="G32" s="36">
        <f t="shared" si="7"/>
        <v>0</v>
      </c>
      <c r="H32">
        <f t="shared" si="8"/>
        <v>-705</v>
      </c>
      <c r="I32">
        <f t="shared" si="9"/>
        <v>-2</v>
      </c>
      <c r="J32">
        <f t="shared" si="10"/>
        <v>0</v>
      </c>
      <c r="K32" s="38">
        <f t="shared" si="11"/>
        <v>-705.2</v>
      </c>
      <c r="L32" s="39">
        <f t="shared" ref="L32:P32" si="41">B32+G32</f>
        <v>0</v>
      </c>
      <c r="M32" s="19">
        <f t="shared" si="41"/>
        <v>-680</v>
      </c>
      <c r="N32" s="19">
        <f t="shared" si="41"/>
        <v>-2</v>
      </c>
      <c r="O32" s="19">
        <f t="shared" si="41"/>
        <v>0</v>
      </c>
      <c r="P32" s="37">
        <f t="shared" si="41"/>
        <v>-680.2</v>
      </c>
    </row>
    <row r="33">
      <c r="A33" s="1" t="s">
        <v>141</v>
      </c>
      <c r="B33" s="36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 s="37">
        <f t="shared" si="6"/>
        <v>0</v>
      </c>
      <c r="G33" s="36">
        <f t="shared" si="7"/>
        <v>0</v>
      </c>
      <c r="H33">
        <f t="shared" si="8"/>
        <v>0</v>
      </c>
      <c r="I33">
        <f t="shared" si="9"/>
        <v>0</v>
      </c>
      <c r="J33">
        <f t="shared" si="10"/>
        <v>0</v>
      </c>
      <c r="K33" s="38">
        <f t="shared" si="11"/>
        <v>0</v>
      </c>
      <c r="L33" s="39">
        <f t="shared" ref="L33:P33" si="42">B33+G33</f>
        <v>0</v>
      </c>
      <c r="M33" s="19">
        <f t="shared" si="42"/>
        <v>0</v>
      </c>
      <c r="N33" s="19">
        <f t="shared" si="42"/>
        <v>0</v>
      </c>
      <c r="O33" s="19">
        <f t="shared" si="42"/>
        <v>0</v>
      </c>
      <c r="P33" s="37">
        <f t="shared" si="42"/>
        <v>0</v>
      </c>
    </row>
    <row r="34">
      <c r="A34" s="1" t="s">
        <v>142</v>
      </c>
      <c r="B34" s="36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 s="37">
        <f t="shared" si="6"/>
        <v>0</v>
      </c>
      <c r="G34" s="36">
        <f t="shared" si="7"/>
        <v>0</v>
      </c>
      <c r="H34">
        <f t="shared" si="8"/>
        <v>-5</v>
      </c>
      <c r="I34">
        <f t="shared" si="9"/>
        <v>0</v>
      </c>
      <c r="J34">
        <f t="shared" si="10"/>
        <v>0</v>
      </c>
      <c r="K34" s="38">
        <f t="shared" si="11"/>
        <v>-5</v>
      </c>
      <c r="L34" s="39">
        <f t="shared" ref="L34:P34" si="43">B34+G34</f>
        <v>0</v>
      </c>
      <c r="M34" s="19">
        <f t="shared" si="43"/>
        <v>-5</v>
      </c>
      <c r="N34" s="19">
        <f t="shared" si="43"/>
        <v>0</v>
      </c>
      <c r="O34" s="19">
        <f t="shared" si="43"/>
        <v>0</v>
      </c>
      <c r="P34" s="37">
        <f t="shared" si="43"/>
        <v>-5</v>
      </c>
    </row>
    <row r="35">
      <c r="A35" s="1" t="s">
        <v>143</v>
      </c>
      <c r="B35" s="36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 s="37">
        <f t="shared" si="6"/>
        <v>0</v>
      </c>
      <c r="G35" s="36">
        <f t="shared" si="7"/>
        <v>0</v>
      </c>
      <c r="H35">
        <f t="shared" si="8"/>
        <v>0</v>
      </c>
      <c r="I35">
        <f t="shared" si="9"/>
        <v>0</v>
      </c>
      <c r="J35">
        <f t="shared" si="10"/>
        <v>0</v>
      </c>
      <c r="K35" s="38">
        <f t="shared" si="11"/>
        <v>0</v>
      </c>
      <c r="L35" s="39">
        <f t="shared" ref="L35:P35" si="44">B35+G35</f>
        <v>0</v>
      </c>
      <c r="M35" s="19">
        <f t="shared" si="44"/>
        <v>0</v>
      </c>
      <c r="N35" s="19">
        <f t="shared" si="44"/>
        <v>0</v>
      </c>
      <c r="O35" s="19">
        <f t="shared" si="44"/>
        <v>0</v>
      </c>
      <c r="P35" s="37">
        <f t="shared" si="44"/>
        <v>0</v>
      </c>
    </row>
    <row r="36">
      <c r="A36" s="1" t="s">
        <v>144</v>
      </c>
      <c r="B36" s="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 s="37">
        <f t="shared" si="6"/>
        <v>0</v>
      </c>
      <c r="G36" s="36">
        <f t="shared" si="7"/>
        <v>0</v>
      </c>
      <c r="H36">
        <f t="shared" si="8"/>
        <v>0</v>
      </c>
      <c r="I36">
        <f t="shared" si="9"/>
        <v>0</v>
      </c>
      <c r="J36">
        <f t="shared" si="10"/>
        <v>0</v>
      </c>
      <c r="K36" s="38">
        <f t="shared" si="11"/>
        <v>0</v>
      </c>
      <c r="L36" s="39">
        <f t="shared" ref="L36:P36" si="45">B36+G36</f>
        <v>0</v>
      </c>
      <c r="M36" s="19">
        <f t="shared" si="45"/>
        <v>0</v>
      </c>
      <c r="N36" s="19">
        <f t="shared" si="45"/>
        <v>0</v>
      </c>
      <c r="O36" s="19">
        <f t="shared" si="45"/>
        <v>0</v>
      </c>
      <c r="P36" s="37">
        <f t="shared" si="45"/>
        <v>0</v>
      </c>
    </row>
    <row r="37">
      <c r="A37" s="1" t="s">
        <v>145</v>
      </c>
      <c r="B37" s="36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 s="37">
        <f t="shared" si="6"/>
        <v>0</v>
      </c>
      <c r="G37" s="36">
        <f t="shared" si="7"/>
        <v>0</v>
      </c>
      <c r="H37">
        <f t="shared" si="8"/>
        <v>-50</v>
      </c>
      <c r="I37">
        <f t="shared" si="9"/>
        <v>0</v>
      </c>
      <c r="J37">
        <f t="shared" si="10"/>
        <v>0</v>
      </c>
      <c r="K37" s="38">
        <f t="shared" si="11"/>
        <v>-50</v>
      </c>
      <c r="L37" s="39">
        <f t="shared" ref="L37:P37" si="46">B37+G37</f>
        <v>0</v>
      </c>
      <c r="M37" s="19">
        <f t="shared" si="46"/>
        <v>-50</v>
      </c>
      <c r="N37" s="19">
        <f t="shared" si="46"/>
        <v>0</v>
      </c>
      <c r="O37" s="19">
        <f t="shared" si="46"/>
        <v>0</v>
      </c>
      <c r="P37" s="37">
        <f t="shared" si="46"/>
        <v>-50</v>
      </c>
    </row>
    <row r="38">
      <c r="A38" s="1" t="s">
        <v>146</v>
      </c>
      <c r="B38" s="36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 s="37">
        <f t="shared" si="6"/>
        <v>0</v>
      </c>
      <c r="G38" s="36">
        <f t="shared" si="7"/>
        <v>0</v>
      </c>
      <c r="H38">
        <f t="shared" si="8"/>
        <v>0</v>
      </c>
      <c r="I38">
        <f t="shared" si="9"/>
        <v>0</v>
      </c>
      <c r="J38">
        <f t="shared" si="10"/>
        <v>0</v>
      </c>
      <c r="K38" s="38">
        <f t="shared" si="11"/>
        <v>0</v>
      </c>
      <c r="L38" s="39">
        <f t="shared" ref="L38:P38" si="47">B38+G38</f>
        <v>0</v>
      </c>
      <c r="M38" s="19">
        <f t="shared" si="47"/>
        <v>0</v>
      </c>
      <c r="N38" s="19">
        <f t="shared" si="47"/>
        <v>0</v>
      </c>
      <c r="O38" s="19">
        <f t="shared" si="47"/>
        <v>0</v>
      </c>
      <c r="P38" s="37">
        <f t="shared" si="47"/>
        <v>0</v>
      </c>
    </row>
    <row r="39">
      <c r="A39" s="1" t="s">
        <v>147</v>
      </c>
      <c r="B39" s="36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 s="37">
        <f t="shared" si="6"/>
        <v>0</v>
      </c>
      <c r="G39" s="36">
        <f t="shared" si="7"/>
        <v>0</v>
      </c>
      <c r="H39">
        <f t="shared" si="8"/>
        <v>0</v>
      </c>
      <c r="I39">
        <f t="shared" si="9"/>
        <v>0</v>
      </c>
      <c r="J39">
        <f t="shared" si="10"/>
        <v>0</v>
      </c>
      <c r="K39" s="38">
        <f t="shared" si="11"/>
        <v>0</v>
      </c>
      <c r="L39" s="39">
        <f t="shared" ref="L39:P39" si="48">B39+G39</f>
        <v>0</v>
      </c>
      <c r="M39" s="19">
        <f t="shared" si="48"/>
        <v>0</v>
      </c>
      <c r="N39" s="19">
        <f t="shared" si="48"/>
        <v>0</v>
      </c>
      <c r="O39" s="19">
        <f t="shared" si="48"/>
        <v>0</v>
      </c>
      <c r="P39" s="37">
        <f t="shared" si="48"/>
        <v>0</v>
      </c>
    </row>
    <row r="40">
      <c r="A40" s="1" t="s">
        <v>148</v>
      </c>
      <c r="B40" s="36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 s="37">
        <f t="shared" si="6"/>
        <v>0</v>
      </c>
      <c r="G40" s="36">
        <f t="shared" si="7"/>
        <v>0</v>
      </c>
      <c r="H40">
        <f t="shared" si="8"/>
        <v>0</v>
      </c>
      <c r="I40">
        <f t="shared" si="9"/>
        <v>0</v>
      </c>
      <c r="J40">
        <f t="shared" si="10"/>
        <v>0</v>
      </c>
      <c r="K40" s="38">
        <f t="shared" si="11"/>
        <v>0</v>
      </c>
      <c r="L40" s="39">
        <f t="shared" ref="L40:P40" si="49">B40+G40</f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37">
        <f t="shared" si="49"/>
        <v>0</v>
      </c>
    </row>
    <row r="41">
      <c r="A41" s="1" t="s">
        <v>149</v>
      </c>
      <c r="B41" s="36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 s="37">
        <f t="shared" si="6"/>
        <v>0</v>
      </c>
      <c r="G41" s="36">
        <f t="shared" si="7"/>
        <v>0</v>
      </c>
      <c r="H41">
        <f t="shared" si="8"/>
        <v>0</v>
      </c>
      <c r="I41">
        <f t="shared" si="9"/>
        <v>0</v>
      </c>
      <c r="J41">
        <f t="shared" si="10"/>
        <v>0</v>
      </c>
      <c r="K41" s="38">
        <f t="shared" si="11"/>
        <v>0</v>
      </c>
      <c r="L41" s="39">
        <f t="shared" ref="L41:P41" si="50">B41+G41</f>
        <v>0</v>
      </c>
      <c r="M41" s="19">
        <f t="shared" si="50"/>
        <v>0</v>
      </c>
      <c r="N41" s="19">
        <f t="shared" si="50"/>
        <v>0</v>
      </c>
      <c r="O41" s="19">
        <f t="shared" si="50"/>
        <v>0</v>
      </c>
      <c r="P41" s="37">
        <f t="shared" si="50"/>
        <v>0</v>
      </c>
    </row>
    <row r="42">
      <c r="A42" s="1" t="s">
        <v>150</v>
      </c>
      <c r="B42" s="36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 s="37">
        <f t="shared" si="6"/>
        <v>0</v>
      </c>
      <c r="G42" s="36">
        <f t="shared" si="7"/>
        <v>0</v>
      </c>
      <c r="H42">
        <f t="shared" si="8"/>
        <v>0</v>
      </c>
      <c r="I42">
        <f t="shared" si="9"/>
        <v>0</v>
      </c>
      <c r="J42">
        <f t="shared" si="10"/>
        <v>0</v>
      </c>
      <c r="K42" s="38">
        <f t="shared" si="11"/>
        <v>0</v>
      </c>
      <c r="L42" s="39">
        <f t="shared" ref="L42:P42" si="51">B42+G42</f>
        <v>0</v>
      </c>
      <c r="M42" s="19">
        <f t="shared" si="51"/>
        <v>0</v>
      </c>
      <c r="N42" s="19">
        <f t="shared" si="51"/>
        <v>0</v>
      </c>
      <c r="O42" s="19">
        <f t="shared" si="51"/>
        <v>0</v>
      </c>
      <c r="P42" s="37">
        <f t="shared" si="51"/>
        <v>0</v>
      </c>
    </row>
    <row r="43">
      <c r="A43" s="1" t="s">
        <v>151</v>
      </c>
      <c r="B43" s="36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 s="37">
        <f t="shared" si="6"/>
        <v>0</v>
      </c>
      <c r="G43" s="36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 s="38">
        <f t="shared" si="11"/>
        <v>0</v>
      </c>
      <c r="L43" s="39">
        <f t="shared" ref="L43:P43" si="52">B43+G43</f>
        <v>0</v>
      </c>
      <c r="M43" s="19">
        <f t="shared" si="52"/>
        <v>0</v>
      </c>
      <c r="N43" s="19">
        <f t="shared" si="52"/>
        <v>0</v>
      </c>
      <c r="O43" s="19">
        <f t="shared" si="52"/>
        <v>0</v>
      </c>
      <c r="P43" s="37">
        <f t="shared" si="52"/>
        <v>0</v>
      </c>
    </row>
    <row r="44">
      <c r="A44" s="1" t="s">
        <v>152</v>
      </c>
      <c r="B44" s="36">
        <f t="shared" si="2"/>
        <v>0</v>
      </c>
      <c r="C44">
        <f t="shared" si="3"/>
        <v>0</v>
      </c>
      <c r="D44">
        <f t="shared" si="4"/>
        <v>0</v>
      </c>
      <c r="E44">
        <f t="shared" si="5"/>
        <v>0</v>
      </c>
      <c r="F44" s="37">
        <f t="shared" si="6"/>
        <v>0</v>
      </c>
      <c r="G44" s="36">
        <f t="shared" si="7"/>
        <v>0</v>
      </c>
      <c r="H44">
        <f t="shared" si="8"/>
        <v>0</v>
      </c>
      <c r="I44">
        <f t="shared" si="9"/>
        <v>0</v>
      </c>
      <c r="J44">
        <f t="shared" si="10"/>
        <v>0</v>
      </c>
      <c r="K44" s="38">
        <f t="shared" si="11"/>
        <v>0</v>
      </c>
      <c r="L44" s="39">
        <f t="shared" ref="L44:P44" si="53">B44+G44</f>
        <v>0</v>
      </c>
      <c r="M44" s="19">
        <f t="shared" si="53"/>
        <v>0</v>
      </c>
      <c r="N44" s="19">
        <f t="shared" si="53"/>
        <v>0</v>
      </c>
      <c r="O44" s="19">
        <f t="shared" si="53"/>
        <v>0</v>
      </c>
      <c r="P44" s="37">
        <f t="shared" si="53"/>
        <v>0</v>
      </c>
    </row>
    <row r="45">
      <c r="A45" s="1" t="s">
        <v>153</v>
      </c>
      <c r="B45" s="36">
        <f t="shared" si="2"/>
        <v>3</v>
      </c>
      <c r="C45">
        <f t="shared" si="3"/>
        <v>6</v>
      </c>
      <c r="D45">
        <f t="shared" si="4"/>
        <v>12</v>
      </c>
      <c r="E45">
        <f t="shared" si="5"/>
        <v>65</v>
      </c>
      <c r="F45" s="37">
        <f t="shared" si="6"/>
        <v>37.85</v>
      </c>
      <c r="G45" s="36">
        <f t="shared" si="7"/>
        <v>0</v>
      </c>
      <c r="H45">
        <f t="shared" si="8"/>
        <v>0</v>
      </c>
      <c r="I45">
        <f t="shared" si="9"/>
        <v>0</v>
      </c>
      <c r="J45">
        <f t="shared" si="10"/>
        <v>0</v>
      </c>
      <c r="K45" s="38">
        <f t="shared" si="11"/>
        <v>0</v>
      </c>
      <c r="L45" s="39">
        <f t="shared" ref="L45:P45" si="54">B45+G45</f>
        <v>3</v>
      </c>
      <c r="M45" s="19">
        <f t="shared" si="54"/>
        <v>6</v>
      </c>
      <c r="N45" s="19">
        <f t="shared" si="54"/>
        <v>12</v>
      </c>
      <c r="O45" s="19">
        <f t="shared" si="54"/>
        <v>65</v>
      </c>
      <c r="P45" s="37">
        <f t="shared" si="54"/>
        <v>37.85</v>
      </c>
    </row>
    <row r="46">
      <c r="A46" s="1" t="s">
        <v>154</v>
      </c>
      <c r="B46" s="36">
        <f t="shared" si="2"/>
        <v>0</v>
      </c>
      <c r="C46">
        <f t="shared" si="3"/>
        <v>0</v>
      </c>
      <c r="D46">
        <f t="shared" si="4"/>
        <v>0</v>
      </c>
      <c r="E46">
        <f t="shared" si="5"/>
        <v>0</v>
      </c>
      <c r="F46" s="37">
        <f t="shared" si="6"/>
        <v>0</v>
      </c>
      <c r="G46" s="36">
        <f t="shared" si="7"/>
        <v>0</v>
      </c>
      <c r="H46">
        <f t="shared" si="8"/>
        <v>0</v>
      </c>
      <c r="I46">
        <f t="shared" si="9"/>
        <v>0</v>
      </c>
      <c r="J46">
        <f t="shared" si="10"/>
        <v>0</v>
      </c>
      <c r="K46" s="38">
        <f t="shared" si="11"/>
        <v>0</v>
      </c>
      <c r="L46" s="39">
        <f t="shared" ref="L46:P46" si="55">B46+G46</f>
        <v>0</v>
      </c>
      <c r="M46" s="19">
        <f t="shared" si="55"/>
        <v>0</v>
      </c>
      <c r="N46" s="19">
        <f t="shared" si="55"/>
        <v>0</v>
      </c>
      <c r="O46" s="19">
        <f t="shared" si="55"/>
        <v>0</v>
      </c>
      <c r="P46" s="37">
        <f t="shared" si="55"/>
        <v>0</v>
      </c>
    </row>
    <row r="47">
      <c r="A47" s="1" t="s">
        <v>155</v>
      </c>
      <c r="B47" s="36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 s="37">
        <f t="shared" si="6"/>
        <v>0</v>
      </c>
      <c r="G47" s="36">
        <f t="shared" si="7"/>
        <v>0</v>
      </c>
      <c r="H47">
        <f t="shared" si="8"/>
        <v>-5</v>
      </c>
      <c r="I47">
        <f t="shared" si="9"/>
        <v>-5</v>
      </c>
      <c r="J47">
        <f t="shared" si="10"/>
        <v>0</v>
      </c>
      <c r="K47" s="38">
        <f t="shared" si="11"/>
        <v>-5.5</v>
      </c>
      <c r="L47" s="39">
        <f t="shared" ref="L47:P47" si="56">B47+G47</f>
        <v>0</v>
      </c>
      <c r="M47" s="19">
        <f t="shared" si="56"/>
        <v>-5</v>
      </c>
      <c r="N47" s="19">
        <f t="shared" si="56"/>
        <v>-5</v>
      </c>
      <c r="O47" s="19">
        <f t="shared" si="56"/>
        <v>0</v>
      </c>
      <c r="P47" s="37">
        <f t="shared" si="56"/>
        <v>-5.5</v>
      </c>
    </row>
    <row r="48">
      <c r="A48" s="1" t="s">
        <v>156</v>
      </c>
      <c r="B48" s="36">
        <f t="shared" si="2"/>
        <v>2</v>
      </c>
      <c r="C48">
        <f t="shared" si="3"/>
        <v>46</v>
      </c>
      <c r="D48">
        <f t="shared" si="4"/>
        <v>4</v>
      </c>
      <c r="E48">
        <f t="shared" si="5"/>
        <v>7</v>
      </c>
      <c r="F48" s="37">
        <f t="shared" si="6"/>
        <v>66.47</v>
      </c>
      <c r="G48" s="36">
        <f t="shared" si="7"/>
        <v>0</v>
      </c>
      <c r="H48">
        <f t="shared" si="8"/>
        <v>0</v>
      </c>
      <c r="I48">
        <f t="shared" si="9"/>
        <v>0</v>
      </c>
      <c r="J48">
        <f t="shared" si="10"/>
        <v>0</v>
      </c>
      <c r="K48" s="38">
        <f t="shared" si="11"/>
        <v>0</v>
      </c>
      <c r="L48" s="39">
        <f t="shared" ref="L48:P48" si="57">B48+G48</f>
        <v>2</v>
      </c>
      <c r="M48" s="19">
        <f t="shared" si="57"/>
        <v>46</v>
      </c>
      <c r="N48" s="19">
        <f t="shared" si="57"/>
        <v>4</v>
      </c>
      <c r="O48" s="19">
        <f t="shared" si="57"/>
        <v>7</v>
      </c>
      <c r="P48" s="37">
        <f t="shared" si="57"/>
        <v>66.47</v>
      </c>
    </row>
    <row r="49">
      <c r="A49" s="1" t="s">
        <v>157</v>
      </c>
      <c r="B49" s="36">
        <f t="shared" si="2"/>
        <v>0</v>
      </c>
      <c r="C49">
        <f t="shared" si="3"/>
        <v>0</v>
      </c>
      <c r="D49">
        <f t="shared" si="4"/>
        <v>0</v>
      </c>
      <c r="E49">
        <f t="shared" si="5"/>
        <v>0</v>
      </c>
      <c r="F49" s="37">
        <f t="shared" si="6"/>
        <v>0</v>
      </c>
      <c r="G49" s="36">
        <f t="shared" si="7"/>
        <v>0</v>
      </c>
      <c r="H49">
        <f t="shared" si="8"/>
        <v>0</v>
      </c>
      <c r="I49">
        <f t="shared" si="9"/>
        <v>-4</v>
      </c>
      <c r="J49">
        <f t="shared" si="10"/>
        <v>0</v>
      </c>
      <c r="K49" s="38">
        <f t="shared" si="11"/>
        <v>-0.4</v>
      </c>
      <c r="L49" s="39">
        <f t="shared" ref="L49:P49" si="58">B49+G49</f>
        <v>0</v>
      </c>
      <c r="M49" s="19">
        <f t="shared" si="58"/>
        <v>0</v>
      </c>
      <c r="N49" s="19">
        <f t="shared" si="58"/>
        <v>-4</v>
      </c>
      <c r="O49" s="19">
        <f t="shared" si="58"/>
        <v>0</v>
      </c>
      <c r="P49" s="37">
        <f t="shared" si="58"/>
        <v>-0.4</v>
      </c>
    </row>
    <row r="50">
      <c r="A50" s="1" t="s">
        <v>158</v>
      </c>
      <c r="B50" s="36">
        <f t="shared" si="2"/>
        <v>0</v>
      </c>
      <c r="C50">
        <f t="shared" si="3"/>
        <v>0</v>
      </c>
      <c r="D50">
        <f t="shared" si="4"/>
        <v>0</v>
      </c>
      <c r="E50">
        <f t="shared" si="5"/>
        <v>0</v>
      </c>
      <c r="F50" s="37">
        <f t="shared" si="6"/>
        <v>0</v>
      </c>
      <c r="G50" s="36">
        <f t="shared" si="7"/>
        <v>0</v>
      </c>
      <c r="H50">
        <f t="shared" si="8"/>
        <v>-1</v>
      </c>
      <c r="I50">
        <f t="shared" si="9"/>
        <v>-1</v>
      </c>
      <c r="J50">
        <f t="shared" si="10"/>
        <v>0</v>
      </c>
      <c r="K50" s="38">
        <f t="shared" si="11"/>
        <v>-1.1</v>
      </c>
      <c r="L50" s="39">
        <f t="shared" ref="L50:P50" si="59">B50+G50</f>
        <v>0</v>
      </c>
      <c r="M50" s="19">
        <f t="shared" si="59"/>
        <v>-1</v>
      </c>
      <c r="N50" s="19">
        <f t="shared" si="59"/>
        <v>-1</v>
      </c>
      <c r="O50" s="19">
        <f t="shared" si="59"/>
        <v>0</v>
      </c>
      <c r="P50" s="37">
        <f t="shared" si="59"/>
        <v>-1.1</v>
      </c>
    </row>
    <row r="51">
      <c r="A51" s="1" t="s">
        <v>159</v>
      </c>
      <c r="B51" s="36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 s="37">
        <f t="shared" si="6"/>
        <v>0</v>
      </c>
      <c r="G51" s="36">
        <f t="shared" si="7"/>
        <v>0</v>
      </c>
      <c r="H51">
        <f t="shared" si="8"/>
        <v>0</v>
      </c>
      <c r="I51">
        <f t="shared" si="9"/>
        <v>0</v>
      </c>
      <c r="J51">
        <f t="shared" si="10"/>
        <v>0</v>
      </c>
      <c r="K51" s="38">
        <f t="shared" si="11"/>
        <v>0</v>
      </c>
      <c r="L51" s="39">
        <f t="shared" ref="L51:P51" si="60">B51+G51</f>
        <v>0</v>
      </c>
      <c r="M51" s="19">
        <f t="shared" si="60"/>
        <v>0</v>
      </c>
      <c r="N51" s="19">
        <f t="shared" si="60"/>
        <v>0</v>
      </c>
      <c r="O51" s="19">
        <f t="shared" si="60"/>
        <v>0</v>
      </c>
      <c r="P51" s="37">
        <f t="shared" si="60"/>
        <v>0</v>
      </c>
    </row>
    <row r="52">
      <c r="A52" s="1" t="s">
        <v>160</v>
      </c>
      <c r="B52" s="36">
        <f t="shared" si="2"/>
        <v>0</v>
      </c>
      <c r="C52">
        <f t="shared" si="3"/>
        <v>0</v>
      </c>
      <c r="D52">
        <f t="shared" si="4"/>
        <v>0</v>
      </c>
      <c r="E52">
        <f t="shared" si="5"/>
        <v>0</v>
      </c>
      <c r="F52" s="37">
        <f t="shared" si="6"/>
        <v>0</v>
      </c>
      <c r="G52" s="36">
        <f t="shared" si="7"/>
        <v>0</v>
      </c>
      <c r="H52">
        <f t="shared" si="8"/>
        <v>0</v>
      </c>
      <c r="I52">
        <f t="shared" si="9"/>
        <v>0</v>
      </c>
      <c r="J52">
        <f t="shared" si="10"/>
        <v>0</v>
      </c>
      <c r="K52" s="38">
        <f t="shared" si="11"/>
        <v>0</v>
      </c>
      <c r="L52" s="39">
        <f t="shared" ref="L52:P52" si="61">B52+G52</f>
        <v>0</v>
      </c>
      <c r="M52" s="19">
        <f t="shared" si="61"/>
        <v>0</v>
      </c>
      <c r="N52" s="19">
        <f t="shared" si="61"/>
        <v>0</v>
      </c>
      <c r="O52" s="19">
        <f t="shared" si="61"/>
        <v>0</v>
      </c>
      <c r="P52" s="37">
        <f t="shared" si="61"/>
        <v>0</v>
      </c>
    </row>
    <row r="53">
      <c r="A53" s="1" t="s">
        <v>161</v>
      </c>
      <c r="B53" s="36">
        <f t="shared" si="2"/>
        <v>0</v>
      </c>
      <c r="C53">
        <f t="shared" si="3"/>
        <v>0</v>
      </c>
      <c r="D53">
        <f t="shared" si="4"/>
        <v>0</v>
      </c>
      <c r="E53">
        <f t="shared" si="5"/>
        <v>0</v>
      </c>
      <c r="F53" s="37">
        <f t="shared" si="6"/>
        <v>0</v>
      </c>
      <c r="G53" s="36">
        <f t="shared" si="7"/>
        <v>0</v>
      </c>
      <c r="H53">
        <f t="shared" si="8"/>
        <v>0</v>
      </c>
      <c r="I53">
        <f t="shared" si="9"/>
        <v>0</v>
      </c>
      <c r="J53">
        <f t="shared" si="10"/>
        <v>0</v>
      </c>
      <c r="K53" s="38">
        <f t="shared" si="11"/>
        <v>0</v>
      </c>
      <c r="L53" s="39">
        <f t="shared" ref="L53:P53" si="62">B53+G53</f>
        <v>0</v>
      </c>
      <c r="M53" s="19">
        <f t="shared" si="62"/>
        <v>0</v>
      </c>
      <c r="N53" s="19">
        <f t="shared" si="62"/>
        <v>0</v>
      </c>
      <c r="O53" s="19">
        <f t="shared" si="62"/>
        <v>0</v>
      </c>
      <c r="P53" s="37">
        <f t="shared" si="62"/>
        <v>0</v>
      </c>
    </row>
    <row r="54">
      <c r="A54" s="1" t="s">
        <v>162</v>
      </c>
      <c r="B54" s="36">
        <f t="shared" si="2"/>
        <v>0</v>
      </c>
      <c r="C54">
        <f t="shared" si="3"/>
        <v>0</v>
      </c>
      <c r="D54">
        <f t="shared" si="4"/>
        <v>0</v>
      </c>
      <c r="E54">
        <f t="shared" si="5"/>
        <v>0</v>
      </c>
      <c r="F54" s="37">
        <f t="shared" si="6"/>
        <v>0</v>
      </c>
      <c r="G54" s="36">
        <f t="shared" si="7"/>
        <v>0</v>
      </c>
      <c r="H54">
        <f t="shared" si="8"/>
        <v>-100</v>
      </c>
      <c r="I54">
        <f t="shared" si="9"/>
        <v>0</v>
      </c>
      <c r="J54">
        <f t="shared" si="10"/>
        <v>0</v>
      </c>
      <c r="K54" s="38">
        <f t="shared" si="11"/>
        <v>-100</v>
      </c>
      <c r="L54" s="39">
        <f t="shared" ref="L54:P54" si="63">B54+G54</f>
        <v>0</v>
      </c>
      <c r="M54" s="19">
        <f t="shared" si="63"/>
        <v>-100</v>
      </c>
      <c r="N54" s="19">
        <f t="shared" si="63"/>
        <v>0</v>
      </c>
      <c r="O54" s="19">
        <f t="shared" si="63"/>
        <v>0</v>
      </c>
      <c r="P54" s="37">
        <f t="shared" si="63"/>
        <v>-100</v>
      </c>
    </row>
    <row r="55">
      <c r="A55" s="1" t="s">
        <v>163</v>
      </c>
      <c r="B55" s="36">
        <f t="shared" si="2"/>
        <v>0</v>
      </c>
      <c r="C55">
        <f t="shared" si="3"/>
        <v>0</v>
      </c>
      <c r="D55">
        <f t="shared" si="4"/>
        <v>0</v>
      </c>
      <c r="E55">
        <f t="shared" si="5"/>
        <v>0</v>
      </c>
      <c r="F55" s="37">
        <f t="shared" si="6"/>
        <v>0</v>
      </c>
      <c r="G55" s="36">
        <f t="shared" si="7"/>
        <v>0</v>
      </c>
      <c r="H55">
        <f t="shared" si="8"/>
        <v>0</v>
      </c>
      <c r="I55">
        <f t="shared" si="9"/>
        <v>0</v>
      </c>
      <c r="J55">
        <f t="shared" si="10"/>
        <v>-1</v>
      </c>
      <c r="K55" s="38">
        <f t="shared" si="11"/>
        <v>-0.01</v>
      </c>
      <c r="L55" s="39">
        <f t="shared" ref="L55:P55" si="64">B55+G55</f>
        <v>0</v>
      </c>
      <c r="M55" s="19">
        <f t="shared" si="64"/>
        <v>0</v>
      </c>
      <c r="N55" s="19">
        <f t="shared" si="64"/>
        <v>0</v>
      </c>
      <c r="O55" s="19">
        <f t="shared" si="64"/>
        <v>-1</v>
      </c>
      <c r="P55" s="37">
        <f t="shared" si="64"/>
        <v>-0.01</v>
      </c>
    </row>
    <row r="56">
      <c r="A56" s="1" t="s">
        <v>164</v>
      </c>
      <c r="B56" s="36">
        <f t="shared" si="2"/>
        <v>0</v>
      </c>
      <c r="C56">
        <f t="shared" si="3"/>
        <v>0</v>
      </c>
      <c r="D56">
        <f t="shared" si="4"/>
        <v>0</v>
      </c>
      <c r="E56">
        <f t="shared" si="5"/>
        <v>0</v>
      </c>
      <c r="F56" s="37">
        <f t="shared" si="6"/>
        <v>0</v>
      </c>
      <c r="G56" s="36">
        <f t="shared" si="7"/>
        <v>0</v>
      </c>
      <c r="H56">
        <f t="shared" si="8"/>
        <v>0</v>
      </c>
      <c r="I56">
        <f t="shared" si="9"/>
        <v>0</v>
      </c>
      <c r="J56">
        <f t="shared" si="10"/>
        <v>0</v>
      </c>
      <c r="K56" s="38">
        <f t="shared" si="11"/>
        <v>0</v>
      </c>
      <c r="L56" s="39">
        <f t="shared" ref="L56:P56" si="65">B56+G56</f>
        <v>0</v>
      </c>
      <c r="M56" s="19">
        <f t="shared" si="65"/>
        <v>0</v>
      </c>
      <c r="N56" s="19">
        <f t="shared" si="65"/>
        <v>0</v>
      </c>
      <c r="O56" s="19">
        <f t="shared" si="65"/>
        <v>0</v>
      </c>
      <c r="P56" s="37">
        <f t="shared" si="65"/>
        <v>0</v>
      </c>
    </row>
    <row r="57">
      <c r="A57" s="1" t="s">
        <v>165</v>
      </c>
      <c r="B57" s="36">
        <f t="shared" si="2"/>
        <v>0</v>
      </c>
      <c r="C57">
        <f t="shared" si="3"/>
        <v>0</v>
      </c>
      <c r="D57">
        <f t="shared" si="4"/>
        <v>0</v>
      </c>
      <c r="E57">
        <f t="shared" si="5"/>
        <v>0</v>
      </c>
      <c r="F57" s="37">
        <f t="shared" si="6"/>
        <v>0</v>
      </c>
      <c r="G57" s="36">
        <f t="shared" si="7"/>
        <v>0</v>
      </c>
      <c r="H57">
        <f t="shared" si="8"/>
        <v>0</v>
      </c>
      <c r="I57">
        <f t="shared" si="9"/>
        <v>0</v>
      </c>
      <c r="J57">
        <f t="shared" si="10"/>
        <v>0</v>
      </c>
      <c r="K57" s="38">
        <f t="shared" si="11"/>
        <v>0</v>
      </c>
      <c r="L57" s="39">
        <f t="shared" ref="L57:P57" si="66">B57+G57</f>
        <v>0</v>
      </c>
      <c r="M57" s="19">
        <f t="shared" si="66"/>
        <v>0</v>
      </c>
      <c r="N57" s="19">
        <f t="shared" si="66"/>
        <v>0</v>
      </c>
      <c r="O57" s="19">
        <f t="shared" si="66"/>
        <v>0</v>
      </c>
      <c r="P57" s="37">
        <f t="shared" si="66"/>
        <v>0</v>
      </c>
    </row>
    <row r="58">
      <c r="A58" s="1" t="s">
        <v>166</v>
      </c>
      <c r="B58" s="36">
        <f t="shared" si="2"/>
        <v>0</v>
      </c>
      <c r="C58">
        <f t="shared" si="3"/>
        <v>285</v>
      </c>
      <c r="D58">
        <f t="shared" si="4"/>
        <v>0</v>
      </c>
      <c r="E58">
        <f t="shared" si="5"/>
        <v>0</v>
      </c>
      <c r="F58" s="37">
        <f t="shared" si="6"/>
        <v>285</v>
      </c>
      <c r="G58" s="36">
        <f t="shared" si="7"/>
        <v>0</v>
      </c>
      <c r="H58">
        <f t="shared" si="8"/>
        <v>0</v>
      </c>
      <c r="I58">
        <f t="shared" si="9"/>
        <v>0</v>
      </c>
      <c r="J58">
        <f t="shared" si="10"/>
        <v>0</v>
      </c>
      <c r="K58" s="38">
        <f t="shared" si="11"/>
        <v>0</v>
      </c>
      <c r="L58" s="39">
        <f t="shared" ref="L58:P58" si="67">B58+G58</f>
        <v>0</v>
      </c>
      <c r="M58" s="19">
        <f t="shared" si="67"/>
        <v>285</v>
      </c>
      <c r="N58" s="19">
        <f t="shared" si="67"/>
        <v>0</v>
      </c>
      <c r="O58" s="19">
        <f t="shared" si="67"/>
        <v>0</v>
      </c>
      <c r="P58" s="37">
        <f t="shared" si="67"/>
        <v>285</v>
      </c>
    </row>
    <row r="59">
      <c r="A59" s="1" t="s">
        <v>167</v>
      </c>
      <c r="B59" s="36">
        <f t="shared" si="2"/>
        <v>0</v>
      </c>
      <c r="C59">
        <f t="shared" si="3"/>
        <v>0</v>
      </c>
      <c r="D59">
        <f t="shared" si="4"/>
        <v>0</v>
      </c>
      <c r="E59">
        <f t="shared" si="5"/>
        <v>0</v>
      </c>
      <c r="F59" s="37">
        <f t="shared" si="6"/>
        <v>0</v>
      </c>
      <c r="G59" s="36">
        <f t="shared" si="7"/>
        <v>0</v>
      </c>
      <c r="H59">
        <f t="shared" si="8"/>
        <v>-853</v>
      </c>
      <c r="I59">
        <f t="shared" si="9"/>
        <v>0</v>
      </c>
      <c r="J59">
        <f t="shared" si="10"/>
        <v>0</v>
      </c>
      <c r="K59" s="38">
        <f t="shared" si="11"/>
        <v>-853</v>
      </c>
      <c r="L59" s="39">
        <f t="shared" ref="L59:P59" si="68">B59+G59</f>
        <v>0</v>
      </c>
      <c r="M59" s="19">
        <f t="shared" si="68"/>
        <v>-853</v>
      </c>
      <c r="N59" s="19">
        <f t="shared" si="68"/>
        <v>0</v>
      </c>
      <c r="O59" s="19">
        <f t="shared" si="68"/>
        <v>0</v>
      </c>
      <c r="P59" s="37">
        <f t="shared" si="68"/>
        <v>-853</v>
      </c>
    </row>
    <row r="60">
      <c r="A60" s="1" t="s">
        <v>168</v>
      </c>
      <c r="B60" s="36">
        <f t="shared" si="2"/>
        <v>0</v>
      </c>
      <c r="C60">
        <f t="shared" si="3"/>
        <v>0</v>
      </c>
      <c r="D60">
        <f t="shared" si="4"/>
        <v>0</v>
      </c>
      <c r="E60">
        <f t="shared" si="5"/>
        <v>0</v>
      </c>
      <c r="F60" s="37">
        <f t="shared" si="6"/>
        <v>0</v>
      </c>
      <c r="G60" s="36">
        <f t="shared" si="7"/>
        <v>0</v>
      </c>
      <c r="H60">
        <f t="shared" si="8"/>
        <v>0</v>
      </c>
      <c r="I60">
        <f t="shared" si="9"/>
        <v>0</v>
      </c>
      <c r="J60">
        <f t="shared" si="10"/>
        <v>0</v>
      </c>
      <c r="K60" s="38">
        <f t="shared" si="11"/>
        <v>0</v>
      </c>
      <c r="L60" s="39">
        <f t="shared" ref="L60:P60" si="69">B60+G60</f>
        <v>0</v>
      </c>
      <c r="M60" s="19">
        <f t="shared" si="69"/>
        <v>0</v>
      </c>
      <c r="N60" s="19">
        <f t="shared" si="69"/>
        <v>0</v>
      </c>
      <c r="O60" s="19">
        <f t="shared" si="69"/>
        <v>0</v>
      </c>
      <c r="P60" s="37">
        <f t="shared" si="69"/>
        <v>0</v>
      </c>
    </row>
    <row r="61">
      <c r="A61" s="1" t="s">
        <v>169</v>
      </c>
      <c r="B61" s="36">
        <f t="shared" si="2"/>
        <v>0</v>
      </c>
      <c r="C61">
        <f t="shared" si="3"/>
        <v>0</v>
      </c>
      <c r="D61">
        <f t="shared" si="4"/>
        <v>0</v>
      </c>
      <c r="E61">
        <f t="shared" si="5"/>
        <v>0</v>
      </c>
      <c r="F61" s="37">
        <f t="shared" si="6"/>
        <v>0</v>
      </c>
      <c r="G61" s="36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 s="38">
        <f t="shared" si="11"/>
        <v>0</v>
      </c>
      <c r="L61" s="39">
        <f t="shared" ref="L61:P61" si="70">B61+G61</f>
        <v>0</v>
      </c>
      <c r="M61" s="19">
        <f t="shared" si="70"/>
        <v>0</v>
      </c>
      <c r="N61" s="19">
        <f t="shared" si="70"/>
        <v>0</v>
      </c>
      <c r="O61" s="19">
        <f t="shared" si="70"/>
        <v>0</v>
      </c>
      <c r="P61" s="37">
        <f t="shared" si="70"/>
        <v>0</v>
      </c>
    </row>
    <row r="62">
      <c r="A62" s="1" t="s">
        <v>170</v>
      </c>
      <c r="B62" s="36">
        <f t="shared" si="2"/>
        <v>0</v>
      </c>
      <c r="C62">
        <f t="shared" si="3"/>
        <v>0</v>
      </c>
      <c r="D62">
        <f t="shared" si="4"/>
        <v>0</v>
      </c>
      <c r="E62">
        <f t="shared" si="5"/>
        <v>0</v>
      </c>
      <c r="F62" s="37">
        <f t="shared" si="6"/>
        <v>0</v>
      </c>
      <c r="G62" s="36">
        <f t="shared" si="7"/>
        <v>0</v>
      </c>
      <c r="H62">
        <f t="shared" si="8"/>
        <v>-10</v>
      </c>
      <c r="I62">
        <f t="shared" si="9"/>
        <v>0</v>
      </c>
      <c r="J62">
        <f t="shared" si="10"/>
        <v>0</v>
      </c>
      <c r="K62" s="38">
        <f t="shared" si="11"/>
        <v>-10</v>
      </c>
      <c r="L62" s="39">
        <f t="shared" ref="L62:P62" si="71">B62+G62</f>
        <v>0</v>
      </c>
      <c r="M62" s="19">
        <f t="shared" si="71"/>
        <v>-10</v>
      </c>
      <c r="N62" s="19">
        <f t="shared" si="71"/>
        <v>0</v>
      </c>
      <c r="O62" s="19">
        <f t="shared" si="71"/>
        <v>0</v>
      </c>
      <c r="P62" s="37">
        <f t="shared" si="71"/>
        <v>-10</v>
      </c>
    </row>
    <row r="63">
      <c r="A63" s="1" t="s">
        <v>171</v>
      </c>
      <c r="B63" s="36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 s="37">
        <f t="shared" si="6"/>
        <v>0</v>
      </c>
      <c r="G63" s="36">
        <f t="shared" si="7"/>
        <v>0</v>
      </c>
      <c r="H63">
        <f t="shared" si="8"/>
        <v>-95</v>
      </c>
      <c r="I63">
        <f t="shared" si="9"/>
        <v>0</v>
      </c>
      <c r="J63">
        <f t="shared" si="10"/>
        <v>0</v>
      </c>
      <c r="K63" s="38">
        <f t="shared" si="11"/>
        <v>-95</v>
      </c>
      <c r="L63" s="39">
        <f t="shared" ref="L63:P63" si="72">B63+G63</f>
        <v>0</v>
      </c>
      <c r="M63" s="19">
        <f t="shared" si="72"/>
        <v>-95</v>
      </c>
      <c r="N63" s="19">
        <f t="shared" si="72"/>
        <v>0</v>
      </c>
      <c r="O63" s="19">
        <f t="shared" si="72"/>
        <v>0</v>
      </c>
      <c r="P63" s="37">
        <f t="shared" si="72"/>
        <v>-95</v>
      </c>
    </row>
    <row r="64">
      <c r="A64" s="1" t="s">
        <v>172</v>
      </c>
      <c r="B64" s="36">
        <f t="shared" si="2"/>
        <v>0</v>
      </c>
      <c r="C64">
        <f t="shared" si="3"/>
        <v>2219</v>
      </c>
      <c r="D64">
        <f t="shared" si="4"/>
        <v>0</v>
      </c>
      <c r="E64">
        <f t="shared" si="5"/>
        <v>0</v>
      </c>
      <c r="F64" s="37">
        <f t="shared" si="6"/>
        <v>2219</v>
      </c>
      <c r="G64" s="36">
        <f t="shared" si="7"/>
        <v>0</v>
      </c>
      <c r="H64">
        <f t="shared" si="8"/>
        <v>0</v>
      </c>
      <c r="I64">
        <f t="shared" si="9"/>
        <v>0</v>
      </c>
      <c r="J64">
        <f t="shared" si="10"/>
        <v>0</v>
      </c>
      <c r="K64" s="38">
        <f t="shared" si="11"/>
        <v>0</v>
      </c>
      <c r="L64" s="39">
        <f t="shared" ref="L64:P64" si="73">B64+G64</f>
        <v>0</v>
      </c>
      <c r="M64" s="19">
        <f t="shared" si="73"/>
        <v>2219</v>
      </c>
      <c r="N64" s="19">
        <f t="shared" si="73"/>
        <v>0</v>
      </c>
      <c r="O64" s="19">
        <f t="shared" si="73"/>
        <v>0</v>
      </c>
      <c r="P64" s="37">
        <f t="shared" si="73"/>
        <v>2219</v>
      </c>
    </row>
    <row r="65">
      <c r="A65" s="1" t="s">
        <v>173</v>
      </c>
      <c r="B65" s="36">
        <f t="shared" si="2"/>
        <v>5</v>
      </c>
      <c r="C65">
        <f t="shared" si="3"/>
        <v>0</v>
      </c>
      <c r="D65">
        <f t="shared" si="4"/>
        <v>0</v>
      </c>
      <c r="E65">
        <f t="shared" si="5"/>
        <v>0</v>
      </c>
      <c r="F65" s="37">
        <f t="shared" si="6"/>
        <v>50</v>
      </c>
      <c r="G65" s="36">
        <f t="shared" si="7"/>
        <v>0</v>
      </c>
      <c r="H65">
        <f t="shared" si="8"/>
        <v>0</v>
      </c>
      <c r="I65">
        <f t="shared" si="9"/>
        <v>0</v>
      </c>
      <c r="J65">
        <f t="shared" si="10"/>
        <v>0</v>
      </c>
      <c r="K65" s="38">
        <f t="shared" si="11"/>
        <v>0</v>
      </c>
      <c r="L65" s="39">
        <f t="shared" ref="L65:P65" si="74">B65+G65</f>
        <v>5</v>
      </c>
      <c r="M65" s="19">
        <f t="shared" si="74"/>
        <v>0</v>
      </c>
      <c r="N65" s="19">
        <f t="shared" si="74"/>
        <v>0</v>
      </c>
      <c r="O65" s="19">
        <f t="shared" si="74"/>
        <v>0</v>
      </c>
      <c r="P65" s="37">
        <f t="shared" si="74"/>
        <v>50</v>
      </c>
    </row>
    <row r="66">
      <c r="A66" s="1" t="s">
        <v>174</v>
      </c>
      <c r="B66" s="36">
        <f t="shared" si="2"/>
        <v>0</v>
      </c>
      <c r="C66">
        <f t="shared" si="3"/>
        <v>0</v>
      </c>
      <c r="D66">
        <f t="shared" si="4"/>
        <v>0</v>
      </c>
      <c r="E66">
        <f t="shared" si="5"/>
        <v>0</v>
      </c>
      <c r="F66" s="37">
        <f t="shared" si="6"/>
        <v>0</v>
      </c>
      <c r="G66" s="36">
        <f t="shared" si="7"/>
        <v>0</v>
      </c>
      <c r="H66">
        <f t="shared" si="8"/>
        <v>0</v>
      </c>
      <c r="I66">
        <f t="shared" si="9"/>
        <v>0</v>
      </c>
      <c r="J66">
        <f t="shared" si="10"/>
        <v>0</v>
      </c>
      <c r="K66" s="38">
        <f t="shared" si="11"/>
        <v>0</v>
      </c>
      <c r="L66" s="39">
        <f t="shared" ref="L66:P66" si="75">B66+G66</f>
        <v>0</v>
      </c>
      <c r="M66" s="19">
        <f t="shared" si="75"/>
        <v>0</v>
      </c>
      <c r="N66" s="19">
        <f t="shared" si="75"/>
        <v>0</v>
      </c>
      <c r="O66" s="19">
        <f t="shared" si="75"/>
        <v>0</v>
      </c>
      <c r="P66" s="37">
        <f t="shared" si="75"/>
        <v>0</v>
      </c>
    </row>
    <row r="67">
      <c r="A67" s="1" t="s">
        <v>175</v>
      </c>
      <c r="B67" s="36">
        <f t="shared" si="2"/>
        <v>0</v>
      </c>
      <c r="C67">
        <f t="shared" si="3"/>
        <v>35</v>
      </c>
      <c r="D67">
        <f t="shared" si="4"/>
        <v>0</v>
      </c>
      <c r="E67">
        <f t="shared" si="5"/>
        <v>0</v>
      </c>
      <c r="F67" s="37">
        <f t="shared" si="6"/>
        <v>35</v>
      </c>
      <c r="G67" s="36">
        <f t="shared" si="7"/>
        <v>0</v>
      </c>
      <c r="H67">
        <f t="shared" si="8"/>
        <v>0</v>
      </c>
      <c r="I67">
        <f t="shared" si="9"/>
        <v>0</v>
      </c>
      <c r="J67">
        <f t="shared" si="10"/>
        <v>0</v>
      </c>
      <c r="K67" s="38">
        <f t="shared" si="11"/>
        <v>0</v>
      </c>
      <c r="L67" s="39">
        <f t="shared" ref="L67:P67" si="76">B67+G67</f>
        <v>0</v>
      </c>
      <c r="M67" s="19">
        <f t="shared" si="76"/>
        <v>35</v>
      </c>
      <c r="N67" s="19">
        <f t="shared" si="76"/>
        <v>0</v>
      </c>
      <c r="O67" s="19">
        <f t="shared" si="76"/>
        <v>0</v>
      </c>
      <c r="P67" s="37">
        <f t="shared" si="76"/>
        <v>35</v>
      </c>
    </row>
    <row r="68">
      <c r="A68" s="1" t="s">
        <v>176</v>
      </c>
      <c r="B68" s="36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 s="37">
        <f t="shared" si="6"/>
        <v>0</v>
      </c>
      <c r="G68" s="36">
        <f t="shared" si="7"/>
        <v>0</v>
      </c>
      <c r="H68">
        <f t="shared" si="8"/>
        <v>0</v>
      </c>
      <c r="I68">
        <f t="shared" si="9"/>
        <v>0</v>
      </c>
      <c r="J68">
        <f t="shared" si="10"/>
        <v>0</v>
      </c>
      <c r="K68" s="38">
        <f t="shared" si="11"/>
        <v>0</v>
      </c>
      <c r="L68" s="39">
        <f t="shared" ref="L68:P68" si="77">B68+G68</f>
        <v>0</v>
      </c>
      <c r="M68" s="19">
        <f t="shared" si="77"/>
        <v>0</v>
      </c>
      <c r="N68" s="19">
        <f t="shared" si="77"/>
        <v>0</v>
      </c>
      <c r="O68" s="19">
        <f t="shared" si="77"/>
        <v>0</v>
      </c>
      <c r="P68" s="37">
        <f t="shared" si="77"/>
        <v>0</v>
      </c>
    </row>
    <row r="69">
      <c r="A69" s="1" t="s">
        <v>177</v>
      </c>
      <c r="B69" s="36">
        <f t="shared" si="2"/>
        <v>0</v>
      </c>
      <c r="C69">
        <f t="shared" si="3"/>
        <v>0</v>
      </c>
      <c r="D69">
        <f t="shared" si="4"/>
        <v>0</v>
      </c>
      <c r="E69">
        <f t="shared" si="5"/>
        <v>0</v>
      </c>
      <c r="F69" s="37">
        <f t="shared" si="6"/>
        <v>0</v>
      </c>
      <c r="G69" s="36">
        <f t="shared" si="7"/>
        <v>0</v>
      </c>
      <c r="H69">
        <f t="shared" si="8"/>
        <v>0</v>
      </c>
      <c r="I69">
        <f t="shared" si="9"/>
        <v>0</v>
      </c>
      <c r="J69">
        <f t="shared" si="10"/>
        <v>0</v>
      </c>
      <c r="K69" s="38">
        <f t="shared" si="11"/>
        <v>0</v>
      </c>
      <c r="L69" s="39">
        <f t="shared" ref="L69:P69" si="78">B69+G69</f>
        <v>0</v>
      </c>
      <c r="M69" s="19">
        <f t="shared" si="78"/>
        <v>0</v>
      </c>
      <c r="N69" s="19">
        <f t="shared" si="78"/>
        <v>0</v>
      </c>
      <c r="O69" s="19">
        <f t="shared" si="78"/>
        <v>0</v>
      </c>
      <c r="P69" s="37">
        <f t="shared" si="78"/>
        <v>0</v>
      </c>
    </row>
    <row r="70">
      <c r="A70" s="1" t="s">
        <v>178</v>
      </c>
      <c r="B70" s="36">
        <f t="shared" si="2"/>
        <v>0</v>
      </c>
      <c r="C70">
        <f t="shared" si="3"/>
        <v>0</v>
      </c>
      <c r="D70">
        <f t="shared" si="4"/>
        <v>0</v>
      </c>
      <c r="E70">
        <f t="shared" si="5"/>
        <v>0</v>
      </c>
      <c r="F70" s="37">
        <f t="shared" si="6"/>
        <v>0</v>
      </c>
      <c r="G70" s="36">
        <f t="shared" si="7"/>
        <v>0</v>
      </c>
      <c r="H70">
        <f t="shared" si="8"/>
        <v>0</v>
      </c>
      <c r="I70">
        <f t="shared" si="9"/>
        <v>0</v>
      </c>
      <c r="J70">
        <f t="shared" si="10"/>
        <v>0</v>
      </c>
      <c r="K70" s="38">
        <f t="shared" si="11"/>
        <v>0</v>
      </c>
      <c r="L70" s="39">
        <f t="shared" ref="L70:P70" si="79">B70+G70</f>
        <v>0</v>
      </c>
      <c r="M70" s="19">
        <f t="shared" si="79"/>
        <v>0</v>
      </c>
      <c r="N70" s="19">
        <f t="shared" si="79"/>
        <v>0</v>
      </c>
      <c r="O70" s="19">
        <f t="shared" si="79"/>
        <v>0</v>
      </c>
      <c r="P70" s="37">
        <f t="shared" si="79"/>
        <v>0</v>
      </c>
    </row>
    <row r="71">
      <c r="A71" s="1" t="s">
        <v>179</v>
      </c>
      <c r="B71" s="36">
        <f t="shared" si="2"/>
        <v>0</v>
      </c>
      <c r="C71">
        <f t="shared" si="3"/>
        <v>0</v>
      </c>
      <c r="D71">
        <f t="shared" si="4"/>
        <v>0</v>
      </c>
      <c r="E71">
        <f t="shared" si="5"/>
        <v>0</v>
      </c>
      <c r="F71" s="37">
        <f t="shared" si="6"/>
        <v>0</v>
      </c>
      <c r="G71" s="36">
        <f t="shared" si="7"/>
        <v>0</v>
      </c>
      <c r="H71">
        <f t="shared" si="8"/>
        <v>0</v>
      </c>
      <c r="I71">
        <f t="shared" si="9"/>
        <v>0</v>
      </c>
      <c r="J71">
        <f t="shared" si="10"/>
        <v>0</v>
      </c>
      <c r="K71" s="38">
        <f t="shared" si="11"/>
        <v>0</v>
      </c>
      <c r="L71" s="39">
        <f t="shared" ref="L71:P71" si="80">B71+G71</f>
        <v>0</v>
      </c>
      <c r="M71" s="19">
        <f t="shared" si="80"/>
        <v>0</v>
      </c>
      <c r="N71" s="19">
        <f t="shared" si="80"/>
        <v>0</v>
      </c>
      <c r="O71" s="19">
        <f t="shared" si="80"/>
        <v>0</v>
      </c>
      <c r="P71" s="37">
        <f t="shared" si="80"/>
        <v>0</v>
      </c>
    </row>
    <row r="72">
      <c r="A72" s="1" t="s">
        <v>180</v>
      </c>
      <c r="B72" s="36">
        <f t="shared" si="2"/>
        <v>0</v>
      </c>
      <c r="C72">
        <f t="shared" si="3"/>
        <v>0</v>
      </c>
      <c r="D72">
        <f t="shared" si="4"/>
        <v>0</v>
      </c>
      <c r="E72">
        <f t="shared" si="5"/>
        <v>0</v>
      </c>
      <c r="F72" s="37">
        <f t="shared" si="6"/>
        <v>0</v>
      </c>
      <c r="G72" s="36">
        <f t="shared" si="7"/>
        <v>0</v>
      </c>
      <c r="H72">
        <f t="shared" si="8"/>
        <v>0</v>
      </c>
      <c r="I72">
        <f t="shared" si="9"/>
        <v>0</v>
      </c>
      <c r="J72">
        <f t="shared" si="10"/>
        <v>0</v>
      </c>
      <c r="K72" s="38">
        <f t="shared" si="11"/>
        <v>0</v>
      </c>
      <c r="L72" s="39">
        <f t="shared" ref="L72:P72" si="81">B72+G72</f>
        <v>0</v>
      </c>
      <c r="M72" s="19">
        <f t="shared" si="81"/>
        <v>0</v>
      </c>
      <c r="N72" s="19">
        <f t="shared" si="81"/>
        <v>0</v>
      </c>
      <c r="O72" s="19">
        <f t="shared" si="81"/>
        <v>0</v>
      </c>
      <c r="P72" s="37">
        <f t="shared" si="81"/>
        <v>0</v>
      </c>
    </row>
    <row r="73">
      <c r="A73" s="1" t="s">
        <v>181</v>
      </c>
      <c r="B73" s="36">
        <f t="shared" si="2"/>
        <v>0</v>
      </c>
      <c r="C73">
        <f t="shared" si="3"/>
        <v>0</v>
      </c>
      <c r="D73">
        <f t="shared" si="4"/>
        <v>0</v>
      </c>
      <c r="E73">
        <f t="shared" si="5"/>
        <v>0</v>
      </c>
      <c r="F73" s="37">
        <f t="shared" si="6"/>
        <v>0</v>
      </c>
      <c r="G73" s="36">
        <f t="shared" si="7"/>
        <v>0</v>
      </c>
      <c r="H73">
        <f t="shared" si="8"/>
        <v>0</v>
      </c>
      <c r="I73">
        <f t="shared" si="9"/>
        <v>0</v>
      </c>
      <c r="J73">
        <f t="shared" si="10"/>
        <v>0</v>
      </c>
      <c r="K73" s="38">
        <f t="shared" si="11"/>
        <v>0</v>
      </c>
      <c r="L73" s="39">
        <f t="shared" ref="L73:P73" si="82">B73+G73</f>
        <v>0</v>
      </c>
      <c r="M73" s="19">
        <f t="shared" si="82"/>
        <v>0</v>
      </c>
      <c r="N73" s="19">
        <f t="shared" si="82"/>
        <v>0</v>
      </c>
      <c r="O73" s="19">
        <f t="shared" si="82"/>
        <v>0</v>
      </c>
      <c r="P73" s="37">
        <f t="shared" si="82"/>
        <v>0</v>
      </c>
    </row>
    <row r="74">
      <c r="A74" s="1" t="s">
        <v>182</v>
      </c>
      <c r="B74" s="36">
        <f t="shared" si="2"/>
        <v>0</v>
      </c>
      <c r="C74">
        <f t="shared" si="3"/>
        <v>0</v>
      </c>
      <c r="D74">
        <f t="shared" si="4"/>
        <v>0</v>
      </c>
      <c r="E74">
        <f t="shared" si="5"/>
        <v>0</v>
      </c>
      <c r="F74" s="37">
        <f t="shared" si="6"/>
        <v>0</v>
      </c>
      <c r="G74" s="36">
        <f t="shared" si="7"/>
        <v>0</v>
      </c>
      <c r="H74">
        <f t="shared" si="8"/>
        <v>0</v>
      </c>
      <c r="I74">
        <f t="shared" si="9"/>
        <v>-5</v>
      </c>
      <c r="J74">
        <f t="shared" si="10"/>
        <v>0</v>
      </c>
      <c r="K74" s="38">
        <f t="shared" si="11"/>
        <v>-0.5</v>
      </c>
      <c r="L74" s="39">
        <f t="shared" ref="L74:P74" si="83">B74+G74</f>
        <v>0</v>
      </c>
      <c r="M74" s="19">
        <f t="shared" si="83"/>
        <v>0</v>
      </c>
      <c r="N74" s="19">
        <f t="shared" si="83"/>
        <v>-5</v>
      </c>
      <c r="O74" s="19">
        <f t="shared" si="83"/>
        <v>0</v>
      </c>
      <c r="P74" s="37">
        <f t="shared" si="83"/>
        <v>-0.5</v>
      </c>
    </row>
    <row r="75">
      <c r="A75" s="1" t="s">
        <v>183</v>
      </c>
      <c r="B75" s="36">
        <f t="shared" si="2"/>
        <v>0</v>
      </c>
      <c r="C75">
        <f t="shared" si="3"/>
        <v>0</v>
      </c>
      <c r="D75">
        <f t="shared" si="4"/>
        <v>0</v>
      </c>
      <c r="E75">
        <f t="shared" si="5"/>
        <v>0</v>
      </c>
      <c r="F75" s="37">
        <f t="shared" si="6"/>
        <v>0</v>
      </c>
      <c r="G75" s="36">
        <f t="shared" si="7"/>
        <v>0</v>
      </c>
      <c r="H75">
        <f t="shared" si="8"/>
        <v>0</v>
      </c>
      <c r="I75">
        <f t="shared" si="9"/>
        <v>0</v>
      </c>
      <c r="J75">
        <f t="shared" si="10"/>
        <v>0</v>
      </c>
      <c r="K75" s="38">
        <f t="shared" si="11"/>
        <v>0</v>
      </c>
      <c r="L75" s="39">
        <f t="shared" ref="L75:P75" si="84">B75+G75</f>
        <v>0</v>
      </c>
      <c r="M75" s="19">
        <f t="shared" si="84"/>
        <v>0</v>
      </c>
      <c r="N75" s="19">
        <f t="shared" si="84"/>
        <v>0</v>
      </c>
      <c r="O75" s="19">
        <f t="shared" si="84"/>
        <v>0</v>
      </c>
      <c r="P75" s="37">
        <f t="shared" si="84"/>
        <v>0</v>
      </c>
    </row>
    <row r="76">
      <c r="A76" s="1" t="s">
        <v>184</v>
      </c>
      <c r="B76" s="36">
        <f t="shared" si="2"/>
        <v>0</v>
      </c>
      <c r="C76">
        <f t="shared" si="3"/>
        <v>0</v>
      </c>
      <c r="D76">
        <f t="shared" si="4"/>
        <v>0</v>
      </c>
      <c r="E76">
        <f t="shared" si="5"/>
        <v>0</v>
      </c>
      <c r="F76" s="37">
        <f t="shared" si="6"/>
        <v>0</v>
      </c>
      <c r="G76" s="36">
        <f t="shared" si="7"/>
        <v>0</v>
      </c>
      <c r="H76">
        <f t="shared" si="8"/>
        <v>0</v>
      </c>
      <c r="I76">
        <f t="shared" si="9"/>
        <v>0</v>
      </c>
      <c r="J76">
        <f t="shared" si="10"/>
        <v>0</v>
      </c>
      <c r="K76" s="38">
        <f t="shared" si="11"/>
        <v>0</v>
      </c>
      <c r="L76" s="39">
        <f t="shared" ref="L76:P76" si="85">B76+G76</f>
        <v>0</v>
      </c>
      <c r="M76" s="19">
        <f t="shared" si="85"/>
        <v>0</v>
      </c>
      <c r="N76" s="19">
        <f t="shared" si="85"/>
        <v>0</v>
      </c>
      <c r="O76" s="19">
        <f t="shared" si="85"/>
        <v>0</v>
      </c>
      <c r="P76" s="37">
        <f t="shared" si="85"/>
        <v>0</v>
      </c>
    </row>
    <row r="77">
      <c r="A77" s="1" t="s">
        <v>185</v>
      </c>
      <c r="B77" s="36">
        <f t="shared" si="2"/>
        <v>0</v>
      </c>
      <c r="C77">
        <f t="shared" si="3"/>
        <v>0</v>
      </c>
      <c r="D77">
        <f t="shared" si="4"/>
        <v>0</v>
      </c>
      <c r="E77">
        <f t="shared" si="5"/>
        <v>0</v>
      </c>
      <c r="F77" s="37">
        <f t="shared" si="6"/>
        <v>0</v>
      </c>
      <c r="G77" s="36">
        <f t="shared" si="7"/>
        <v>0</v>
      </c>
      <c r="H77">
        <f t="shared" si="8"/>
        <v>-2</v>
      </c>
      <c r="I77">
        <f t="shared" si="9"/>
        <v>-12</v>
      </c>
      <c r="J77">
        <f t="shared" si="10"/>
        <v>0</v>
      </c>
      <c r="K77" s="38">
        <f t="shared" si="11"/>
        <v>-3.2</v>
      </c>
      <c r="L77" s="39">
        <f t="shared" ref="L77:P77" si="86">B77+G77</f>
        <v>0</v>
      </c>
      <c r="M77" s="19">
        <f t="shared" si="86"/>
        <v>-2</v>
      </c>
      <c r="N77" s="19">
        <f t="shared" si="86"/>
        <v>-12</v>
      </c>
      <c r="O77" s="19">
        <f t="shared" si="86"/>
        <v>0</v>
      </c>
      <c r="P77" s="37">
        <f t="shared" si="86"/>
        <v>-3.2</v>
      </c>
    </row>
    <row r="78">
      <c r="A78" s="1" t="s">
        <v>186</v>
      </c>
      <c r="B78" s="36">
        <f t="shared" si="2"/>
        <v>0</v>
      </c>
      <c r="C78">
        <f t="shared" si="3"/>
        <v>0</v>
      </c>
      <c r="D78">
        <f t="shared" si="4"/>
        <v>0</v>
      </c>
      <c r="E78">
        <f t="shared" si="5"/>
        <v>0</v>
      </c>
      <c r="F78" s="37">
        <f t="shared" si="6"/>
        <v>0</v>
      </c>
      <c r="G78" s="36">
        <f t="shared" si="7"/>
        <v>0</v>
      </c>
      <c r="H78">
        <f t="shared" si="8"/>
        <v>-350</v>
      </c>
      <c r="I78">
        <f t="shared" si="9"/>
        <v>0</v>
      </c>
      <c r="J78">
        <f t="shared" si="10"/>
        <v>0</v>
      </c>
      <c r="K78" s="38">
        <f t="shared" si="11"/>
        <v>-350</v>
      </c>
      <c r="L78" s="39">
        <f t="shared" ref="L78:P78" si="87">B78+G78</f>
        <v>0</v>
      </c>
      <c r="M78" s="19">
        <f t="shared" si="87"/>
        <v>-350</v>
      </c>
      <c r="N78" s="19">
        <f t="shared" si="87"/>
        <v>0</v>
      </c>
      <c r="O78" s="19">
        <f t="shared" si="87"/>
        <v>0</v>
      </c>
      <c r="P78" s="37">
        <f t="shared" si="87"/>
        <v>-350</v>
      </c>
    </row>
    <row r="79">
      <c r="A79" s="1" t="s">
        <v>187</v>
      </c>
      <c r="B79" s="36">
        <f t="shared" si="2"/>
        <v>0</v>
      </c>
      <c r="C79">
        <f t="shared" si="3"/>
        <v>750</v>
      </c>
      <c r="D79">
        <f t="shared" si="4"/>
        <v>1</v>
      </c>
      <c r="E79">
        <f t="shared" si="5"/>
        <v>3</v>
      </c>
      <c r="F79" s="37">
        <f t="shared" si="6"/>
        <v>750.13</v>
      </c>
      <c r="G79" s="36">
        <f t="shared" si="7"/>
        <v>0</v>
      </c>
      <c r="H79">
        <f t="shared" si="8"/>
        <v>-88</v>
      </c>
      <c r="I79">
        <f t="shared" si="9"/>
        <v>0</v>
      </c>
      <c r="J79">
        <f t="shared" si="10"/>
        <v>0</v>
      </c>
      <c r="K79" s="38">
        <f t="shared" si="11"/>
        <v>-88</v>
      </c>
      <c r="L79" s="39">
        <f t="shared" ref="L79:P79" si="88">B79+G79</f>
        <v>0</v>
      </c>
      <c r="M79" s="19">
        <f t="shared" si="88"/>
        <v>662</v>
      </c>
      <c r="N79" s="19">
        <f t="shared" si="88"/>
        <v>1</v>
      </c>
      <c r="O79" s="19">
        <f t="shared" si="88"/>
        <v>3</v>
      </c>
      <c r="P79" s="37">
        <f t="shared" si="88"/>
        <v>662.13</v>
      </c>
    </row>
    <row r="80">
      <c r="A80" s="1" t="s">
        <v>188</v>
      </c>
      <c r="B80" s="36">
        <f t="shared" si="2"/>
        <v>0</v>
      </c>
      <c r="C80">
        <f t="shared" si="3"/>
        <v>0</v>
      </c>
      <c r="D80">
        <f t="shared" si="4"/>
        <v>0</v>
      </c>
      <c r="E80">
        <f t="shared" si="5"/>
        <v>0</v>
      </c>
      <c r="F80" s="37">
        <f t="shared" si="6"/>
        <v>0</v>
      </c>
      <c r="G80" s="36">
        <f t="shared" si="7"/>
        <v>0</v>
      </c>
      <c r="H80">
        <f t="shared" si="8"/>
        <v>0</v>
      </c>
      <c r="I80">
        <f t="shared" si="9"/>
        <v>0</v>
      </c>
      <c r="J80">
        <f t="shared" si="10"/>
        <v>0</v>
      </c>
      <c r="K80" s="38">
        <f t="shared" si="11"/>
        <v>0</v>
      </c>
      <c r="L80" s="39">
        <f t="shared" ref="L80:P80" si="89">B80+G80</f>
        <v>0</v>
      </c>
      <c r="M80" s="19">
        <f t="shared" si="89"/>
        <v>0</v>
      </c>
      <c r="N80" s="19">
        <f t="shared" si="89"/>
        <v>0</v>
      </c>
      <c r="O80" s="19">
        <f t="shared" si="89"/>
        <v>0</v>
      </c>
      <c r="P80" s="37">
        <f t="shared" si="89"/>
        <v>0</v>
      </c>
    </row>
    <row r="81">
      <c r="A81" s="1" t="s">
        <v>189</v>
      </c>
      <c r="B81" s="36">
        <f t="shared" si="2"/>
        <v>0</v>
      </c>
      <c r="C81">
        <f t="shared" si="3"/>
        <v>0</v>
      </c>
      <c r="D81">
        <f t="shared" si="4"/>
        <v>0</v>
      </c>
      <c r="E81">
        <f t="shared" si="5"/>
        <v>0</v>
      </c>
      <c r="F81" s="37">
        <f t="shared" si="6"/>
        <v>0</v>
      </c>
      <c r="G81" s="36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 s="38">
        <f t="shared" si="11"/>
        <v>0</v>
      </c>
      <c r="L81" s="39">
        <f t="shared" ref="L81:P81" si="90">B81+G81</f>
        <v>0</v>
      </c>
      <c r="M81" s="19">
        <f t="shared" si="90"/>
        <v>0</v>
      </c>
      <c r="N81" s="19">
        <f t="shared" si="90"/>
        <v>0</v>
      </c>
      <c r="O81" s="19">
        <f t="shared" si="90"/>
        <v>0</v>
      </c>
      <c r="P81" s="37">
        <f t="shared" si="90"/>
        <v>0</v>
      </c>
    </row>
    <row r="82">
      <c r="A82" s="1" t="s">
        <v>190</v>
      </c>
      <c r="B82" s="36">
        <f t="shared" si="2"/>
        <v>0</v>
      </c>
      <c r="C82">
        <f t="shared" si="3"/>
        <v>0</v>
      </c>
      <c r="D82">
        <f t="shared" si="4"/>
        <v>0</v>
      </c>
      <c r="E82">
        <f t="shared" si="5"/>
        <v>0</v>
      </c>
      <c r="F82" s="37">
        <f t="shared" si="6"/>
        <v>0</v>
      </c>
      <c r="G82" s="36">
        <f t="shared" si="7"/>
        <v>0</v>
      </c>
      <c r="H82">
        <f t="shared" si="8"/>
        <v>0</v>
      </c>
      <c r="I82">
        <f t="shared" si="9"/>
        <v>0</v>
      </c>
      <c r="J82">
        <f t="shared" si="10"/>
        <v>0</v>
      </c>
      <c r="K82" s="38">
        <f t="shared" si="11"/>
        <v>0</v>
      </c>
      <c r="L82" s="39">
        <f t="shared" ref="L82:P82" si="91">B82+G82</f>
        <v>0</v>
      </c>
      <c r="M82" s="19">
        <f t="shared" si="91"/>
        <v>0</v>
      </c>
      <c r="N82" s="19">
        <f t="shared" si="91"/>
        <v>0</v>
      </c>
      <c r="O82" s="19">
        <f t="shared" si="91"/>
        <v>0</v>
      </c>
      <c r="P82" s="37">
        <f t="shared" si="91"/>
        <v>0</v>
      </c>
    </row>
    <row r="83">
      <c r="A83" s="1" t="s">
        <v>191</v>
      </c>
      <c r="B83" s="36">
        <f t="shared" si="2"/>
        <v>0</v>
      </c>
      <c r="C83">
        <f t="shared" si="3"/>
        <v>0</v>
      </c>
      <c r="D83">
        <f t="shared" si="4"/>
        <v>0</v>
      </c>
      <c r="E83">
        <f t="shared" si="5"/>
        <v>0</v>
      </c>
      <c r="F83" s="37">
        <f t="shared" si="6"/>
        <v>0</v>
      </c>
      <c r="G83" s="36">
        <f t="shared" si="7"/>
        <v>0</v>
      </c>
      <c r="H83">
        <f t="shared" si="8"/>
        <v>0</v>
      </c>
      <c r="I83">
        <f t="shared" si="9"/>
        <v>0</v>
      </c>
      <c r="J83">
        <f t="shared" si="10"/>
        <v>0</v>
      </c>
      <c r="K83" s="38">
        <f t="shared" si="11"/>
        <v>0</v>
      </c>
      <c r="L83" s="39">
        <f t="shared" ref="L83:P83" si="92">B83+G83</f>
        <v>0</v>
      </c>
      <c r="M83" s="19">
        <f t="shared" si="92"/>
        <v>0</v>
      </c>
      <c r="N83" s="19">
        <f t="shared" si="92"/>
        <v>0</v>
      </c>
      <c r="O83" s="19">
        <f t="shared" si="92"/>
        <v>0</v>
      </c>
      <c r="P83" s="37">
        <f t="shared" si="92"/>
        <v>0</v>
      </c>
    </row>
    <row r="84">
      <c r="A84" s="1" t="s">
        <v>192</v>
      </c>
      <c r="B84" s="36">
        <f t="shared" si="2"/>
        <v>0</v>
      </c>
      <c r="C84">
        <f t="shared" si="3"/>
        <v>0</v>
      </c>
      <c r="D84">
        <f t="shared" si="4"/>
        <v>0</v>
      </c>
      <c r="E84">
        <f t="shared" si="5"/>
        <v>0</v>
      </c>
      <c r="F84" s="37">
        <f t="shared" si="6"/>
        <v>0</v>
      </c>
      <c r="G84" s="36">
        <f t="shared" si="7"/>
        <v>0</v>
      </c>
      <c r="H84">
        <f t="shared" si="8"/>
        <v>0</v>
      </c>
      <c r="I84">
        <f t="shared" si="9"/>
        <v>0</v>
      </c>
      <c r="J84">
        <f t="shared" si="10"/>
        <v>0</v>
      </c>
      <c r="K84" s="38">
        <f t="shared" si="11"/>
        <v>0</v>
      </c>
      <c r="L84" s="39">
        <f t="shared" ref="L84:P84" si="93">B84+G84</f>
        <v>0</v>
      </c>
      <c r="M84" s="19">
        <f t="shared" si="93"/>
        <v>0</v>
      </c>
      <c r="N84" s="19">
        <f t="shared" si="93"/>
        <v>0</v>
      </c>
      <c r="O84" s="19">
        <f t="shared" si="93"/>
        <v>0</v>
      </c>
      <c r="P84" s="37">
        <f t="shared" si="93"/>
        <v>0</v>
      </c>
    </row>
    <row r="85">
      <c r="A85" s="1" t="s">
        <v>193</v>
      </c>
      <c r="B85" s="36">
        <f t="shared" si="2"/>
        <v>350</v>
      </c>
      <c r="C85">
        <f t="shared" si="3"/>
        <v>218</v>
      </c>
      <c r="D85">
        <f t="shared" si="4"/>
        <v>0</v>
      </c>
      <c r="E85">
        <f t="shared" si="5"/>
        <v>0</v>
      </c>
      <c r="F85" s="37">
        <f t="shared" si="6"/>
        <v>3718</v>
      </c>
      <c r="G85" s="36">
        <f t="shared" si="7"/>
        <v>0</v>
      </c>
      <c r="H85">
        <f t="shared" si="8"/>
        <v>-3075</v>
      </c>
      <c r="I85">
        <f t="shared" si="9"/>
        <v>0</v>
      </c>
      <c r="J85">
        <f t="shared" si="10"/>
        <v>0</v>
      </c>
      <c r="K85" s="38">
        <f t="shared" si="11"/>
        <v>-3075</v>
      </c>
      <c r="L85" s="39">
        <f t="shared" ref="L85:P85" si="94">B85+G85</f>
        <v>350</v>
      </c>
      <c r="M85" s="19">
        <f t="shared" si="94"/>
        <v>-2857</v>
      </c>
      <c r="N85" s="19">
        <f t="shared" si="94"/>
        <v>0</v>
      </c>
      <c r="O85" s="19">
        <f t="shared" si="94"/>
        <v>0</v>
      </c>
      <c r="P85" s="37">
        <f t="shared" si="94"/>
        <v>643</v>
      </c>
    </row>
    <row r="86">
      <c r="A86" s="1" t="s">
        <v>194</v>
      </c>
      <c r="B86" s="36">
        <f t="shared" si="2"/>
        <v>0</v>
      </c>
      <c r="C86">
        <f t="shared" si="3"/>
        <v>0</v>
      </c>
      <c r="D86">
        <f t="shared" si="4"/>
        <v>0</v>
      </c>
      <c r="E86">
        <f t="shared" si="5"/>
        <v>0</v>
      </c>
      <c r="F86" s="37">
        <f t="shared" si="6"/>
        <v>0</v>
      </c>
      <c r="G86" s="36">
        <f t="shared" si="7"/>
        <v>0</v>
      </c>
      <c r="H86">
        <f t="shared" si="8"/>
        <v>0</v>
      </c>
      <c r="I86">
        <f t="shared" si="9"/>
        <v>0</v>
      </c>
      <c r="J86">
        <f t="shared" si="10"/>
        <v>0</v>
      </c>
      <c r="K86" s="38">
        <f t="shared" si="11"/>
        <v>0</v>
      </c>
      <c r="L86" s="39">
        <f t="shared" ref="L86:P86" si="95">B86+G86</f>
        <v>0</v>
      </c>
      <c r="M86" s="19">
        <f t="shared" si="95"/>
        <v>0</v>
      </c>
      <c r="N86" s="19">
        <f t="shared" si="95"/>
        <v>0</v>
      </c>
      <c r="O86" s="19">
        <f t="shared" si="95"/>
        <v>0</v>
      </c>
      <c r="P86" s="37">
        <f t="shared" si="95"/>
        <v>0</v>
      </c>
    </row>
    <row r="87">
      <c r="A87" s="1" t="s">
        <v>195</v>
      </c>
      <c r="B87" s="36">
        <f t="shared" si="2"/>
        <v>0</v>
      </c>
      <c r="C87">
        <f t="shared" si="3"/>
        <v>0</v>
      </c>
      <c r="D87">
        <f t="shared" si="4"/>
        <v>0</v>
      </c>
      <c r="E87">
        <f t="shared" si="5"/>
        <v>0</v>
      </c>
      <c r="F87" s="37">
        <f t="shared" si="6"/>
        <v>0</v>
      </c>
      <c r="G87" s="36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>
        <f t="shared" si="11"/>
        <v>0</v>
      </c>
      <c r="L87" s="39">
        <f t="shared" ref="L87:P87" si="96">B87+G87</f>
        <v>0</v>
      </c>
      <c r="M87" s="19">
        <f t="shared" si="96"/>
        <v>0</v>
      </c>
      <c r="N87" s="19">
        <f t="shared" si="96"/>
        <v>0</v>
      </c>
      <c r="O87" s="19">
        <f t="shared" si="96"/>
        <v>0</v>
      </c>
      <c r="P87" s="37">
        <f t="shared" si="96"/>
        <v>0</v>
      </c>
    </row>
    <row r="88">
      <c r="A88" s="1" t="s">
        <v>196</v>
      </c>
      <c r="B88" s="36">
        <f t="shared" si="2"/>
        <v>0</v>
      </c>
      <c r="C88">
        <f t="shared" si="3"/>
        <v>0</v>
      </c>
      <c r="D88">
        <f t="shared" si="4"/>
        <v>0</v>
      </c>
      <c r="E88">
        <f t="shared" si="5"/>
        <v>0</v>
      </c>
      <c r="F88" s="37">
        <f t="shared" si="6"/>
        <v>0</v>
      </c>
      <c r="G88" s="36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>
        <f t="shared" si="11"/>
        <v>0</v>
      </c>
      <c r="L88" s="39">
        <f t="shared" ref="L88:P88" si="97">B88+G88</f>
        <v>0</v>
      </c>
      <c r="M88" s="19">
        <f t="shared" si="97"/>
        <v>0</v>
      </c>
      <c r="N88" s="19">
        <f t="shared" si="97"/>
        <v>0</v>
      </c>
      <c r="O88" s="19">
        <f t="shared" si="97"/>
        <v>0</v>
      </c>
      <c r="P88" s="37">
        <f t="shared" si="97"/>
        <v>0</v>
      </c>
    </row>
    <row r="89">
      <c r="A89" s="1" t="s">
        <v>197</v>
      </c>
      <c r="B89" s="36">
        <f t="shared" si="2"/>
        <v>0</v>
      </c>
      <c r="C89">
        <f t="shared" si="3"/>
        <v>0</v>
      </c>
      <c r="D89">
        <f t="shared" si="4"/>
        <v>0</v>
      </c>
      <c r="E89">
        <f t="shared" si="5"/>
        <v>0</v>
      </c>
      <c r="F89" s="37">
        <f t="shared" si="6"/>
        <v>0</v>
      </c>
      <c r="G89" s="36">
        <f t="shared" si="7"/>
        <v>-50</v>
      </c>
      <c r="H89">
        <f t="shared" si="8"/>
        <v>-314</v>
      </c>
      <c r="I89">
        <f t="shared" si="9"/>
        <v>-5</v>
      </c>
      <c r="J89">
        <f t="shared" si="10"/>
        <v>0</v>
      </c>
      <c r="K89" s="38">
        <f t="shared" si="11"/>
        <v>-814.5</v>
      </c>
      <c r="L89" s="39">
        <f t="shared" ref="L89:P89" si="98">B89+G89</f>
        <v>-50</v>
      </c>
      <c r="M89" s="19">
        <f t="shared" si="98"/>
        <v>-314</v>
      </c>
      <c r="N89" s="19">
        <f t="shared" si="98"/>
        <v>-5</v>
      </c>
      <c r="O89" s="19">
        <f t="shared" si="98"/>
        <v>0</v>
      </c>
      <c r="P89" s="37">
        <f t="shared" si="98"/>
        <v>-814.5</v>
      </c>
    </row>
    <row r="90">
      <c r="A90" s="1" t="s">
        <v>198</v>
      </c>
      <c r="B90" s="36">
        <f t="shared" si="2"/>
        <v>0</v>
      </c>
      <c r="C90">
        <f t="shared" si="3"/>
        <v>240</v>
      </c>
      <c r="D90">
        <f t="shared" si="4"/>
        <v>0</v>
      </c>
      <c r="E90">
        <f t="shared" si="5"/>
        <v>0</v>
      </c>
      <c r="F90" s="37">
        <f t="shared" si="6"/>
        <v>240</v>
      </c>
      <c r="G90" s="36">
        <f t="shared" si="7"/>
        <v>0</v>
      </c>
      <c r="H90">
        <f t="shared" si="8"/>
        <v>-320</v>
      </c>
      <c r="I90">
        <f t="shared" si="9"/>
        <v>0</v>
      </c>
      <c r="J90">
        <f t="shared" si="10"/>
        <v>0</v>
      </c>
      <c r="K90" s="38">
        <f t="shared" si="11"/>
        <v>-320</v>
      </c>
      <c r="L90" s="39">
        <f t="shared" ref="L90:P90" si="99">B90+G90</f>
        <v>0</v>
      </c>
      <c r="M90" s="19">
        <f t="shared" si="99"/>
        <v>-80</v>
      </c>
      <c r="N90" s="19">
        <f t="shared" si="99"/>
        <v>0</v>
      </c>
      <c r="O90" s="19">
        <f t="shared" si="99"/>
        <v>0</v>
      </c>
      <c r="P90" s="37">
        <f t="shared" si="99"/>
        <v>-80</v>
      </c>
    </row>
    <row r="91">
      <c r="A91" s="1" t="s">
        <v>199</v>
      </c>
      <c r="B91" s="36">
        <f t="shared" si="2"/>
        <v>0</v>
      </c>
      <c r="C91">
        <f t="shared" si="3"/>
        <v>0</v>
      </c>
      <c r="D91">
        <f t="shared" si="4"/>
        <v>0</v>
      </c>
      <c r="E91">
        <f t="shared" si="5"/>
        <v>0</v>
      </c>
      <c r="F91" s="37">
        <f t="shared" si="6"/>
        <v>0</v>
      </c>
      <c r="G91" s="36">
        <f t="shared" si="7"/>
        <v>0</v>
      </c>
      <c r="H91">
        <f t="shared" si="8"/>
        <v>-12</v>
      </c>
      <c r="I91">
        <f t="shared" si="9"/>
        <v>-5</v>
      </c>
      <c r="J91">
        <f t="shared" si="10"/>
        <v>0</v>
      </c>
      <c r="K91" s="38">
        <f t="shared" si="11"/>
        <v>-12.5</v>
      </c>
      <c r="L91" s="39">
        <f t="shared" ref="L91:P91" si="100">B91+G91</f>
        <v>0</v>
      </c>
      <c r="M91" s="19">
        <f t="shared" si="100"/>
        <v>-12</v>
      </c>
      <c r="N91" s="19">
        <f t="shared" si="100"/>
        <v>-5</v>
      </c>
      <c r="O91" s="19">
        <f t="shared" si="100"/>
        <v>0</v>
      </c>
      <c r="P91" s="37">
        <f t="shared" si="100"/>
        <v>-12.5</v>
      </c>
    </row>
    <row r="92">
      <c r="A92" s="1" t="s">
        <v>200</v>
      </c>
      <c r="B92" s="36">
        <f t="shared" si="2"/>
        <v>0</v>
      </c>
      <c r="C92">
        <f t="shared" si="3"/>
        <v>0</v>
      </c>
      <c r="D92">
        <f t="shared" si="4"/>
        <v>0</v>
      </c>
      <c r="E92">
        <f t="shared" si="5"/>
        <v>0</v>
      </c>
      <c r="F92" s="37">
        <f t="shared" si="6"/>
        <v>0</v>
      </c>
      <c r="G92" s="36">
        <f t="shared" si="7"/>
        <v>0</v>
      </c>
      <c r="H92">
        <f t="shared" si="8"/>
        <v>-316</v>
      </c>
      <c r="I92">
        <f t="shared" si="9"/>
        <v>0</v>
      </c>
      <c r="J92">
        <f t="shared" si="10"/>
        <v>0</v>
      </c>
      <c r="K92" s="38">
        <f t="shared" si="11"/>
        <v>-316</v>
      </c>
      <c r="L92" s="39">
        <f t="shared" ref="L92:P92" si="101">B92+G92</f>
        <v>0</v>
      </c>
      <c r="M92" s="19">
        <f t="shared" si="101"/>
        <v>-316</v>
      </c>
      <c r="N92" s="19">
        <f t="shared" si="101"/>
        <v>0</v>
      </c>
      <c r="O92" s="19">
        <f t="shared" si="101"/>
        <v>0</v>
      </c>
      <c r="P92" s="37">
        <f t="shared" si="101"/>
        <v>-316</v>
      </c>
    </row>
    <row r="93">
      <c r="A93" s="1" t="s">
        <v>201</v>
      </c>
      <c r="B93" s="36">
        <f t="shared" si="2"/>
        <v>0</v>
      </c>
      <c r="C93">
        <f t="shared" si="3"/>
        <v>0</v>
      </c>
      <c r="D93">
        <f t="shared" si="4"/>
        <v>0</v>
      </c>
      <c r="E93">
        <f t="shared" si="5"/>
        <v>0</v>
      </c>
      <c r="F93" s="37">
        <f t="shared" si="6"/>
        <v>0</v>
      </c>
      <c r="G93" s="36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38">
        <f t="shared" si="11"/>
        <v>0</v>
      </c>
      <c r="L93" s="39">
        <f t="shared" ref="L93:P93" si="102">B93+G93</f>
        <v>0</v>
      </c>
      <c r="M93" s="19">
        <f t="shared" si="102"/>
        <v>0</v>
      </c>
      <c r="N93" s="19">
        <f t="shared" si="102"/>
        <v>0</v>
      </c>
      <c r="O93" s="19">
        <f t="shared" si="102"/>
        <v>0</v>
      </c>
      <c r="P93" s="37">
        <f t="shared" si="102"/>
        <v>0</v>
      </c>
    </row>
    <row r="94">
      <c r="A94" s="1" t="s">
        <v>202</v>
      </c>
      <c r="B94" s="36">
        <f t="shared" si="2"/>
        <v>0</v>
      </c>
      <c r="C94">
        <f t="shared" si="3"/>
        <v>0</v>
      </c>
      <c r="D94">
        <f t="shared" si="4"/>
        <v>0</v>
      </c>
      <c r="E94">
        <f t="shared" si="5"/>
        <v>0</v>
      </c>
      <c r="F94" s="37">
        <f t="shared" si="6"/>
        <v>0</v>
      </c>
      <c r="G94" s="36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38">
        <f t="shared" si="11"/>
        <v>0</v>
      </c>
      <c r="L94" s="39">
        <f t="shared" ref="L94:P94" si="103">B94+G94</f>
        <v>0</v>
      </c>
      <c r="M94" s="19">
        <f t="shared" si="103"/>
        <v>0</v>
      </c>
      <c r="N94" s="19">
        <f t="shared" si="103"/>
        <v>0</v>
      </c>
      <c r="O94" s="19">
        <f t="shared" si="103"/>
        <v>0</v>
      </c>
      <c r="P94" s="37">
        <f t="shared" si="103"/>
        <v>0</v>
      </c>
    </row>
    <row r="95">
      <c r="A95" s="1" t="s">
        <v>203</v>
      </c>
      <c r="B95" s="36">
        <f t="shared" si="2"/>
        <v>0</v>
      </c>
      <c r="C95">
        <f t="shared" si="3"/>
        <v>0</v>
      </c>
      <c r="D95">
        <f t="shared" si="4"/>
        <v>0</v>
      </c>
      <c r="E95">
        <f t="shared" si="5"/>
        <v>0</v>
      </c>
      <c r="F95" s="37">
        <f t="shared" si="6"/>
        <v>0</v>
      </c>
      <c r="G95" s="36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>
        <f t="shared" si="11"/>
        <v>0</v>
      </c>
      <c r="L95" s="39">
        <f t="shared" ref="L95:P95" si="104">B95+G95</f>
        <v>0</v>
      </c>
      <c r="M95" s="19">
        <f t="shared" si="104"/>
        <v>0</v>
      </c>
      <c r="N95" s="19">
        <f t="shared" si="104"/>
        <v>0</v>
      </c>
      <c r="O95" s="19">
        <f t="shared" si="104"/>
        <v>0</v>
      </c>
      <c r="P95" s="37">
        <f t="shared" si="104"/>
        <v>0</v>
      </c>
    </row>
    <row r="96">
      <c r="A96" s="1" t="s">
        <v>204</v>
      </c>
      <c r="B96" s="36">
        <f t="shared" si="2"/>
        <v>0</v>
      </c>
      <c r="C96">
        <f t="shared" si="3"/>
        <v>0</v>
      </c>
      <c r="D96">
        <f t="shared" si="4"/>
        <v>0</v>
      </c>
      <c r="E96">
        <f t="shared" si="5"/>
        <v>0</v>
      </c>
      <c r="F96" s="37">
        <f t="shared" si="6"/>
        <v>0</v>
      </c>
      <c r="G96" s="3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>
        <f t="shared" si="11"/>
        <v>0</v>
      </c>
      <c r="L96" s="39">
        <f t="shared" ref="L96:P96" si="105">B96+G96</f>
        <v>0</v>
      </c>
      <c r="M96" s="19">
        <f t="shared" si="105"/>
        <v>0</v>
      </c>
      <c r="N96" s="19">
        <f t="shared" si="105"/>
        <v>0</v>
      </c>
      <c r="O96" s="19">
        <f t="shared" si="105"/>
        <v>0</v>
      </c>
      <c r="P96" s="37">
        <f t="shared" si="105"/>
        <v>0</v>
      </c>
    </row>
    <row r="97">
      <c r="A97" s="1" t="s">
        <v>205</v>
      </c>
      <c r="B97" s="36">
        <f t="shared" si="2"/>
        <v>0</v>
      </c>
      <c r="C97">
        <f t="shared" si="3"/>
        <v>0</v>
      </c>
      <c r="D97">
        <f t="shared" si="4"/>
        <v>0</v>
      </c>
      <c r="E97">
        <f t="shared" si="5"/>
        <v>0</v>
      </c>
      <c r="F97" s="37">
        <f t="shared" si="6"/>
        <v>0</v>
      </c>
      <c r="G97" s="36">
        <f t="shared" si="7"/>
        <v>0</v>
      </c>
      <c r="H97">
        <f t="shared" si="8"/>
        <v>0</v>
      </c>
      <c r="I97">
        <f t="shared" si="9"/>
        <v>-5</v>
      </c>
      <c r="J97">
        <f t="shared" si="10"/>
        <v>0</v>
      </c>
      <c r="K97" s="38">
        <f t="shared" si="11"/>
        <v>-0.5</v>
      </c>
      <c r="L97" s="39">
        <f t="shared" ref="L97:P97" si="106">B97+G97</f>
        <v>0</v>
      </c>
      <c r="M97" s="19">
        <f t="shared" si="106"/>
        <v>0</v>
      </c>
      <c r="N97" s="19">
        <f t="shared" si="106"/>
        <v>-5</v>
      </c>
      <c r="O97" s="19">
        <f t="shared" si="106"/>
        <v>0</v>
      </c>
      <c r="P97" s="37">
        <f t="shared" si="106"/>
        <v>-0.5</v>
      </c>
    </row>
    <row r="98">
      <c r="A98" s="1" t="s">
        <v>206</v>
      </c>
      <c r="B98" s="36">
        <f t="shared" si="2"/>
        <v>5</v>
      </c>
      <c r="C98">
        <f t="shared" si="3"/>
        <v>0</v>
      </c>
      <c r="D98">
        <f t="shared" si="4"/>
        <v>0</v>
      </c>
      <c r="E98">
        <f t="shared" si="5"/>
        <v>0</v>
      </c>
      <c r="F98" s="37">
        <f t="shared" si="6"/>
        <v>50</v>
      </c>
      <c r="G98" s="36">
        <f t="shared" si="7"/>
        <v>-15</v>
      </c>
      <c r="H98">
        <f t="shared" si="8"/>
        <v>-150</v>
      </c>
      <c r="I98">
        <f t="shared" si="9"/>
        <v>0</v>
      </c>
      <c r="J98">
        <f t="shared" si="10"/>
        <v>0</v>
      </c>
      <c r="K98" s="38">
        <f t="shared" si="11"/>
        <v>-300</v>
      </c>
      <c r="L98" s="39">
        <f t="shared" ref="L98:P98" si="107">B98+G98</f>
        <v>-10</v>
      </c>
      <c r="M98" s="19">
        <f t="shared" si="107"/>
        <v>-150</v>
      </c>
      <c r="N98" s="19">
        <f t="shared" si="107"/>
        <v>0</v>
      </c>
      <c r="O98" s="19">
        <f t="shared" si="107"/>
        <v>0</v>
      </c>
      <c r="P98" s="37">
        <f t="shared" si="107"/>
        <v>-250</v>
      </c>
    </row>
    <row r="99">
      <c r="A99" s="1" t="s">
        <v>207</v>
      </c>
      <c r="B99" s="36">
        <f t="shared" si="2"/>
        <v>0</v>
      </c>
      <c r="C99">
        <f t="shared" si="3"/>
        <v>0</v>
      </c>
      <c r="D99">
        <f t="shared" si="4"/>
        <v>0</v>
      </c>
      <c r="E99">
        <f t="shared" si="5"/>
        <v>0</v>
      </c>
      <c r="F99" s="37">
        <f t="shared" si="6"/>
        <v>0</v>
      </c>
      <c r="G99" s="36">
        <f t="shared" si="7"/>
        <v>0</v>
      </c>
      <c r="H99">
        <f t="shared" si="8"/>
        <v>-25</v>
      </c>
      <c r="I99">
        <f t="shared" si="9"/>
        <v>0</v>
      </c>
      <c r="J99">
        <f t="shared" si="10"/>
        <v>0</v>
      </c>
      <c r="K99" s="38">
        <f t="shared" si="11"/>
        <v>-25</v>
      </c>
      <c r="L99" s="39">
        <f t="shared" ref="L99:P99" si="108">B99+G99</f>
        <v>0</v>
      </c>
      <c r="M99" s="19">
        <f t="shared" si="108"/>
        <v>-25</v>
      </c>
      <c r="N99" s="19">
        <f t="shared" si="108"/>
        <v>0</v>
      </c>
      <c r="O99" s="19">
        <f t="shared" si="108"/>
        <v>0</v>
      </c>
      <c r="P99" s="37">
        <f t="shared" si="108"/>
        <v>-25</v>
      </c>
    </row>
    <row r="100">
      <c r="A100" s="1" t="s">
        <v>208</v>
      </c>
      <c r="B100" s="36">
        <f t="shared" si="2"/>
        <v>0</v>
      </c>
      <c r="C100">
        <f t="shared" si="3"/>
        <v>0</v>
      </c>
      <c r="D100">
        <f t="shared" si="4"/>
        <v>0</v>
      </c>
      <c r="E100">
        <f t="shared" si="5"/>
        <v>0</v>
      </c>
      <c r="F100" s="37">
        <f t="shared" si="6"/>
        <v>0</v>
      </c>
      <c r="G100" s="36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>
        <f t="shared" si="11"/>
        <v>0</v>
      </c>
      <c r="L100" s="39">
        <f t="shared" ref="L100:P100" si="109">B100+G100</f>
        <v>0</v>
      </c>
      <c r="M100" s="19">
        <f t="shared" si="109"/>
        <v>0</v>
      </c>
      <c r="N100" s="19">
        <f t="shared" si="109"/>
        <v>0</v>
      </c>
      <c r="O100" s="19">
        <f t="shared" si="109"/>
        <v>0</v>
      </c>
      <c r="P100" s="37">
        <f t="shared" si="109"/>
        <v>0</v>
      </c>
    </row>
    <row r="101">
      <c r="A101" s="1" t="s">
        <v>209</v>
      </c>
      <c r="B101" s="36">
        <f t="shared" si="2"/>
        <v>0</v>
      </c>
      <c r="C101">
        <f t="shared" si="3"/>
        <v>0</v>
      </c>
      <c r="D101">
        <f t="shared" si="4"/>
        <v>0</v>
      </c>
      <c r="E101">
        <f t="shared" si="5"/>
        <v>0</v>
      </c>
      <c r="F101" s="37">
        <f t="shared" si="6"/>
        <v>0</v>
      </c>
      <c r="G101" s="36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>
        <f t="shared" si="11"/>
        <v>0</v>
      </c>
      <c r="L101" s="39">
        <f t="shared" ref="L101:P101" si="110">B101+G101</f>
        <v>0</v>
      </c>
      <c r="M101" s="19">
        <f t="shared" si="110"/>
        <v>0</v>
      </c>
      <c r="N101" s="19">
        <f t="shared" si="110"/>
        <v>0</v>
      </c>
      <c r="O101" s="19">
        <f t="shared" si="110"/>
        <v>0</v>
      </c>
      <c r="P101" s="37">
        <f t="shared" si="110"/>
        <v>0</v>
      </c>
    </row>
    <row r="102">
      <c r="A102" s="1" t="s">
        <v>210</v>
      </c>
      <c r="B102" s="36">
        <f t="shared" si="2"/>
        <v>0</v>
      </c>
      <c r="C102">
        <f t="shared" si="3"/>
        <v>0</v>
      </c>
      <c r="D102">
        <f t="shared" si="4"/>
        <v>0</v>
      </c>
      <c r="E102">
        <f t="shared" si="5"/>
        <v>0</v>
      </c>
      <c r="F102" s="37">
        <f t="shared" si="6"/>
        <v>0</v>
      </c>
      <c r="G102" s="36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>
        <f t="shared" si="11"/>
        <v>0</v>
      </c>
      <c r="L102" s="39">
        <f t="shared" ref="L102:P102" si="111">B102+G102</f>
        <v>0</v>
      </c>
      <c r="M102" s="19">
        <f t="shared" si="111"/>
        <v>0</v>
      </c>
      <c r="N102" s="19">
        <f t="shared" si="111"/>
        <v>0</v>
      </c>
      <c r="O102" s="19">
        <f t="shared" si="111"/>
        <v>0</v>
      </c>
      <c r="P102" s="37">
        <f t="shared" si="111"/>
        <v>0</v>
      </c>
    </row>
    <row r="103" ht="15.0" customHeight="1">
      <c r="A103" s="1" t="s">
        <v>211</v>
      </c>
      <c r="B103" s="36">
        <f t="shared" si="2"/>
        <v>0</v>
      </c>
      <c r="C103">
        <f t="shared" si="3"/>
        <v>0</v>
      </c>
      <c r="D103">
        <f t="shared" si="4"/>
        <v>0</v>
      </c>
      <c r="E103">
        <f t="shared" si="5"/>
        <v>0</v>
      </c>
      <c r="F103" s="37">
        <f t="shared" si="6"/>
        <v>0</v>
      </c>
      <c r="G103" s="36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 s="38">
        <f t="shared" si="11"/>
        <v>0</v>
      </c>
      <c r="L103" s="39">
        <f t="shared" ref="L103:P103" si="112">B103+G103</f>
        <v>0</v>
      </c>
      <c r="M103" s="19">
        <f t="shared" si="112"/>
        <v>0</v>
      </c>
      <c r="N103" s="19">
        <f t="shared" si="112"/>
        <v>0</v>
      </c>
      <c r="O103" s="19">
        <f t="shared" si="112"/>
        <v>0</v>
      </c>
      <c r="P103" s="37">
        <f t="shared" si="112"/>
        <v>0</v>
      </c>
    </row>
    <row r="104">
      <c r="A104" s="1" t="s">
        <v>212</v>
      </c>
      <c r="B104" s="36">
        <f t="shared" si="2"/>
        <v>0</v>
      </c>
      <c r="C104">
        <f t="shared" si="3"/>
        <v>0</v>
      </c>
      <c r="D104">
        <f t="shared" si="4"/>
        <v>0</v>
      </c>
      <c r="E104">
        <f t="shared" si="5"/>
        <v>0</v>
      </c>
      <c r="F104" s="37">
        <f t="shared" si="6"/>
        <v>0</v>
      </c>
      <c r="G104" s="36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>
        <f t="shared" si="11"/>
        <v>0</v>
      </c>
      <c r="L104" s="39">
        <f t="shared" ref="L104:P104" si="113">B104+G104</f>
        <v>0</v>
      </c>
      <c r="M104" s="19">
        <f t="shared" si="113"/>
        <v>0</v>
      </c>
      <c r="N104" s="19">
        <f t="shared" si="113"/>
        <v>0</v>
      </c>
      <c r="O104" s="19">
        <f t="shared" si="113"/>
        <v>0</v>
      </c>
      <c r="P104" s="37">
        <f t="shared" si="113"/>
        <v>0</v>
      </c>
    </row>
    <row r="105">
      <c r="A105" s="1" t="s">
        <v>213</v>
      </c>
      <c r="B105" s="36">
        <f t="shared" si="2"/>
        <v>0</v>
      </c>
      <c r="C105">
        <f t="shared" si="3"/>
        <v>0</v>
      </c>
      <c r="D105">
        <f t="shared" si="4"/>
        <v>0</v>
      </c>
      <c r="E105">
        <f t="shared" si="5"/>
        <v>0</v>
      </c>
      <c r="F105" s="37">
        <f t="shared" si="6"/>
        <v>0</v>
      </c>
      <c r="G105" s="36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>
        <f t="shared" si="11"/>
        <v>0</v>
      </c>
      <c r="L105" s="39">
        <f t="shared" ref="L105:P105" si="114">B105+G105</f>
        <v>0</v>
      </c>
      <c r="M105" s="19">
        <f t="shared" si="114"/>
        <v>0</v>
      </c>
      <c r="N105" s="19">
        <f t="shared" si="114"/>
        <v>0</v>
      </c>
      <c r="O105" s="19">
        <f t="shared" si="114"/>
        <v>0</v>
      </c>
      <c r="P105" s="37">
        <f t="shared" si="114"/>
        <v>0</v>
      </c>
    </row>
    <row r="106">
      <c r="A106" s="1" t="s">
        <v>214</v>
      </c>
      <c r="B106" s="36">
        <f t="shared" si="2"/>
        <v>0</v>
      </c>
      <c r="C106">
        <f t="shared" si="3"/>
        <v>0</v>
      </c>
      <c r="D106">
        <f t="shared" si="4"/>
        <v>0</v>
      </c>
      <c r="E106">
        <f t="shared" si="5"/>
        <v>0</v>
      </c>
      <c r="F106" s="37">
        <f t="shared" si="6"/>
        <v>0</v>
      </c>
      <c r="G106" s="3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>
        <f t="shared" si="11"/>
        <v>0</v>
      </c>
      <c r="L106" s="39">
        <f t="shared" ref="L106:P106" si="115">B106+G106</f>
        <v>0</v>
      </c>
      <c r="M106" s="19">
        <f t="shared" si="115"/>
        <v>0</v>
      </c>
      <c r="N106" s="19">
        <f t="shared" si="115"/>
        <v>0</v>
      </c>
      <c r="O106" s="19">
        <f t="shared" si="115"/>
        <v>0</v>
      </c>
      <c r="P106" s="37">
        <f t="shared" si="115"/>
        <v>0</v>
      </c>
    </row>
    <row r="107">
      <c r="A107" s="1" t="s">
        <v>215</v>
      </c>
      <c r="B107" s="36">
        <f t="shared" si="2"/>
        <v>163</v>
      </c>
      <c r="C107">
        <f t="shared" si="3"/>
        <v>2518</v>
      </c>
      <c r="D107">
        <f t="shared" si="4"/>
        <v>707</v>
      </c>
      <c r="E107">
        <f t="shared" si="5"/>
        <v>81</v>
      </c>
      <c r="F107" s="37">
        <f t="shared" si="6"/>
        <v>4219.51</v>
      </c>
      <c r="G107" s="36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>
        <f t="shared" si="11"/>
        <v>0</v>
      </c>
      <c r="L107" s="39">
        <f t="shared" ref="L107:P107" si="116">B107+G107</f>
        <v>163</v>
      </c>
      <c r="M107" s="19">
        <f t="shared" si="116"/>
        <v>2518</v>
      </c>
      <c r="N107" s="19">
        <f t="shared" si="116"/>
        <v>707</v>
      </c>
      <c r="O107" s="19">
        <f t="shared" si="116"/>
        <v>81</v>
      </c>
      <c r="P107" s="37">
        <f t="shared" si="116"/>
        <v>4219.51</v>
      </c>
    </row>
    <row r="108">
      <c r="A108" s="1" t="s">
        <v>216</v>
      </c>
      <c r="B108" s="36">
        <f t="shared" si="2"/>
        <v>0</v>
      </c>
      <c r="C108">
        <f t="shared" si="3"/>
        <v>0</v>
      </c>
      <c r="D108">
        <f t="shared" si="4"/>
        <v>0</v>
      </c>
      <c r="E108">
        <f t="shared" si="5"/>
        <v>0</v>
      </c>
      <c r="F108" s="37">
        <f t="shared" si="6"/>
        <v>0</v>
      </c>
      <c r="G108" s="36">
        <f t="shared" si="7"/>
        <v>0</v>
      </c>
      <c r="H108">
        <f t="shared" si="8"/>
        <v>-162</v>
      </c>
      <c r="I108">
        <f t="shared" si="9"/>
        <v>0</v>
      </c>
      <c r="J108">
        <f t="shared" si="10"/>
        <v>0</v>
      </c>
      <c r="K108" s="38">
        <f t="shared" si="11"/>
        <v>-162</v>
      </c>
      <c r="L108" s="39">
        <f t="shared" ref="L108:P108" si="117">B108+G108</f>
        <v>0</v>
      </c>
      <c r="M108" s="19">
        <f t="shared" si="117"/>
        <v>-162</v>
      </c>
      <c r="N108" s="19">
        <f t="shared" si="117"/>
        <v>0</v>
      </c>
      <c r="O108" s="19">
        <f t="shared" si="117"/>
        <v>0</v>
      </c>
      <c r="P108" s="37">
        <f t="shared" si="117"/>
        <v>-162</v>
      </c>
    </row>
    <row r="109">
      <c r="A109" s="1" t="s">
        <v>217</v>
      </c>
      <c r="B109" s="36">
        <f t="shared" si="2"/>
        <v>0</v>
      </c>
      <c r="C109">
        <f t="shared" si="3"/>
        <v>0</v>
      </c>
      <c r="D109">
        <f t="shared" si="4"/>
        <v>0</v>
      </c>
      <c r="E109">
        <f t="shared" si="5"/>
        <v>0</v>
      </c>
      <c r="F109" s="37">
        <f t="shared" si="6"/>
        <v>0</v>
      </c>
      <c r="G109" s="36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38">
        <f t="shared" si="11"/>
        <v>0</v>
      </c>
      <c r="L109" s="39">
        <f t="shared" ref="L109:P109" si="118">B109+G109</f>
        <v>0</v>
      </c>
      <c r="M109" s="19">
        <f t="shared" si="118"/>
        <v>0</v>
      </c>
      <c r="N109" s="19">
        <f t="shared" si="118"/>
        <v>0</v>
      </c>
      <c r="O109" s="19">
        <f t="shared" si="118"/>
        <v>0</v>
      </c>
      <c r="P109" s="37">
        <f t="shared" si="118"/>
        <v>0</v>
      </c>
    </row>
    <row r="110">
      <c r="A110" s="1" t="s">
        <v>218</v>
      </c>
      <c r="B110" s="36">
        <f t="shared" si="2"/>
        <v>0</v>
      </c>
      <c r="C110">
        <f t="shared" si="3"/>
        <v>2150</v>
      </c>
      <c r="D110">
        <f t="shared" si="4"/>
        <v>0</v>
      </c>
      <c r="E110">
        <f t="shared" si="5"/>
        <v>0</v>
      </c>
      <c r="F110" s="37">
        <f t="shared" si="6"/>
        <v>2150</v>
      </c>
      <c r="G110" s="36">
        <f t="shared" si="7"/>
        <v>0</v>
      </c>
      <c r="H110">
        <f t="shared" si="8"/>
        <v>-6890</v>
      </c>
      <c r="I110">
        <f t="shared" si="9"/>
        <v>0</v>
      </c>
      <c r="J110">
        <f t="shared" si="10"/>
        <v>0</v>
      </c>
      <c r="K110" s="38">
        <f t="shared" si="11"/>
        <v>-6890</v>
      </c>
      <c r="L110" s="39">
        <f t="shared" ref="L110:P110" si="119">B110+G110</f>
        <v>0</v>
      </c>
      <c r="M110" s="19">
        <f t="shared" si="119"/>
        <v>-4740</v>
      </c>
      <c r="N110" s="19">
        <f t="shared" si="119"/>
        <v>0</v>
      </c>
      <c r="O110" s="19">
        <f t="shared" si="119"/>
        <v>0</v>
      </c>
      <c r="P110" s="37">
        <f t="shared" si="119"/>
        <v>-4740</v>
      </c>
    </row>
    <row r="111">
      <c r="A111" s="1" t="s">
        <v>219</v>
      </c>
      <c r="B111" s="36">
        <f t="shared" si="2"/>
        <v>0</v>
      </c>
      <c r="C111">
        <f t="shared" si="3"/>
        <v>0</v>
      </c>
      <c r="D111">
        <f t="shared" si="4"/>
        <v>0</v>
      </c>
      <c r="E111">
        <f t="shared" si="5"/>
        <v>0</v>
      </c>
      <c r="F111" s="37">
        <f t="shared" si="6"/>
        <v>0</v>
      </c>
      <c r="G111" s="36">
        <f t="shared" si="7"/>
        <v>0</v>
      </c>
      <c r="H111">
        <f t="shared" si="8"/>
        <v>-250</v>
      </c>
      <c r="I111">
        <f t="shared" si="9"/>
        <v>0</v>
      </c>
      <c r="J111">
        <f t="shared" si="10"/>
        <v>0</v>
      </c>
      <c r="K111" s="38">
        <f t="shared" si="11"/>
        <v>-250</v>
      </c>
      <c r="L111" s="39">
        <f t="shared" ref="L111:P111" si="120">B111+G111</f>
        <v>0</v>
      </c>
      <c r="M111" s="19">
        <f t="shared" si="120"/>
        <v>-250</v>
      </c>
      <c r="N111" s="19">
        <f t="shared" si="120"/>
        <v>0</v>
      </c>
      <c r="O111" s="19">
        <f t="shared" si="120"/>
        <v>0</v>
      </c>
      <c r="P111" s="37">
        <f t="shared" si="120"/>
        <v>-250</v>
      </c>
    </row>
    <row r="112">
      <c r="A112" s="1" t="s">
        <v>220</v>
      </c>
      <c r="B112" s="36">
        <f t="shared" si="2"/>
        <v>183</v>
      </c>
      <c r="C112">
        <f t="shared" si="3"/>
        <v>0</v>
      </c>
      <c r="D112">
        <f t="shared" si="4"/>
        <v>0</v>
      </c>
      <c r="E112">
        <f t="shared" si="5"/>
        <v>0</v>
      </c>
      <c r="F112" s="37">
        <f t="shared" si="6"/>
        <v>1830</v>
      </c>
      <c r="G112" s="36">
        <f t="shared" si="7"/>
        <v>-183</v>
      </c>
      <c r="H112">
        <f t="shared" si="8"/>
        <v>0</v>
      </c>
      <c r="I112">
        <f t="shared" si="9"/>
        <v>0</v>
      </c>
      <c r="J112">
        <f t="shared" si="10"/>
        <v>0</v>
      </c>
      <c r="K112" s="38">
        <f t="shared" si="11"/>
        <v>-1830</v>
      </c>
      <c r="L112" s="39">
        <f t="shared" ref="L112:P112" si="121">B112+G112</f>
        <v>0</v>
      </c>
      <c r="M112" s="19">
        <f t="shared" si="121"/>
        <v>0</v>
      </c>
      <c r="N112" s="19">
        <f t="shared" si="121"/>
        <v>0</v>
      </c>
      <c r="O112" s="19">
        <f t="shared" si="121"/>
        <v>0</v>
      </c>
      <c r="P112" s="37">
        <f t="shared" si="121"/>
        <v>0</v>
      </c>
    </row>
    <row r="113">
      <c r="A113" s="1" t="s">
        <v>221</v>
      </c>
      <c r="B113" s="36">
        <f t="shared" si="2"/>
        <v>0</v>
      </c>
      <c r="C113">
        <f t="shared" si="3"/>
        <v>0</v>
      </c>
      <c r="D113">
        <f t="shared" si="4"/>
        <v>0</v>
      </c>
      <c r="E113">
        <f t="shared" si="5"/>
        <v>0</v>
      </c>
      <c r="F113" s="37">
        <f t="shared" si="6"/>
        <v>0</v>
      </c>
      <c r="G113" s="36">
        <f t="shared" si="7"/>
        <v>0</v>
      </c>
      <c r="H113">
        <f t="shared" si="8"/>
        <v>-5</v>
      </c>
      <c r="I113">
        <f t="shared" si="9"/>
        <v>0</v>
      </c>
      <c r="J113">
        <f t="shared" si="10"/>
        <v>0</v>
      </c>
      <c r="K113" s="38">
        <f t="shared" si="11"/>
        <v>-5</v>
      </c>
      <c r="L113" s="39">
        <f t="shared" ref="L113:P113" si="122">B113+G113</f>
        <v>0</v>
      </c>
      <c r="M113" s="19">
        <f t="shared" si="122"/>
        <v>-5</v>
      </c>
      <c r="N113" s="19">
        <f t="shared" si="122"/>
        <v>0</v>
      </c>
      <c r="O113" s="19">
        <f t="shared" si="122"/>
        <v>0</v>
      </c>
      <c r="P113" s="37">
        <f t="shared" si="122"/>
        <v>-5</v>
      </c>
    </row>
    <row r="114">
      <c r="A114" s="1" t="s">
        <v>222</v>
      </c>
      <c r="B114" s="36">
        <f t="shared" si="2"/>
        <v>0</v>
      </c>
      <c r="C114">
        <f t="shared" si="3"/>
        <v>0</v>
      </c>
      <c r="D114">
        <f t="shared" si="4"/>
        <v>0</v>
      </c>
      <c r="E114">
        <f t="shared" si="5"/>
        <v>0</v>
      </c>
      <c r="F114" s="37">
        <f t="shared" si="6"/>
        <v>0</v>
      </c>
      <c r="G114" s="36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>
        <f t="shared" si="11"/>
        <v>0</v>
      </c>
      <c r="L114" s="39">
        <f t="shared" ref="L114:P114" si="123">B114+G114</f>
        <v>0</v>
      </c>
      <c r="M114" s="19">
        <f t="shared" si="123"/>
        <v>0</v>
      </c>
      <c r="N114" s="19">
        <f t="shared" si="123"/>
        <v>0</v>
      </c>
      <c r="O114" s="19">
        <f t="shared" si="123"/>
        <v>0</v>
      </c>
      <c r="P114" s="37">
        <f t="shared" si="123"/>
        <v>0</v>
      </c>
    </row>
    <row r="115" hidden="1">
      <c r="A115" s="1"/>
      <c r="B115" s="36"/>
      <c r="G115" s="36"/>
      <c r="K115" s="19"/>
      <c r="L115" s="39"/>
      <c r="M115" s="19"/>
      <c r="N115" s="19"/>
      <c r="O115" s="19"/>
      <c r="P115" s="51"/>
    </row>
    <row r="116">
      <c r="A116" s="43" t="s">
        <v>223</v>
      </c>
      <c r="B116" s="44">
        <f t="shared" ref="B116:P116" si="124">SUM(B2:B115)</f>
        <v>730</v>
      </c>
      <c r="C116" s="44">
        <f t="shared" si="124"/>
        <v>9795</v>
      </c>
      <c r="D116" s="44">
        <f t="shared" si="124"/>
        <v>785</v>
      </c>
      <c r="E116" s="44">
        <f t="shared" si="124"/>
        <v>183</v>
      </c>
      <c r="F116" s="44">
        <f t="shared" si="124"/>
        <v>17175.33</v>
      </c>
      <c r="G116" s="44">
        <f t="shared" si="124"/>
        <v>-248</v>
      </c>
      <c r="H116" s="44">
        <f t="shared" si="124"/>
        <v>-14430</v>
      </c>
      <c r="I116" s="44">
        <f t="shared" si="124"/>
        <v>-89</v>
      </c>
      <c r="J116" s="44">
        <f t="shared" si="124"/>
        <v>-25</v>
      </c>
      <c r="K116" s="44">
        <f t="shared" si="124"/>
        <v>-16919.15</v>
      </c>
      <c r="L116" s="44">
        <f t="shared" si="124"/>
        <v>482</v>
      </c>
      <c r="M116" s="44">
        <f t="shared" si="124"/>
        <v>-4635</v>
      </c>
      <c r="N116" s="44">
        <f t="shared" si="124"/>
        <v>696</v>
      </c>
      <c r="O116" s="44">
        <f t="shared" si="124"/>
        <v>158</v>
      </c>
      <c r="P116" s="44">
        <f t="shared" si="124"/>
        <v>256.18</v>
      </c>
    </row>
  </sheetData>
  <conditionalFormatting sqref="A1:P116">
    <cfRule type="cellIs" dxfId="0" priority="1" operator="greaterThan">
      <formula>0</formula>
    </cfRule>
  </conditionalFormatting>
  <conditionalFormatting sqref="A1:P116">
    <cfRule type="cellIs" dxfId="1" priority="2" operator="lessThan">
      <formula>0</formula>
    </cfRule>
  </conditionalFormatting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3.57"/>
    <col customWidth="1" min="4" max="4" width="17.71"/>
    <col customWidth="1" min="5" max="5" width="14.29"/>
    <col customWidth="1" min="6" max="6" width="14.0"/>
    <col customWidth="1" min="7" max="7" width="31.14"/>
    <col customWidth="1" min="8" max="8" width="9.29"/>
    <col customWidth="1" min="9" max="11" width="7.71"/>
    <col customWidth="1" min="12" max="12" width="31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6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187</v>
      </c>
      <c r="B2" s="85">
        <v>0.008449074074074074</v>
      </c>
      <c r="C2" s="19" t="s">
        <v>673</v>
      </c>
      <c r="D2" s="19" t="s">
        <v>1012</v>
      </c>
      <c r="E2" s="19" t="s">
        <v>275</v>
      </c>
      <c r="F2" s="19" t="s">
        <v>262</v>
      </c>
      <c r="G2" s="59" t="s">
        <v>281</v>
      </c>
      <c r="H2" s="59" t="s">
        <v>254</v>
      </c>
      <c r="I2" s="59" t="s">
        <v>254</v>
      </c>
      <c r="J2" s="59" t="s">
        <v>254</v>
      </c>
      <c r="K2" s="59" t="s">
        <v>254</v>
      </c>
      <c r="L2" s="61" t="s">
        <v>254</v>
      </c>
      <c r="M2" s="61" t="s">
        <v>254</v>
      </c>
      <c r="N2" s="61" t="s">
        <v>254</v>
      </c>
      <c r="O2" s="61" t="s">
        <v>254</v>
      </c>
      <c r="P2" s="61" t="s">
        <v>254</v>
      </c>
    </row>
    <row r="3">
      <c r="A3" s="19" t="s">
        <v>187</v>
      </c>
      <c r="B3" s="85">
        <v>0.02122685185185185</v>
      </c>
      <c r="C3" s="19" t="s">
        <v>226</v>
      </c>
      <c r="D3" s="19" t="s">
        <v>1057</v>
      </c>
      <c r="E3" s="19" t="s">
        <v>226</v>
      </c>
      <c r="F3" s="19" t="s">
        <v>258</v>
      </c>
      <c r="G3" s="59" t="s">
        <v>402</v>
      </c>
      <c r="H3" s="59" t="s">
        <v>254</v>
      </c>
      <c r="I3" s="59" t="s">
        <v>254</v>
      </c>
      <c r="J3" s="59" t="s">
        <v>254</v>
      </c>
      <c r="K3" s="59" t="s">
        <v>254</v>
      </c>
      <c r="L3" s="61" t="s">
        <v>254</v>
      </c>
      <c r="M3" s="61" t="s">
        <v>254</v>
      </c>
      <c r="N3" s="61">
        <v>75.0</v>
      </c>
      <c r="O3" s="61" t="s">
        <v>254</v>
      </c>
      <c r="P3" s="61" t="s">
        <v>254</v>
      </c>
    </row>
    <row r="4">
      <c r="A4" s="19" t="s">
        <v>187</v>
      </c>
      <c r="B4" s="85">
        <v>0.02122685185185185</v>
      </c>
      <c r="C4" s="19" t="s">
        <v>227</v>
      </c>
      <c r="D4" s="19" t="s">
        <v>1057</v>
      </c>
      <c r="E4" s="19" t="s">
        <v>227</v>
      </c>
      <c r="F4" s="19" t="s">
        <v>258</v>
      </c>
      <c r="G4" s="59" t="s">
        <v>402</v>
      </c>
      <c r="H4" s="59" t="s">
        <v>254</v>
      </c>
      <c r="I4" s="59" t="s">
        <v>254</v>
      </c>
      <c r="J4" s="59" t="s">
        <v>254</v>
      </c>
      <c r="K4" s="59" t="s">
        <v>254</v>
      </c>
      <c r="L4" s="61" t="s">
        <v>254</v>
      </c>
      <c r="M4" s="61" t="s">
        <v>254</v>
      </c>
      <c r="N4" s="61">
        <v>75.0</v>
      </c>
      <c r="O4" s="61" t="s">
        <v>254</v>
      </c>
      <c r="P4" s="61" t="s">
        <v>254</v>
      </c>
    </row>
    <row r="5">
      <c r="A5" s="19" t="s">
        <v>187</v>
      </c>
      <c r="B5" s="18">
        <v>0.02122685185185185</v>
      </c>
      <c r="C5" s="19" t="s">
        <v>228</v>
      </c>
      <c r="D5" s="19" t="s">
        <v>1057</v>
      </c>
      <c r="E5" s="19" t="s">
        <v>228</v>
      </c>
      <c r="F5" s="19" t="s">
        <v>258</v>
      </c>
      <c r="G5" s="59" t="s">
        <v>402</v>
      </c>
      <c r="H5" s="59" t="s">
        <v>254</v>
      </c>
      <c r="I5" s="59" t="s">
        <v>254</v>
      </c>
      <c r="J5" s="59" t="s">
        <v>254</v>
      </c>
      <c r="K5" s="59" t="s">
        <v>254</v>
      </c>
      <c r="L5" s="61" t="s">
        <v>254</v>
      </c>
      <c r="M5" s="61" t="s">
        <v>254</v>
      </c>
      <c r="N5" s="61">
        <v>75.0</v>
      </c>
      <c r="O5" s="61" t="s">
        <v>254</v>
      </c>
      <c r="P5" s="61" t="s">
        <v>254</v>
      </c>
    </row>
    <row r="6">
      <c r="A6" s="19" t="s">
        <v>187</v>
      </c>
      <c r="B6" s="18">
        <v>0.02122685185185185</v>
      </c>
      <c r="C6" s="19" t="s">
        <v>230</v>
      </c>
      <c r="D6" s="19" t="s">
        <v>1057</v>
      </c>
      <c r="E6" s="19" t="s">
        <v>230</v>
      </c>
      <c r="F6" s="19" t="s">
        <v>258</v>
      </c>
      <c r="G6" s="59" t="s">
        <v>402</v>
      </c>
      <c r="H6" s="59" t="s">
        <v>254</v>
      </c>
      <c r="I6" s="59" t="s">
        <v>254</v>
      </c>
      <c r="J6" s="59" t="s">
        <v>254</v>
      </c>
      <c r="K6" s="59" t="s">
        <v>254</v>
      </c>
      <c r="L6" s="61" t="s">
        <v>254</v>
      </c>
      <c r="M6" s="61" t="s">
        <v>254</v>
      </c>
      <c r="N6" s="61">
        <v>75.0</v>
      </c>
      <c r="O6" s="61" t="s">
        <v>254</v>
      </c>
      <c r="P6" s="61" t="s">
        <v>254</v>
      </c>
    </row>
    <row r="7">
      <c r="A7" s="19" t="s">
        <v>187</v>
      </c>
      <c r="B7" s="18">
        <v>0.02122685185185185</v>
      </c>
      <c r="C7" s="19" t="s">
        <v>232</v>
      </c>
      <c r="D7" s="19" t="s">
        <v>1057</v>
      </c>
      <c r="E7" s="19" t="s">
        <v>232</v>
      </c>
      <c r="F7" s="19" t="s">
        <v>258</v>
      </c>
      <c r="G7" s="59" t="s">
        <v>402</v>
      </c>
      <c r="H7" s="59" t="s">
        <v>254</v>
      </c>
      <c r="I7" s="59" t="s">
        <v>254</v>
      </c>
      <c r="J7" s="59" t="s">
        <v>254</v>
      </c>
      <c r="K7" s="59" t="s">
        <v>254</v>
      </c>
      <c r="L7" s="61" t="s">
        <v>254</v>
      </c>
      <c r="M7" s="61" t="s">
        <v>254</v>
      </c>
      <c r="N7" s="61">
        <v>75.0</v>
      </c>
      <c r="O7" s="61" t="s">
        <v>254</v>
      </c>
      <c r="P7" s="61" t="s">
        <v>254</v>
      </c>
    </row>
    <row r="8">
      <c r="A8" s="19" t="s">
        <v>187</v>
      </c>
      <c r="B8" s="18">
        <v>0.022835648148148147</v>
      </c>
      <c r="C8" s="19" t="s">
        <v>230</v>
      </c>
      <c r="D8" s="19" t="s">
        <v>254</v>
      </c>
      <c r="E8" s="19" t="s">
        <v>371</v>
      </c>
      <c r="F8" s="19" t="s">
        <v>262</v>
      </c>
      <c r="G8" s="59" t="s">
        <v>254</v>
      </c>
      <c r="H8" s="59" t="s">
        <v>254</v>
      </c>
      <c r="I8" s="59" t="s">
        <v>254</v>
      </c>
      <c r="J8" s="59" t="s">
        <v>254</v>
      </c>
      <c r="K8" s="59" t="s">
        <v>254</v>
      </c>
      <c r="L8" s="61" t="s">
        <v>1651</v>
      </c>
      <c r="M8" s="61" t="s">
        <v>254</v>
      </c>
      <c r="N8" s="61" t="s">
        <v>254</v>
      </c>
      <c r="O8" s="61" t="s">
        <v>254</v>
      </c>
      <c r="P8" s="61" t="s">
        <v>254</v>
      </c>
    </row>
    <row r="9">
      <c r="A9" s="19" t="s">
        <v>187</v>
      </c>
      <c r="B9" s="18">
        <v>0.023622685185185184</v>
      </c>
      <c r="C9" s="19" t="s">
        <v>673</v>
      </c>
      <c r="D9" s="19" t="s">
        <v>254</v>
      </c>
      <c r="E9" s="19" t="s">
        <v>230</v>
      </c>
      <c r="F9" s="19" t="s">
        <v>262</v>
      </c>
      <c r="G9" s="59" t="s">
        <v>1652</v>
      </c>
      <c r="H9" s="59" t="s">
        <v>254</v>
      </c>
      <c r="I9" s="59">
        <v>750.0</v>
      </c>
      <c r="J9" s="59" t="s">
        <v>254</v>
      </c>
      <c r="K9" s="59" t="s">
        <v>254</v>
      </c>
      <c r="L9" s="61" t="s">
        <v>254</v>
      </c>
      <c r="M9" s="61" t="s">
        <v>254</v>
      </c>
      <c r="N9" s="61" t="s">
        <v>254</v>
      </c>
      <c r="O9" s="61" t="s">
        <v>254</v>
      </c>
      <c r="P9" s="61" t="s">
        <v>254</v>
      </c>
    </row>
    <row r="10">
      <c r="A10" s="19" t="s">
        <v>187</v>
      </c>
      <c r="B10" s="18">
        <v>0.02665509259259259</v>
      </c>
      <c r="C10" s="19" t="s">
        <v>230</v>
      </c>
      <c r="D10" s="19" t="s">
        <v>254</v>
      </c>
      <c r="E10" s="19" t="s">
        <v>275</v>
      </c>
      <c r="F10" s="19" t="s">
        <v>451</v>
      </c>
      <c r="G10" s="59" t="s">
        <v>1653</v>
      </c>
      <c r="H10" s="59" t="s">
        <v>254</v>
      </c>
      <c r="I10" s="59" t="s">
        <v>254</v>
      </c>
      <c r="J10" s="59" t="s">
        <v>254</v>
      </c>
      <c r="K10" s="59" t="s">
        <v>254</v>
      </c>
      <c r="L10" s="61" t="s">
        <v>1653</v>
      </c>
      <c r="M10" s="61" t="s">
        <v>254</v>
      </c>
      <c r="N10" s="61" t="s">
        <v>254</v>
      </c>
      <c r="O10" s="61" t="s">
        <v>254</v>
      </c>
      <c r="P10" s="61" t="s">
        <v>254</v>
      </c>
    </row>
    <row r="11">
      <c r="A11" s="19" t="s">
        <v>187</v>
      </c>
      <c r="B11" s="18">
        <v>0.035625</v>
      </c>
      <c r="C11" s="19" t="s">
        <v>228</v>
      </c>
      <c r="D11" s="19" t="s">
        <v>254</v>
      </c>
      <c r="E11" s="19" t="s">
        <v>226</v>
      </c>
      <c r="F11" s="19" t="s">
        <v>262</v>
      </c>
      <c r="G11" s="59" t="s">
        <v>1654</v>
      </c>
      <c r="H11" s="59" t="s">
        <v>254</v>
      </c>
      <c r="I11" s="59" t="s">
        <v>254</v>
      </c>
      <c r="J11" s="59" t="s">
        <v>254</v>
      </c>
      <c r="K11" s="59" t="s">
        <v>254</v>
      </c>
      <c r="L11" s="61" t="s">
        <v>1654</v>
      </c>
      <c r="M11" s="61" t="s">
        <v>254</v>
      </c>
      <c r="N11" s="61" t="s">
        <v>254</v>
      </c>
      <c r="O11" s="61" t="s">
        <v>254</v>
      </c>
      <c r="P11" s="61" t="s">
        <v>254</v>
      </c>
    </row>
    <row r="12">
      <c r="A12" s="19" t="s">
        <v>187</v>
      </c>
      <c r="B12" s="18">
        <v>0.035625</v>
      </c>
      <c r="C12" s="19" t="s">
        <v>228</v>
      </c>
      <c r="D12" s="19" t="s">
        <v>254</v>
      </c>
      <c r="E12" s="19" t="s">
        <v>230</v>
      </c>
      <c r="F12" s="19" t="s">
        <v>262</v>
      </c>
      <c r="G12" s="59" t="s">
        <v>1654</v>
      </c>
      <c r="H12" s="59" t="s">
        <v>254</v>
      </c>
      <c r="I12" s="59" t="s">
        <v>254</v>
      </c>
      <c r="J12" s="59" t="s">
        <v>254</v>
      </c>
      <c r="K12" s="59" t="s">
        <v>254</v>
      </c>
      <c r="L12" s="61" t="s">
        <v>1654</v>
      </c>
      <c r="M12" s="61" t="s">
        <v>254</v>
      </c>
      <c r="N12" s="61" t="s">
        <v>254</v>
      </c>
      <c r="O12" s="61" t="s">
        <v>254</v>
      </c>
      <c r="P12" s="61" t="s">
        <v>254</v>
      </c>
    </row>
    <row r="13">
      <c r="A13" s="19" t="s">
        <v>187</v>
      </c>
      <c r="B13" s="18">
        <v>0.035625</v>
      </c>
      <c r="C13" s="19" t="s">
        <v>228</v>
      </c>
      <c r="D13" s="19" t="s">
        <v>254</v>
      </c>
      <c r="E13" s="19" t="s">
        <v>236</v>
      </c>
      <c r="F13" s="19" t="s">
        <v>262</v>
      </c>
      <c r="G13" s="59" t="s">
        <v>1654</v>
      </c>
      <c r="H13" s="59" t="s">
        <v>254</v>
      </c>
      <c r="I13" s="59" t="s">
        <v>254</v>
      </c>
      <c r="J13" s="59" t="s">
        <v>254</v>
      </c>
      <c r="K13" s="59" t="s">
        <v>254</v>
      </c>
      <c r="L13" s="61" t="s">
        <v>1654</v>
      </c>
      <c r="M13" s="61" t="s">
        <v>254</v>
      </c>
      <c r="N13" s="61" t="s">
        <v>254</v>
      </c>
      <c r="O13" s="61" t="s">
        <v>254</v>
      </c>
      <c r="P13" s="61" t="s">
        <v>254</v>
      </c>
    </row>
    <row r="14">
      <c r="A14" s="19" t="s">
        <v>187</v>
      </c>
      <c r="B14" s="18">
        <v>0.035625</v>
      </c>
      <c r="C14" s="19" t="s">
        <v>228</v>
      </c>
      <c r="D14" s="19" t="s">
        <v>254</v>
      </c>
      <c r="E14" s="19" t="s">
        <v>227</v>
      </c>
      <c r="F14" s="19" t="s">
        <v>262</v>
      </c>
      <c r="G14" s="59" t="s">
        <v>1654</v>
      </c>
      <c r="H14" s="59" t="s">
        <v>254</v>
      </c>
      <c r="I14" s="59" t="s">
        <v>254</v>
      </c>
      <c r="J14" s="59" t="s">
        <v>254</v>
      </c>
      <c r="K14" s="59" t="s">
        <v>254</v>
      </c>
      <c r="L14" s="61" t="s">
        <v>1654</v>
      </c>
      <c r="M14" s="61" t="s">
        <v>254</v>
      </c>
      <c r="N14" s="61" t="s">
        <v>254</v>
      </c>
      <c r="O14" s="61" t="s">
        <v>254</v>
      </c>
      <c r="P14" s="61" t="s">
        <v>254</v>
      </c>
    </row>
    <row r="15">
      <c r="A15" s="19" t="s">
        <v>187</v>
      </c>
      <c r="B15" s="18">
        <v>0.035625</v>
      </c>
      <c r="C15" s="19" t="s">
        <v>228</v>
      </c>
      <c r="D15" s="19" t="s">
        <v>254</v>
      </c>
      <c r="E15" s="19" t="s">
        <v>232</v>
      </c>
      <c r="F15" s="19" t="s">
        <v>262</v>
      </c>
      <c r="G15" s="59" t="s">
        <v>1654</v>
      </c>
      <c r="H15" s="59" t="s">
        <v>254</v>
      </c>
      <c r="I15" s="59" t="s">
        <v>254</v>
      </c>
      <c r="J15" s="59" t="s">
        <v>254</v>
      </c>
      <c r="K15" s="59" t="s">
        <v>254</v>
      </c>
      <c r="L15" s="61" t="s">
        <v>1654</v>
      </c>
      <c r="M15" s="61" t="s">
        <v>254</v>
      </c>
      <c r="N15" s="61" t="s">
        <v>254</v>
      </c>
      <c r="O15" s="61" t="s">
        <v>254</v>
      </c>
      <c r="P15" s="61" t="s">
        <v>254</v>
      </c>
    </row>
    <row r="16">
      <c r="A16" s="19" t="s">
        <v>187</v>
      </c>
      <c r="B16" s="18">
        <v>0.050451388888888886</v>
      </c>
      <c r="C16" s="19" t="s">
        <v>230</v>
      </c>
      <c r="D16" s="19" t="s">
        <v>252</v>
      </c>
      <c r="E16" s="19" t="s">
        <v>275</v>
      </c>
      <c r="F16" s="19" t="s">
        <v>258</v>
      </c>
      <c r="G16" s="59" t="s">
        <v>1655</v>
      </c>
      <c r="H16" s="59" t="s">
        <v>254</v>
      </c>
      <c r="I16" s="59" t="s">
        <v>254</v>
      </c>
      <c r="J16" s="59" t="s">
        <v>254</v>
      </c>
      <c r="K16" s="59" t="s">
        <v>254</v>
      </c>
      <c r="L16" s="61" t="s">
        <v>254</v>
      </c>
      <c r="M16" s="61" t="s">
        <v>254</v>
      </c>
      <c r="N16" s="61">
        <v>3.0</v>
      </c>
      <c r="O16" s="61" t="s">
        <v>254</v>
      </c>
      <c r="P16" s="61" t="s">
        <v>254</v>
      </c>
    </row>
    <row r="17">
      <c r="A17" s="19" t="s">
        <v>187</v>
      </c>
      <c r="B17" s="18">
        <v>0.05331018518518518</v>
      </c>
      <c r="C17" s="19" t="s">
        <v>227</v>
      </c>
      <c r="D17" s="19" t="s">
        <v>252</v>
      </c>
      <c r="E17" s="19" t="s">
        <v>227</v>
      </c>
      <c r="F17" s="19" t="s">
        <v>258</v>
      </c>
      <c r="G17" s="59" t="s">
        <v>1656</v>
      </c>
      <c r="H17" s="59" t="s">
        <v>254</v>
      </c>
      <c r="I17" s="59" t="s">
        <v>254</v>
      </c>
      <c r="J17" s="59" t="s">
        <v>254</v>
      </c>
      <c r="K17" s="59" t="s">
        <v>254</v>
      </c>
      <c r="L17" s="61" t="s">
        <v>254</v>
      </c>
      <c r="M17" s="61" t="s">
        <v>254</v>
      </c>
      <c r="N17" s="61">
        <v>100.0</v>
      </c>
      <c r="O17" s="61" t="s">
        <v>254</v>
      </c>
      <c r="P17" s="61" t="s">
        <v>254</v>
      </c>
    </row>
    <row r="18">
      <c r="A18" s="19" t="s">
        <v>187</v>
      </c>
      <c r="B18" s="18">
        <v>0.05758101851851852</v>
      </c>
      <c r="C18" s="19" t="s">
        <v>232</v>
      </c>
      <c r="D18" s="19" t="s">
        <v>443</v>
      </c>
      <c r="E18" s="19" t="s">
        <v>275</v>
      </c>
      <c r="F18" s="19" t="s">
        <v>258</v>
      </c>
      <c r="G18" s="59" t="s">
        <v>1655</v>
      </c>
      <c r="H18" s="59" t="s">
        <v>254</v>
      </c>
      <c r="I18" s="59" t="s">
        <v>254</v>
      </c>
      <c r="J18" s="59" t="s">
        <v>254</v>
      </c>
      <c r="K18" s="59" t="s">
        <v>254</v>
      </c>
      <c r="L18" s="61" t="s">
        <v>254</v>
      </c>
      <c r="M18" s="61" t="s">
        <v>254</v>
      </c>
      <c r="N18" s="61" t="s">
        <v>254</v>
      </c>
      <c r="O18" s="61">
        <v>9.0</v>
      </c>
      <c r="P18" s="61" t="s">
        <v>254</v>
      </c>
    </row>
    <row r="19">
      <c r="A19" s="19" t="s">
        <v>187</v>
      </c>
      <c r="B19" s="18">
        <v>0.059953703703703703</v>
      </c>
      <c r="C19" s="19" t="s">
        <v>230</v>
      </c>
      <c r="D19" s="19" t="s">
        <v>254</v>
      </c>
      <c r="E19" s="19" t="s">
        <v>1657</v>
      </c>
      <c r="F19" s="19" t="s">
        <v>262</v>
      </c>
      <c r="G19" s="59" t="s">
        <v>254</v>
      </c>
      <c r="H19" s="59" t="s">
        <v>254</v>
      </c>
      <c r="I19" s="59" t="s">
        <v>254</v>
      </c>
      <c r="J19" s="59" t="s">
        <v>254</v>
      </c>
      <c r="K19" s="59" t="s">
        <v>254</v>
      </c>
      <c r="L19" s="61" t="s">
        <v>1658</v>
      </c>
      <c r="M19" s="61" t="s">
        <v>254</v>
      </c>
      <c r="N19" s="61">
        <v>10.0</v>
      </c>
      <c r="O19" s="61" t="s">
        <v>254</v>
      </c>
      <c r="P19" s="61" t="s">
        <v>254</v>
      </c>
    </row>
    <row r="20">
      <c r="A20" s="19" t="s">
        <v>187</v>
      </c>
      <c r="B20" s="18">
        <v>0.059988425925925924</v>
      </c>
      <c r="C20" s="19" t="s">
        <v>230</v>
      </c>
      <c r="D20" s="19" t="s">
        <v>254</v>
      </c>
      <c r="E20" s="19" t="s">
        <v>1657</v>
      </c>
      <c r="F20" s="19" t="s">
        <v>262</v>
      </c>
      <c r="G20" s="59" t="s">
        <v>254</v>
      </c>
      <c r="H20" s="59" t="s">
        <v>254</v>
      </c>
      <c r="I20" s="59" t="s">
        <v>254</v>
      </c>
      <c r="J20" s="59" t="s">
        <v>254</v>
      </c>
      <c r="K20" s="59" t="s">
        <v>254</v>
      </c>
      <c r="L20" s="61" t="s">
        <v>254</v>
      </c>
      <c r="M20" s="61" t="s">
        <v>254</v>
      </c>
      <c r="N20" s="61" t="s">
        <v>254</v>
      </c>
      <c r="O20" s="61" t="s">
        <v>254</v>
      </c>
      <c r="P20" s="61" t="s">
        <v>254</v>
      </c>
    </row>
    <row r="21">
      <c r="A21" s="19" t="s">
        <v>187</v>
      </c>
      <c r="B21" s="18">
        <v>0.07753472222222223</v>
      </c>
      <c r="C21" s="19" t="s">
        <v>1659</v>
      </c>
      <c r="D21" s="19" t="s">
        <v>254</v>
      </c>
      <c r="E21" s="19" t="s">
        <v>230</v>
      </c>
      <c r="F21" s="19" t="s">
        <v>273</v>
      </c>
      <c r="G21" s="59" t="s">
        <v>254</v>
      </c>
      <c r="H21" s="59" t="s">
        <v>254</v>
      </c>
      <c r="I21" s="59" t="s">
        <v>254</v>
      </c>
      <c r="J21" s="59">
        <v>1.0</v>
      </c>
      <c r="K21" s="59">
        <v>3.0</v>
      </c>
      <c r="L21" s="61" t="s">
        <v>254</v>
      </c>
      <c r="M21" s="61" t="s">
        <v>254</v>
      </c>
      <c r="N21" s="61" t="s">
        <v>254</v>
      </c>
      <c r="O21" s="61" t="s">
        <v>254</v>
      </c>
      <c r="P21" s="61" t="s">
        <v>254</v>
      </c>
    </row>
    <row r="22">
      <c r="A22" s="19" t="s">
        <v>187</v>
      </c>
      <c r="B22" s="18">
        <v>0.16643518518518519</v>
      </c>
      <c r="C22" s="19" t="s">
        <v>228</v>
      </c>
      <c r="D22" s="19" t="s">
        <v>254</v>
      </c>
      <c r="E22" s="19" t="s">
        <v>254</v>
      </c>
      <c r="F22" s="19" t="s">
        <v>304</v>
      </c>
      <c r="G22" s="59" t="s">
        <v>254</v>
      </c>
      <c r="H22" s="59" t="s">
        <v>254</v>
      </c>
      <c r="I22" s="59" t="s">
        <v>254</v>
      </c>
      <c r="J22" s="59" t="s">
        <v>254</v>
      </c>
      <c r="K22" s="59" t="s">
        <v>254</v>
      </c>
      <c r="L22" s="61" t="s">
        <v>1526</v>
      </c>
      <c r="M22" s="61" t="s">
        <v>254</v>
      </c>
      <c r="N22" s="61" t="s">
        <v>254</v>
      </c>
      <c r="O22" s="61" t="s">
        <v>254</v>
      </c>
      <c r="P22" s="61" t="s">
        <v>254</v>
      </c>
      <c r="Q22" s="19" t="s">
        <v>1527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26.29"/>
    <col customWidth="1" min="4" max="4" width="15.43"/>
    <col customWidth="1" min="5" max="5" width="14.29"/>
    <col customWidth="1" min="6" max="6" width="14.0"/>
    <col customWidth="1" min="7" max="7" width="21.86"/>
    <col customWidth="1" min="8" max="8" width="9.29"/>
    <col customWidth="1" min="9" max="11" width="7.71"/>
    <col customWidth="1" min="12" max="12" width="31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6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188</v>
      </c>
      <c r="B2" s="18">
        <v>0.0447337962962963</v>
      </c>
      <c r="C2" s="19" t="s">
        <v>1660</v>
      </c>
      <c r="D2" s="19" t="s">
        <v>254</v>
      </c>
      <c r="E2" s="19" t="s">
        <v>236</v>
      </c>
      <c r="F2" s="19" t="s">
        <v>273</v>
      </c>
      <c r="G2" s="59" t="s">
        <v>254</v>
      </c>
      <c r="H2" s="60" t="s">
        <v>254</v>
      </c>
      <c r="I2" s="60">
        <v>35.0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188</v>
      </c>
      <c r="B3" s="18">
        <v>0.04653935185185185</v>
      </c>
      <c r="C3" s="19" t="s">
        <v>228</v>
      </c>
      <c r="D3" s="19" t="s">
        <v>254</v>
      </c>
      <c r="E3" s="19" t="s">
        <v>230</v>
      </c>
      <c r="F3" s="19" t="s">
        <v>262</v>
      </c>
      <c r="G3" s="59" t="s">
        <v>1661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1661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188</v>
      </c>
      <c r="B4" s="18">
        <v>0.17627314814814815</v>
      </c>
      <c r="C4" s="19" t="s">
        <v>228</v>
      </c>
      <c r="D4" s="19" t="s">
        <v>254</v>
      </c>
      <c r="E4" s="19" t="s">
        <v>254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1526</v>
      </c>
      <c r="M4" s="62" t="s">
        <v>254</v>
      </c>
      <c r="N4" s="62" t="s">
        <v>254</v>
      </c>
      <c r="O4" s="62" t="s">
        <v>254</v>
      </c>
      <c r="P4" s="62" t="s">
        <v>254</v>
      </c>
      <c r="Q4" s="19" t="s">
        <v>1527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0"/>
    <col customWidth="1" min="4" max="4" width="15.43"/>
    <col customWidth="1" min="5" max="5" width="14.29"/>
    <col customWidth="1" min="6" max="6" width="14.0"/>
    <col customWidth="1" min="7" max="7" width="27.86"/>
    <col customWidth="1" min="8" max="8" width="9.29"/>
    <col customWidth="1" min="9" max="11" width="7.71"/>
    <col customWidth="1" min="12" max="12" width="31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7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189</v>
      </c>
      <c r="B2" s="18">
        <v>0.03512731481481481</v>
      </c>
      <c r="C2" s="19" t="s">
        <v>236</v>
      </c>
      <c r="D2" s="19" t="s">
        <v>254</v>
      </c>
      <c r="E2" s="19" t="s">
        <v>228</v>
      </c>
      <c r="F2" s="19" t="s">
        <v>262</v>
      </c>
      <c r="G2" s="59" t="s">
        <v>254</v>
      </c>
      <c r="H2" s="60" t="s">
        <v>254</v>
      </c>
      <c r="I2" s="60">
        <v>75.0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  <c r="Q2" s="19" t="s">
        <v>1662</v>
      </c>
    </row>
    <row r="3">
      <c r="A3" s="19" t="s">
        <v>189</v>
      </c>
      <c r="B3" s="18">
        <v>0.03512731481481481</v>
      </c>
      <c r="C3" s="19" t="s">
        <v>236</v>
      </c>
      <c r="D3" s="19" t="s">
        <v>254</v>
      </c>
      <c r="E3" s="19" t="s">
        <v>228</v>
      </c>
      <c r="F3" s="19" t="s">
        <v>262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>
        <v>75.0</v>
      </c>
      <c r="O3" s="62" t="s">
        <v>254</v>
      </c>
      <c r="P3" s="62" t="s">
        <v>254</v>
      </c>
      <c r="Q3" s="19" t="s">
        <v>1662</v>
      </c>
    </row>
    <row r="4">
      <c r="A4" s="19" t="s">
        <v>189</v>
      </c>
      <c r="B4" s="18">
        <v>0.03550925925925926</v>
      </c>
      <c r="C4" s="19" t="s">
        <v>228</v>
      </c>
      <c r="D4" s="19" t="s">
        <v>1399</v>
      </c>
      <c r="E4" s="19" t="s">
        <v>228</v>
      </c>
      <c r="F4" s="19" t="s">
        <v>258</v>
      </c>
      <c r="G4" s="59" t="s">
        <v>1663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>
        <v>40.0</v>
      </c>
      <c r="O4" s="62" t="s">
        <v>254</v>
      </c>
      <c r="P4" s="62" t="s">
        <v>254</v>
      </c>
      <c r="Q4" s="19" t="s">
        <v>1664</v>
      </c>
    </row>
    <row r="5">
      <c r="A5" s="19" t="s">
        <v>189</v>
      </c>
      <c r="B5" s="18">
        <v>0.03576388888888889</v>
      </c>
      <c r="C5" s="19" t="s">
        <v>228</v>
      </c>
      <c r="D5" s="19" t="s">
        <v>1399</v>
      </c>
      <c r="E5" s="19" t="s">
        <v>228</v>
      </c>
      <c r="F5" s="19" t="s">
        <v>258</v>
      </c>
      <c r="G5" s="59" t="s">
        <v>1545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>
        <v>170.0</v>
      </c>
      <c r="O5" s="62" t="s">
        <v>254</v>
      </c>
      <c r="P5" s="62" t="s">
        <v>254</v>
      </c>
      <c r="Q5" s="19" t="s">
        <v>1665</v>
      </c>
    </row>
    <row r="6">
      <c r="A6" s="19" t="s">
        <v>189</v>
      </c>
      <c r="B6" s="18">
        <v>0.03612268518518519</v>
      </c>
      <c r="C6" s="19" t="s">
        <v>228</v>
      </c>
      <c r="D6" s="19" t="s">
        <v>254</v>
      </c>
      <c r="E6" s="19" t="s">
        <v>236</v>
      </c>
      <c r="F6" s="19" t="s">
        <v>262</v>
      </c>
      <c r="G6" s="59" t="s">
        <v>1663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1663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189</v>
      </c>
      <c r="B7" s="18">
        <v>0.0465625</v>
      </c>
      <c r="C7" s="19" t="s">
        <v>228</v>
      </c>
      <c r="D7" s="19" t="s">
        <v>254</v>
      </c>
      <c r="E7" s="19" t="s">
        <v>254</v>
      </c>
      <c r="F7" s="19" t="s">
        <v>304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1526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1527</v>
      </c>
    </row>
    <row r="8">
      <c r="A8" s="19" t="s">
        <v>189</v>
      </c>
      <c r="B8" s="18">
        <v>0.061134259259259256</v>
      </c>
      <c r="C8" s="19" t="s">
        <v>1666</v>
      </c>
      <c r="D8" s="19" t="s">
        <v>254</v>
      </c>
      <c r="E8" s="19" t="s">
        <v>230</v>
      </c>
      <c r="F8" s="19" t="s">
        <v>333</v>
      </c>
      <c r="G8" s="59" t="s">
        <v>1667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189</v>
      </c>
      <c r="B9" s="18">
        <v>0.06145833333333333</v>
      </c>
      <c r="C9" s="19" t="s">
        <v>1668</v>
      </c>
      <c r="D9" s="19" t="s">
        <v>254</v>
      </c>
      <c r="E9" s="19" t="s">
        <v>236</v>
      </c>
      <c r="F9" s="19" t="s">
        <v>273</v>
      </c>
      <c r="G9" s="59" t="s">
        <v>1669</v>
      </c>
      <c r="H9" s="60" t="s">
        <v>254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189</v>
      </c>
      <c r="B10" s="18">
        <v>0.06378472222222223</v>
      </c>
      <c r="C10" s="19" t="s">
        <v>1666</v>
      </c>
      <c r="D10" s="19" t="s">
        <v>254</v>
      </c>
      <c r="E10" s="19" t="s">
        <v>275</v>
      </c>
      <c r="F10" s="19" t="s">
        <v>262</v>
      </c>
      <c r="G10" s="59" t="s">
        <v>475</v>
      </c>
      <c r="H10" s="60" t="s">
        <v>254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7.71"/>
    <col customWidth="1" min="4" max="4" width="15.71"/>
    <col customWidth="1" min="5" max="5" width="14.29"/>
    <col customWidth="1" min="6" max="6" width="14.0"/>
    <col customWidth="1" min="7" max="7" width="21.71"/>
    <col customWidth="1" min="8" max="8" width="9.29"/>
    <col customWidth="1" min="9" max="11" width="7.71"/>
    <col customWidth="1" min="12" max="12" width="22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5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190</v>
      </c>
      <c r="B2" s="18">
        <v>0.017372685185185185</v>
      </c>
      <c r="C2" s="19" t="s">
        <v>1670</v>
      </c>
      <c r="D2" s="19" t="s">
        <v>1671</v>
      </c>
      <c r="E2" s="19" t="s">
        <v>228</v>
      </c>
      <c r="F2" s="19" t="s">
        <v>262</v>
      </c>
      <c r="G2" s="59" t="s">
        <v>1672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190</v>
      </c>
      <c r="B3" s="18">
        <v>0.0603125</v>
      </c>
      <c r="C3" s="19" t="s">
        <v>226</v>
      </c>
      <c r="D3" s="19" t="s">
        <v>254</v>
      </c>
      <c r="E3" s="19" t="s">
        <v>226</v>
      </c>
      <c r="F3" s="19" t="s">
        <v>304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1673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190</v>
      </c>
      <c r="B4" s="18">
        <v>0.060381944444444446</v>
      </c>
      <c r="C4" s="19" t="s">
        <v>228</v>
      </c>
      <c r="D4" s="19" t="s">
        <v>254</v>
      </c>
      <c r="E4" s="19" t="s">
        <v>228</v>
      </c>
      <c r="F4" s="19" t="s">
        <v>304</v>
      </c>
      <c r="G4" s="5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415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190</v>
      </c>
      <c r="B5" s="18">
        <v>0.12527777777777777</v>
      </c>
      <c r="C5" s="19" t="s">
        <v>254</v>
      </c>
      <c r="D5" s="19" t="s">
        <v>1671</v>
      </c>
      <c r="E5" s="19" t="s">
        <v>227</v>
      </c>
      <c r="F5" s="19" t="s">
        <v>273</v>
      </c>
      <c r="G5" s="59" t="s">
        <v>1674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190</v>
      </c>
      <c r="B6" s="18">
        <v>0.12527777777777777</v>
      </c>
      <c r="C6" s="19" t="s">
        <v>254</v>
      </c>
      <c r="D6" s="19" t="s">
        <v>1671</v>
      </c>
      <c r="E6" s="19" t="s">
        <v>230</v>
      </c>
      <c r="F6" s="19" t="s">
        <v>273</v>
      </c>
      <c r="G6" s="59" t="s">
        <v>1675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57"/>
    <col customWidth="1" min="4" max="4" width="15.71"/>
    <col customWidth="1" min="5" max="5" width="14.29"/>
    <col customWidth="1" min="6" max="6" width="14.0"/>
    <col customWidth="1" min="7" max="7" width="26.86"/>
    <col customWidth="1" min="8" max="8" width="9.29"/>
    <col customWidth="1" min="9" max="11" width="7.71"/>
    <col customWidth="1" min="12" max="12" width="31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5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191</v>
      </c>
      <c r="B2" s="85">
        <v>0.04538194444444445</v>
      </c>
      <c r="C2" s="19" t="s">
        <v>254</v>
      </c>
      <c r="D2" s="19" t="s">
        <v>1671</v>
      </c>
      <c r="E2" s="19" t="s">
        <v>227</v>
      </c>
      <c r="F2" s="19" t="s">
        <v>273</v>
      </c>
      <c r="G2" s="59" t="s">
        <v>1112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191</v>
      </c>
      <c r="B3" s="85">
        <v>0.05351851851851852</v>
      </c>
      <c r="C3" s="19" t="s">
        <v>254</v>
      </c>
      <c r="D3" s="19" t="s">
        <v>1671</v>
      </c>
      <c r="E3" s="19" t="s">
        <v>230</v>
      </c>
      <c r="F3" s="19" t="s">
        <v>273</v>
      </c>
      <c r="G3" s="59" t="s">
        <v>1676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191</v>
      </c>
      <c r="B4" s="85">
        <v>0.053668981481481484</v>
      </c>
      <c r="C4" s="19" t="s">
        <v>254</v>
      </c>
      <c r="D4" s="19" t="s">
        <v>1671</v>
      </c>
      <c r="E4" s="19" t="s">
        <v>230</v>
      </c>
      <c r="F4" s="19" t="s">
        <v>273</v>
      </c>
      <c r="G4" s="59" t="s">
        <v>1677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191</v>
      </c>
      <c r="B5" s="85">
        <v>0.06638888888888889</v>
      </c>
      <c r="C5" s="19" t="s">
        <v>230</v>
      </c>
      <c r="D5" s="19" t="s">
        <v>254</v>
      </c>
      <c r="E5" s="19" t="s">
        <v>236</v>
      </c>
      <c r="F5" s="19" t="s">
        <v>262</v>
      </c>
      <c r="G5" s="59" t="s">
        <v>1678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191</v>
      </c>
      <c r="B6" s="85">
        <v>0.15155092592592592</v>
      </c>
      <c r="C6" s="19" t="s">
        <v>254</v>
      </c>
      <c r="D6" s="19" t="s">
        <v>1671</v>
      </c>
      <c r="E6" s="19" t="s">
        <v>228</v>
      </c>
      <c r="F6" s="19" t="s">
        <v>273</v>
      </c>
      <c r="G6" s="59" t="s">
        <v>1679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0"/>
    <col customWidth="1" min="4" max="4" width="15.71"/>
    <col customWidth="1" min="5" max="5" width="14.29"/>
    <col customWidth="1" min="6" max="6" width="14.0"/>
    <col customWidth="1" min="7" max="7" width="56.43"/>
    <col customWidth="1" min="8" max="8" width="9.29"/>
    <col customWidth="1" min="9" max="11" width="7.71"/>
    <col customWidth="1" min="12" max="12" width="22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5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192</v>
      </c>
      <c r="B2" s="18">
        <v>0.020381944444444446</v>
      </c>
      <c r="C2" s="19" t="s">
        <v>1171</v>
      </c>
      <c r="D2" s="19" t="s">
        <v>1671</v>
      </c>
      <c r="E2" s="19" t="s">
        <v>236</v>
      </c>
      <c r="F2" s="19" t="s">
        <v>273</v>
      </c>
      <c r="G2" s="59" t="s">
        <v>1680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192</v>
      </c>
      <c r="B3" s="18">
        <v>0.02099537037037037</v>
      </c>
      <c r="C3" s="19" t="s">
        <v>1171</v>
      </c>
      <c r="D3" s="19" t="s">
        <v>1671</v>
      </c>
      <c r="E3" s="19" t="s">
        <v>236</v>
      </c>
      <c r="F3" s="19" t="s">
        <v>273</v>
      </c>
      <c r="G3" s="59" t="s">
        <v>1681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192</v>
      </c>
      <c r="B4" s="18">
        <v>0.027291666666666665</v>
      </c>
      <c r="C4" s="19" t="s">
        <v>227</v>
      </c>
      <c r="D4" s="19" t="s">
        <v>254</v>
      </c>
      <c r="E4" s="19" t="s">
        <v>232</v>
      </c>
      <c r="F4" s="19" t="s">
        <v>262</v>
      </c>
      <c r="G4" s="59" t="s">
        <v>422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422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192</v>
      </c>
      <c r="B5" s="18">
        <v>0.04076388888888889</v>
      </c>
      <c r="C5" s="19" t="s">
        <v>227</v>
      </c>
      <c r="D5" s="19" t="s">
        <v>254</v>
      </c>
      <c r="E5" s="19" t="s">
        <v>254</v>
      </c>
      <c r="F5" s="19" t="s">
        <v>304</v>
      </c>
      <c r="G5" s="5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422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192</v>
      </c>
      <c r="B6" s="18">
        <v>0.043993055555555556</v>
      </c>
      <c r="C6" s="19" t="s">
        <v>1171</v>
      </c>
      <c r="D6" s="19" t="s">
        <v>1671</v>
      </c>
      <c r="E6" s="19" t="s">
        <v>228</v>
      </c>
      <c r="F6" s="19" t="s">
        <v>273</v>
      </c>
      <c r="G6" s="59" t="s">
        <v>1682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192</v>
      </c>
      <c r="B7" s="18">
        <v>0.1400810185185185</v>
      </c>
      <c r="C7" s="19" t="s">
        <v>230</v>
      </c>
      <c r="D7" s="19" t="s">
        <v>254</v>
      </c>
      <c r="E7" s="19" t="s">
        <v>254</v>
      </c>
      <c r="F7" s="19" t="s">
        <v>304</v>
      </c>
      <c r="G7" s="5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1292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1683</v>
      </c>
    </row>
    <row r="8">
      <c r="A8" s="187" t="s">
        <v>192</v>
      </c>
      <c r="B8" s="18">
        <v>0.16248842592592594</v>
      </c>
      <c r="C8" s="187" t="s">
        <v>1171</v>
      </c>
      <c r="D8" s="19" t="s">
        <v>1671</v>
      </c>
      <c r="E8" s="187" t="s">
        <v>232</v>
      </c>
      <c r="F8" s="187" t="s">
        <v>273</v>
      </c>
      <c r="G8" s="59" t="s">
        <v>1684</v>
      </c>
      <c r="H8" s="60" t="s">
        <v>254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28.0"/>
    <col customWidth="1" min="5" max="5" width="14.29"/>
    <col customWidth="1" min="6" max="6" width="14.0"/>
    <col customWidth="1" min="7" max="7" width="30.14"/>
    <col customWidth="1" min="8" max="8" width="9.29"/>
    <col customWidth="1" min="9" max="11" width="7.71"/>
    <col customWidth="1" min="12" max="12" width="31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7.0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193</v>
      </c>
      <c r="B2" s="18">
        <v>0.02525462962962963</v>
      </c>
      <c r="C2" s="19" t="s">
        <v>1668</v>
      </c>
      <c r="D2" s="19" t="s">
        <v>254</v>
      </c>
      <c r="E2" s="19" t="s">
        <v>230</v>
      </c>
      <c r="F2" s="19" t="s">
        <v>262</v>
      </c>
      <c r="G2" s="59" t="s">
        <v>1685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193</v>
      </c>
      <c r="B3" s="18">
        <v>0.035069444444444445</v>
      </c>
      <c r="C3" s="19" t="s">
        <v>236</v>
      </c>
      <c r="E3" s="19" t="s">
        <v>1668</v>
      </c>
      <c r="F3" s="19" t="s">
        <v>262</v>
      </c>
      <c r="G3" s="5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1686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193</v>
      </c>
      <c r="B4" s="18">
        <v>0.041608796296296297</v>
      </c>
      <c r="C4" s="19" t="s">
        <v>1668</v>
      </c>
      <c r="D4" s="19" t="s">
        <v>254</v>
      </c>
      <c r="E4" s="19" t="s">
        <v>232</v>
      </c>
      <c r="F4" s="19" t="s">
        <v>262</v>
      </c>
      <c r="G4" s="59" t="s">
        <v>1687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254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193</v>
      </c>
      <c r="B5" s="18">
        <v>0.06111111111111111</v>
      </c>
      <c r="C5" s="19" t="s">
        <v>1668</v>
      </c>
      <c r="D5" s="19" t="s">
        <v>254</v>
      </c>
      <c r="E5" s="19" t="s">
        <v>227</v>
      </c>
      <c r="F5" s="19" t="s">
        <v>262</v>
      </c>
      <c r="G5" s="59" t="s">
        <v>254</v>
      </c>
      <c r="H5" s="60">
        <v>350.0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193</v>
      </c>
      <c r="B6" s="18">
        <v>0.06111111111111111</v>
      </c>
      <c r="C6" s="19" t="s">
        <v>1668</v>
      </c>
      <c r="D6" s="19" t="s">
        <v>254</v>
      </c>
      <c r="E6" s="19" t="s">
        <v>232</v>
      </c>
      <c r="F6" s="19" t="s">
        <v>262</v>
      </c>
      <c r="G6" s="59" t="s">
        <v>254</v>
      </c>
      <c r="H6" s="60">
        <v>350.0</v>
      </c>
      <c r="I6" s="60" t="s">
        <v>254</v>
      </c>
      <c r="J6" s="60" t="s">
        <v>254</v>
      </c>
      <c r="K6" s="60" t="s">
        <v>254</v>
      </c>
      <c r="L6" s="61" t="s">
        <v>254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193</v>
      </c>
      <c r="B7" s="18">
        <v>0.06111111111111111</v>
      </c>
      <c r="C7" s="19" t="s">
        <v>1668</v>
      </c>
      <c r="D7" s="19" t="s">
        <v>254</v>
      </c>
      <c r="E7" s="19" t="s">
        <v>228</v>
      </c>
      <c r="F7" s="19" t="s">
        <v>262</v>
      </c>
      <c r="G7" s="59" t="s">
        <v>254</v>
      </c>
      <c r="H7" s="60">
        <v>350.0</v>
      </c>
      <c r="I7" s="60" t="s">
        <v>254</v>
      </c>
      <c r="J7" s="60" t="s">
        <v>254</v>
      </c>
      <c r="K7" s="60" t="s">
        <v>254</v>
      </c>
      <c r="L7" s="61" t="s">
        <v>254</v>
      </c>
      <c r="M7" s="62" t="s">
        <v>254</v>
      </c>
      <c r="N7" s="62" t="s">
        <v>254</v>
      </c>
      <c r="O7" s="62" t="s">
        <v>254</v>
      </c>
      <c r="P7" s="62" t="s">
        <v>254</v>
      </c>
    </row>
    <row r="8">
      <c r="A8" s="19" t="s">
        <v>193</v>
      </c>
      <c r="B8" s="18">
        <v>0.06111111111111111</v>
      </c>
      <c r="C8" s="19" t="s">
        <v>1668</v>
      </c>
      <c r="D8" s="19" t="s">
        <v>254</v>
      </c>
      <c r="E8" s="19" t="s">
        <v>226</v>
      </c>
      <c r="F8" s="19" t="s">
        <v>262</v>
      </c>
      <c r="G8" s="59" t="s">
        <v>254</v>
      </c>
      <c r="H8" s="60">
        <v>350.0</v>
      </c>
      <c r="I8" s="60" t="s">
        <v>254</v>
      </c>
      <c r="J8" s="60" t="s">
        <v>254</v>
      </c>
      <c r="K8" s="60" t="s">
        <v>254</v>
      </c>
      <c r="L8" s="61" t="s">
        <v>254</v>
      </c>
      <c r="M8" s="62" t="s">
        <v>254</v>
      </c>
      <c r="N8" s="62" t="s">
        <v>254</v>
      </c>
      <c r="O8" s="62" t="s">
        <v>254</v>
      </c>
      <c r="P8" s="62" t="s">
        <v>254</v>
      </c>
    </row>
    <row r="9">
      <c r="A9" s="19" t="s">
        <v>193</v>
      </c>
      <c r="B9" s="18">
        <v>0.06111111111111111</v>
      </c>
      <c r="C9" s="19" t="s">
        <v>1668</v>
      </c>
      <c r="D9" s="19" t="s">
        <v>254</v>
      </c>
      <c r="E9" s="19" t="s">
        <v>230</v>
      </c>
      <c r="F9" s="19" t="s">
        <v>262</v>
      </c>
      <c r="G9" s="59" t="s">
        <v>254</v>
      </c>
      <c r="H9" s="60">
        <v>350.0</v>
      </c>
      <c r="I9" s="60" t="s">
        <v>254</v>
      </c>
      <c r="J9" s="60" t="s">
        <v>254</v>
      </c>
      <c r="K9" s="60" t="s">
        <v>254</v>
      </c>
      <c r="L9" s="61" t="s">
        <v>254</v>
      </c>
      <c r="M9" s="62" t="s">
        <v>254</v>
      </c>
      <c r="N9" s="62" t="s">
        <v>254</v>
      </c>
      <c r="O9" s="62" t="s">
        <v>254</v>
      </c>
      <c r="P9" s="62" t="s">
        <v>254</v>
      </c>
    </row>
    <row r="10">
      <c r="A10" s="19" t="s">
        <v>193</v>
      </c>
      <c r="B10" s="18">
        <v>0.06111111111111111</v>
      </c>
      <c r="C10" s="19" t="s">
        <v>1668</v>
      </c>
      <c r="D10" s="19" t="s">
        <v>254</v>
      </c>
      <c r="E10" s="19" t="s">
        <v>236</v>
      </c>
      <c r="F10" s="19" t="s">
        <v>262</v>
      </c>
      <c r="G10" s="59" t="s">
        <v>254</v>
      </c>
      <c r="H10" s="60">
        <v>350.0</v>
      </c>
      <c r="I10" s="60" t="s">
        <v>254</v>
      </c>
      <c r="J10" s="60" t="s">
        <v>254</v>
      </c>
      <c r="K10" s="60" t="s">
        <v>254</v>
      </c>
      <c r="L10" s="61" t="s">
        <v>254</v>
      </c>
      <c r="M10" s="62" t="s">
        <v>254</v>
      </c>
      <c r="N10" s="62" t="s">
        <v>254</v>
      </c>
      <c r="O10" s="62" t="s">
        <v>254</v>
      </c>
      <c r="P10" s="62" t="s">
        <v>254</v>
      </c>
    </row>
    <row r="11">
      <c r="A11" s="19" t="s">
        <v>193</v>
      </c>
      <c r="B11" s="18">
        <v>0.05040509259259259</v>
      </c>
      <c r="C11" s="19" t="s">
        <v>1165</v>
      </c>
      <c r="D11" s="19" t="s">
        <v>254</v>
      </c>
      <c r="E11" s="19" t="s">
        <v>227</v>
      </c>
      <c r="F11" s="19" t="s">
        <v>253</v>
      </c>
      <c r="G11" s="59" t="s">
        <v>254</v>
      </c>
      <c r="H11" s="60" t="s">
        <v>254</v>
      </c>
      <c r="I11" s="60">
        <v>218.0</v>
      </c>
      <c r="J11" s="60" t="s">
        <v>254</v>
      </c>
      <c r="K11" s="60" t="s">
        <v>254</v>
      </c>
      <c r="L11" s="61" t="s">
        <v>254</v>
      </c>
      <c r="M11" s="62" t="s">
        <v>254</v>
      </c>
      <c r="N11" s="62" t="s">
        <v>254</v>
      </c>
      <c r="O11" s="62" t="s">
        <v>254</v>
      </c>
      <c r="P11" s="62" t="s">
        <v>254</v>
      </c>
    </row>
    <row r="12">
      <c r="A12" s="19" t="s">
        <v>193</v>
      </c>
      <c r="B12" s="18">
        <v>0.05040509259259259</v>
      </c>
      <c r="C12" s="19" t="s">
        <v>1165</v>
      </c>
      <c r="D12" s="19" t="s">
        <v>254</v>
      </c>
      <c r="E12" s="19" t="s">
        <v>232</v>
      </c>
      <c r="F12" s="19" t="s">
        <v>253</v>
      </c>
      <c r="G12" s="59" t="s">
        <v>254</v>
      </c>
      <c r="H12" s="60" t="s">
        <v>254</v>
      </c>
      <c r="I12" s="60">
        <v>218.0</v>
      </c>
      <c r="J12" s="60" t="s">
        <v>254</v>
      </c>
      <c r="K12" s="60" t="s">
        <v>254</v>
      </c>
      <c r="L12" s="61" t="s">
        <v>254</v>
      </c>
      <c r="M12" s="62" t="s">
        <v>254</v>
      </c>
      <c r="N12" s="62" t="s">
        <v>254</v>
      </c>
      <c r="O12" s="62" t="s">
        <v>254</v>
      </c>
      <c r="P12" s="62" t="s">
        <v>254</v>
      </c>
    </row>
    <row r="13">
      <c r="A13" s="19" t="s">
        <v>193</v>
      </c>
      <c r="B13" s="18">
        <v>0.05040509259259259</v>
      </c>
      <c r="C13" s="19" t="s">
        <v>1165</v>
      </c>
      <c r="D13" s="19" t="s">
        <v>254</v>
      </c>
      <c r="E13" s="19" t="s">
        <v>228</v>
      </c>
      <c r="F13" s="19" t="s">
        <v>253</v>
      </c>
      <c r="G13" s="59" t="s">
        <v>254</v>
      </c>
      <c r="H13" s="60" t="s">
        <v>254</v>
      </c>
      <c r="I13" s="60">
        <v>218.0</v>
      </c>
      <c r="J13" s="60" t="s">
        <v>254</v>
      </c>
      <c r="K13" s="60" t="s">
        <v>254</v>
      </c>
      <c r="L13" s="61" t="s">
        <v>254</v>
      </c>
      <c r="M13" s="62" t="s">
        <v>254</v>
      </c>
      <c r="N13" s="62" t="s">
        <v>254</v>
      </c>
      <c r="O13" s="62" t="s">
        <v>254</v>
      </c>
      <c r="P13" s="62" t="s">
        <v>254</v>
      </c>
    </row>
    <row r="14">
      <c r="A14" s="19" t="s">
        <v>193</v>
      </c>
      <c r="B14" s="18">
        <v>0.05040509259259259</v>
      </c>
      <c r="C14" s="19" t="s">
        <v>1165</v>
      </c>
      <c r="D14" s="19" t="s">
        <v>254</v>
      </c>
      <c r="E14" s="19" t="s">
        <v>226</v>
      </c>
      <c r="F14" s="19" t="s">
        <v>253</v>
      </c>
      <c r="G14" s="59" t="s">
        <v>254</v>
      </c>
      <c r="H14" s="60" t="s">
        <v>254</v>
      </c>
      <c r="I14" s="60">
        <v>218.0</v>
      </c>
      <c r="J14" s="60" t="s">
        <v>254</v>
      </c>
      <c r="K14" s="60" t="s">
        <v>254</v>
      </c>
      <c r="L14" s="61" t="s">
        <v>254</v>
      </c>
      <c r="M14" s="62" t="s">
        <v>254</v>
      </c>
      <c r="N14" s="62" t="s">
        <v>254</v>
      </c>
      <c r="O14" s="62" t="s">
        <v>254</v>
      </c>
      <c r="P14" s="62" t="s">
        <v>254</v>
      </c>
    </row>
    <row r="15">
      <c r="A15" s="19" t="s">
        <v>193</v>
      </c>
      <c r="B15" s="18">
        <v>0.05040509259259259</v>
      </c>
      <c r="C15" s="19" t="s">
        <v>1165</v>
      </c>
      <c r="D15" s="19" t="s">
        <v>254</v>
      </c>
      <c r="E15" s="19" t="s">
        <v>230</v>
      </c>
      <c r="F15" s="19" t="s">
        <v>253</v>
      </c>
      <c r="G15" s="59" t="s">
        <v>254</v>
      </c>
      <c r="H15" s="60" t="s">
        <v>254</v>
      </c>
      <c r="I15" s="60">
        <v>218.0</v>
      </c>
      <c r="J15" s="60" t="s">
        <v>254</v>
      </c>
      <c r="K15" s="60" t="s">
        <v>254</v>
      </c>
      <c r="L15" s="61" t="s">
        <v>254</v>
      </c>
      <c r="M15" s="62" t="s">
        <v>254</v>
      </c>
      <c r="N15" s="62" t="s">
        <v>254</v>
      </c>
      <c r="O15" s="62" t="s">
        <v>254</v>
      </c>
      <c r="P15" s="62" t="s">
        <v>254</v>
      </c>
    </row>
    <row r="16">
      <c r="A16" s="19" t="s">
        <v>193</v>
      </c>
      <c r="B16" s="18">
        <v>0.05040509259259259</v>
      </c>
      <c r="C16" s="19" t="s">
        <v>1165</v>
      </c>
      <c r="D16" s="19" t="s">
        <v>254</v>
      </c>
      <c r="E16" s="19" t="s">
        <v>236</v>
      </c>
      <c r="F16" s="19" t="s">
        <v>253</v>
      </c>
      <c r="G16" s="59" t="s">
        <v>254</v>
      </c>
      <c r="H16" s="60" t="s">
        <v>254</v>
      </c>
      <c r="I16" s="60">
        <v>218.0</v>
      </c>
      <c r="J16" s="60" t="s">
        <v>254</v>
      </c>
      <c r="K16" s="60" t="s">
        <v>254</v>
      </c>
      <c r="L16" s="61" t="s">
        <v>254</v>
      </c>
      <c r="M16" s="62" t="s">
        <v>254</v>
      </c>
      <c r="N16" s="62" t="s">
        <v>254</v>
      </c>
      <c r="O16" s="62" t="s">
        <v>254</v>
      </c>
      <c r="P16" s="62" t="s">
        <v>254</v>
      </c>
    </row>
    <row r="17">
      <c r="A17" s="19" t="s">
        <v>193</v>
      </c>
      <c r="B17" s="18">
        <v>0.05322916666666667</v>
      </c>
      <c r="C17" s="19" t="s">
        <v>236</v>
      </c>
      <c r="D17" s="19" t="s">
        <v>1057</v>
      </c>
      <c r="E17" s="19" t="s">
        <v>236</v>
      </c>
      <c r="F17" s="19" t="s">
        <v>258</v>
      </c>
      <c r="G17" s="59" t="s">
        <v>1688</v>
      </c>
      <c r="H17" s="60" t="s">
        <v>254</v>
      </c>
      <c r="I17" s="60" t="s">
        <v>254</v>
      </c>
      <c r="J17" s="60" t="s">
        <v>254</v>
      </c>
      <c r="K17" s="60" t="s">
        <v>254</v>
      </c>
      <c r="L17" s="61" t="s">
        <v>254</v>
      </c>
      <c r="M17" s="62" t="s">
        <v>254</v>
      </c>
      <c r="N17" s="62">
        <v>2200.0</v>
      </c>
      <c r="O17" s="62" t="s">
        <v>254</v>
      </c>
      <c r="P17" s="62" t="s">
        <v>254</v>
      </c>
    </row>
    <row r="18">
      <c r="A18" s="19" t="s">
        <v>193</v>
      </c>
      <c r="B18" s="18">
        <v>0.05322916666666667</v>
      </c>
      <c r="C18" s="19" t="s">
        <v>236</v>
      </c>
      <c r="D18" s="19" t="s">
        <v>1689</v>
      </c>
      <c r="E18" s="19" t="s">
        <v>236</v>
      </c>
      <c r="F18" s="19" t="s">
        <v>258</v>
      </c>
      <c r="G18" s="59" t="s">
        <v>1690</v>
      </c>
      <c r="H18" s="60" t="s">
        <v>254</v>
      </c>
      <c r="I18" s="60" t="s">
        <v>254</v>
      </c>
      <c r="J18" s="60" t="s">
        <v>254</v>
      </c>
      <c r="K18" s="60" t="s">
        <v>254</v>
      </c>
      <c r="L18" s="61" t="s">
        <v>1688</v>
      </c>
      <c r="M18" s="62" t="s">
        <v>254</v>
      </c>
      <c r="N18" s="62" t="s">
        <v>254</v>
      </c>
      <c r="O18" s="62" t="s">
        <v>254</v>
      </c>
      <c r="P18" s="62" t="s">
        <v>254</v>
      </c>
    </row>
    <row r="19">
      <c r="A19" s="19" t="s">
        <v>193</v>
      </c>
      <c r="B19" s="18">
        <v>0.06197916666666667</v>
      </c>
      <c r="C19" s="19" t="s">
        <v>230</v>
      </c>
      <c r="D19" s="19" t="s">
        <v>1057</v>
      </c>
      <c r="E19" s="19" t="s">
        <v>230</v>
      </c>
      <c r="F19" s="19" t="s">
        <v>258</v>
      </c>
      <c r="G19" s="59" t="s">
        <v>1691</v>
      </c>
      <c r="H19" s="60" t="s">
        <v>254</v>
      </c>
      <c r="I19" s="60" t="s">
        <v>254</v>
      </c>
      <c r="J19" s="60" t="s">
        <v>254</v>
      </c>
      <c r="K19" s="60" t="s">
        <v>254</v>
      </c>
      <c r="L19" s="61" t="s">
        <v>254</v>
      </c>
      <c r="M19" s="62" t="s">
        <v>254</v>
      </c>
      <c r="N19" s="62">
        <v>2500.0</v>
      </c>
      <c r="O19" s="62" t="s">
        <v>254</v>
      </c>
      <c r="P19" s="62" t="s">
        <v>254</v>
      </c>
    </row>
    <row r="20">
      <c r="A20" s="19" t="s">
        <v>193</v>
      </c>
      <c r="B20" s="18">
        <v>0.06197916666666667</v>
      </c>
      <c r="C20" s="19" t="s">
        <v>230</v>
      </c>
      <c r="D20" s="19" t="s">
        <v>1689</v>
      </c>
      <c r="E20" s="19" t="s">
        <v>230</v>
      </c>
      <c r="F20" s="19" t="s">
        <v>258</v>
      </c>
      <c r="G20" s="59" t="s">
        <v>1692</v>
      </c>
      <c r="H20" s="60" t="s">
        <v>254</v>
      </c>
      <c r="I20" s="60" t="s">
        <v>254</v>
      </c>
      <c r="J20" s="60" t="s">
        <v>254</v>
      </c>
      <c r="K20" s="60" t="s">
        <v>254</v>
      </c>
      <c r="L20" s="61" t="s">
        <v>1691</v>
      </c>
      <c r="M20" s="62" t="s">
        <v>254</v>
      </c>
      <c r="N20" s="62" t="s">
        <v>254</v>
      </c>
      <c r="O20" s="62" t="s">
        <v>254</v>
      </c>
      <c r="P20" s="62" t="s">
        <v>254</v>
      </c>
    </row>
    <row r="21">
      <c r="A21" s="19" t="s">
        <v>193</v>
      </c>
      <c r="B21" s="18">
        <v>0.05798611111111111</v>
      </c>
      <c r="C21" s="19" t="s">
        <v>227</v>
      </c>
      <c r="D21" s="19" t="s">
        <v>1057</v>
      </c>
      <c r="E21" s="19" t="s">
        <v>227</v>
      </c>
      <c r="F21" s="19" t="s">
        <v>258</v>
      </c>
      <c r="G21" s="59" t="s">
        <v>1693</v>
      </c>
      <c r="H21" s="60" t="s">
        <v>254</v>
      </c>
      <c r="I21" s="60" t="s">
        <v>254</v>
      </c>
      <c r="J21" s="60" t="s">
        <v>254</v>
      </c>
      <c r="K21" s="60" t="s">
        <v>254</v>
      </c>
      <c r="L21" s="61" t="s">
        <v>254</v>
      </c>
      <c r="M21" s="62" t="s">
        <v>254</v>
      </c>
      <c r="N21" s="62">
        <v>2200.0</v>
      </c>
      <c r="O21" s="62" t="s">
        <v>254</v>
      </c>
      <c r="P21" s="62" t="s">
        <v>254</v>
      </c>
    </row>
    <row r="22">
      <c r="A22" s="19" t="s">
        <v>193</v>
      </c>
      <c r="B22" s="18">
        <v>0.05798611111111111</v>
      </c>
      <c r="C22" s="19" t="s">
        <v>227</v>
      </c>
      <c r="D22" s="19" t="s">
        <v>1689</v>
      </c>
      <c r="E22" s="19" t="s">
        <v>227</v>
      </c>
      <c r="F22" s="19" t="s">
        <v>258</v>
      </c>
      <c r="G22" s="59" t="s">
        <v>1694</v>
      </c>
      <c r="H22" s="60" t="s">
        <v>254</v>
      </c>
      <c r="I22" s="60" t="s">
        <v>254</v>
      </c>
      <c r="J22" s="60" t="s">
        <v>254</v>
      </c>
      <c r="K22" s="60" t="s">
        <v>254</v>
      </c>
      <c r="L22" s="61" t="s">
        <v>1693</v>
      </c>
      <c r="M22" s="62" t="s">
        <v>254</v>
      </c>
      <c r="N22" s="62" t="s">
        <v>254</v>
      </c>
      <c r="O22" s="62" t="s">
        <v>254</v>
      </c>
      <c r="P22" s="62" t="s">
        <v>254</v>
      </c>
    </row>
    <row r="23">
      <c r="A23" s="19" t="s">
        <v>193</v>
      </c>
      <c r="B23" s="18">
        <v>0.06119212962962963</v>
      </c>
      <c r="C23" s="19" t="s">
        <v>226</v>
      </c>
      <c r="D23" s="19" t="s">
        <v>1057</v>
      </c>
      <c r="E23" s="19" t="s">
        <v>226</v>
      </c>
      <c r="F23" s="19" t="s">
        <v>258</v>
      </c>
      <c r="G23" s="59" t="s">
        <v>1695</v>
      </c>
      <c r="H23" s="60" t="s">
        <v>254</v>
      </c>
      <c r="I23" s="60" t="s">
        <v>254</v>
      </c>
      <c r="J23" s="60" t="s">
        <v>254</v>
      </c>
      <c r="K23" s="60" t="s">
        <v>254</v>
      </c>
      <c r="L23" s="61" t="s">
        <v>254</v>
      </c>
      <c r="M23" s="62" t="s">
        <v>254</v>
      </c>
      <c r="N23" s="62" t="s">
        <v>254</v>
      </c>
      <c r="O23" s="62" t="s">
        <v>254</v>
      </c>
      <c r="P23" s="62" t="s">
        <v>254</v>
      </c>
      <c r="Q23" s="19" t="s">
        <v>965</v>
      </c>
    </row>
    <row r="24">
      <c r="A24" s="19" t="s">
        <v>193</v>
      </c>
      <c r="B24" s="18">
        <v>0.06119212962962963</v>
      </c>
      <c r="C24" s="19" t="s">
        <v>232</v>
      </c>
      <c r="D24" s="19" t="s">
        <v>1057</v>
      </c>
      <c r="E24" s="19" t="s">
        <v>232</v>
      </c>
      <c r="F24" s="19" t="s">
        <v>258</v>
      </c>
      <c r="G24" s="59" t="s">
        <v>1695</v>
      </c>
      <c r="H24" s="60" t="s">
        <v>254</v>
      </c>
      <c r="I24" s="60" t="s">
        <v>254</v>
      </c>
      <c r="J24" s="60" t="s">
        <v>254</v>
      </c>
      <c r="K24" s="60" t="s">
        <v>254</v>
      </c>
      <c r="L24" s="61" t="s">
        <v>254</v>
      </c>
      <c r="M24" s="62" t="s">
        <v>254</v>
      </c>
      <c r="N24" s="62" t="s">
        <v>254</v>
      </c>
      <c r="O24" s="62" t="s">
        <v>254</v>
      </c>
      <c r="P24" s="62" t="s">
        <v>254</v>
      </c>
      <c r="Q24" s="19" t="s">
        <v>965</v>
      </c>
    </row>
    <row r="25">
      <c r="A25" s="19" t="s">
        <v>193</v>
      </c>
      <c r="B25" s="18">
        <v>0.06119212962962963</v>
      </c>
      <c r="C25" s="19" t="s">
        <v>228</v>
      </c>
      <c r="D25" s="19" t="s">
        <v>1057</v>
      </c>
      <c r="E25" s="19" t="s">
        <v>228</v>
      </c>
      <c r="F25" s="19" t="s">
        <v>258</v>
      </c>
      <c r="G25" s="59" t="s">
        <v>1695</v>
      </c>
      <c r="H25" s="60" t="s">
        <v>254</v>
      </c>
      <c r="I25" s="60" t="s">
        <v>254</v>
      </c>
      <c r="J25" s="60" t="s">
        <v>254</v>
      </c>
      <c r="K25" s="60" t="s">
        <v>254</v>
      </c>
      <c r="L25" s="61" t="s">
        <v>254</v>
      </c>
      <c r="M25" s="62" t="s">
        <v>254</v>
      </c>
      <c r="N25" s="62" t="s">
        <v>254</v>
      </c>
      <c r="O25" s="62" t="s">
        <v>254</v>
      </c>
      <c r="P25" s="62" t="s">
        <v>254</v>
      </c>
      <c r="Q25" s="19" t="s">
        <v>965</v>
      </c>
    </row>
    <row r="26">
      <c r="A26" s="19" t="s">
        <v>193</v>
      </c>
      <c r="B26" s="18">
        <v>0.07337962962962963</v>
      </c>
      <c r="C26" s="19" t="s">
        <v>228</v>
      </c>
      <c r="D26" s="19" t="s">
        <v>254</v>
      </c>
      <c r="E26" s="19" t="s">
        <v>254</v>
      </c>
      <c r="F26" s="19" t="s">
        <v>304</v>
      </c>
      <c r="G26" s="59" t="s">
        <v>254</v>
      </c>
      <c r="H26" s="60" t="s">
        <v>254</v>
      </c>
      <c r="I26" s="60" t="s">
        <v>254</v>
      </c>
      <c r="J26" s="60" t="s">
        <v>254</v>
      </c>
      <c r="K26" s="60" t="s">
        <v>254</v>
      </c>
      <c r="L26" s="61" t="s">
        <v>1526</v>
      </c>
      <c r="M26" s="62" t="s">
        <v>254</v>
      </c>
      <c r="N26" s="62" t="s">
        <v>254</v>
      </c>
      <c r="O26" s="62" t="s">
        <v>254</v>
      </c>
      <c r="P26" s="62" t="s">
        <v>254</v>
      </c>
      <c r="Q26" s="19" t="s">
        <v>1527</v>
      </c>
    </row>
    <row r="27">
      <c r="A27" s="19" t="s">
        <v>193</v>
      </c>
      <c r="B27" s="18">
        <v>0.09869212962962963</v>
      </c>
      <c r="C27" s="19" t="s">
        <v>254</v>
      </c>
      <c r="D27" s="19" t="s">
        <v>1696</v>
      </c>
      <c r="E27" s="19" t="s">
        <v>227</v>
      </c>
      <c r="F27" s="19" t="s">
        <v>253</v>
      </c>
      <c r="G27" s="59" t="s">
        <v>1697</v>
      </c>
      <c r="H27" s="60" t="s">
        <v>254</v>
      </c>
      <c r="I27" s="60" t="s">
        <v>254</v>
      </c>
      <c r="J27" s="60" t="s">
        <v>254</v>
      </c>
      <c r="K27" s="60" t="s">
        <v>254</v>
      </c>
      <c r="L27" s="61" t="s">
        <v>254</v>
      </c>
      <c r="M27" s="62" t="s">
        <v>254</v>
      </c>
      <c r="N27" s="62" t="s">
        <v>254</v>
      </c>
      <c r="O27" s="62" t="s">
        <v>254</v>
      </c>
      <c r="P27" s="62" t="s">
        <v>254</v>
      </c>
    </row>
    <row r="28">
      <c r="A28" s="19" t="s">
        <v>193</v>
      </c>
      <c r="B28" s="18">
        <v>0.14858796296296295</v>
      </c>
      <c r="C28" s="19" t="s">
        <v>1698</v>
      </c>
      <c r="D28" s="19"/>
      <c r="E28" s="19" t="s">
        <v>226</v>
      </c>
      <c r="F28" s="19" t="s">
        <v>262</v>
      </c>
      <c r="G28" s="59" t="s">
        <v>1699</v>
      </c>
      <c r="H28" s="60" t="s">
        <v>254</v>
      </c>
      <c r="I28" s="60" t="s">
        <v>254</v>
      </c>
      <c r="J28" s="60" t="s">
        <v>254</v>
      </c>
      <c r="K28" s="60" t="s">
        <v>254</v>
      </c>
      <c r="L28" s="61" t="s">
        <v>254</v>
      </c>
      <c r="M28" s="62" t="s">
        <v>254</v>
      </c>
      <c r="N28" s="62" t="s">
        <v>254</v>
      </c>
      <c r="O28" s="62" t="s">
        <v>254</v>
      </c>
      <c r="P28" s="62" t="s">
        <v>254</v>
      </c>
    </row>
    <row r="29">
      <c r="A29" s="19" t="s">
        <v>193</v>
      </c>
      <c r="B29" s="18">
        <v>0.16040509259259259</v>
      </c>
      <c r="C29" s="19" t="s">
        <v>227</v>
      </c>
      <c r="D29" s="19" t="s">
        <v>254</v>
      </c>
      <c r="E29" s="19" t="s">
        <v>275</v>
      </c>
      <c r="F29" s="19" t="s">
        <v>1700</v>
      </c>
      <c r="G29" s="59" t="s">
        <v>254</v>
      </c>
      <c r="H29" s="60" t="s">
        <v>254</v>
      </c>
      <c r="I29" s="60" t="s">
        <v>254</v>
      </c>
      <c r="J29" s="60" t="s">
        <v>254</v>
      </c>
      <c r="K29" s="60" t="s">
        <v>254</v>
      </c>
      <c r="L29" s="61" t="s">
        <v>254</v>
      </c>
      <c r="M29" s="62" t="s">
        <v>254</v>
      </c>
      <c r="N29" s="62">
        <v>100.0</v>
      </c>
      <c r="O29" s="62" t="s">
        <v>254</v>
      </c>
      <c r="P29" s="62" t="s">
        <v>254</v>
      </c>
    </row>
    <row r="30">
      <c r="A30" s="19" t="s">
        <v>193</v>
      </c>
      <c r="B30" s="18">
        <v>0.16040509259259259</v>
      </c>
      <c r="C30" s="19" t="s">
        <v>232</v>
      </c>
      <c r="D30" s="19" t="s">
        <v>254</v>
      </c>
      <c r="E30" s="19" t="s">
        <v>275</v>
      </c>
      <c r="F30" s="19" t="s">
        <v>1700</v>
      </c>
      <c r="G30" s="59" t="s">
        <v>254</v>
      </c>
      <c r="H30" s="60" t="s">
        <v>254</v>
      </c>
      <c r="I30" s="60" t="s">
        <v>254</v>
      </c>
      <c r="J30" s="60" t="s">
        <v>254</v>
      </c>
      <c r="K30" s="60" t="s">
        <v>254</v>
      </c>
      <c r="L30" s="61" t="s">
        <v>254</v>
      </c>
      <c r="M30" s="62" t="s">
        <v>254</v>
      </c>
      <c r="N30" s="62">
        <v>100.0</v>
      </c>
      <c r="O30" s="62" t="s">
        <v>254</v>
      </c>
      <c r="P30" s="62" t="s">
        <v>254</v>
      </c>
    </row>
    <row r="31">
      <c r="A31" s="19" t="s">
        <v>193</v>
      </c>
      <c r="B31" s="18">
        <v>0.16040509259259259</v>
      </c>
      <c r="C31" s="19" t="s">
        <v>228</v>
      </c>
      <c r="D31" s="19" t="s">
        <v>254</v>
      </c>
      <c r="E31" s="19" t="s">
        <v>275</v>
      </c>
      <c r="F31" s="19" t="s">
        <v>1700</v>
      </c>
      <c r="G31" s="59" t="s">
        <v>254</v>
      </c>
      <c r="H31" s="60" t="s">
        <v>254</v>
      </c>
      <c r="I31" s="60" t="s">
        <v>254</v>
      </c>
      <c r="J31" s="60" t="s">
        <v>254</v>
      </c>
      <c r="K31" s="60" t="s">
        <v>254</v>
      </c>
      <c r="L31" s="61" t="s">
        <v>254</v>
      </c>
      <c r="M31" s="62" t="s">
        <v>254</v>
      </c>
      <c r="N31" s="62">
        <v>100.0</v>
      </c>
      <c r="O31" s="62" t="s">
        <v>254</v>
      </c>
      <c r="P31" s="62" t="s">
        <v>254</v>
      </c>
    </row>
    <row r="32">
      <c r="A32" s="19" t="s">
        <v>193</v>
      </c>
      <c r="B32" s="18">
        <v>0.16040509259259259</v>
      </c>
      <c r="C32" s="19" t="s">
        <v>226</v>
      </c>
      <c r="D32" s="19" t="s">
        <v>254</v>
      </c>
      <c r="E32" s="19" t="s">
        <v>275</v>
      </c>
      <c r="F32" s="19" t="s">
        <v>1700</v>
      </c>
      <c r="G32" s="59" t="s">
        <v>254</v>
      </c>
      <c r="H32" s="60" t="s">
        <v>254</v>
      </c>
      <c r="I32" s="60" t="s">
        <v>254</v>
      </c>
      <c r="J32" s="60" t="s">
        <v>254</v>
      </c>
      <c r="K32" s="60" t="s">
        <v>254</v>
      </c>
      <c r="L32" s="61" t="s">
        <v>254</v>
      </c>
      <c r="M32" s="62" t="s">
        <v>254</v>
      </c>
      <c r="N32" s="62">
        <v>100.0</v>
      </c>
      <c r="O32" s="62" t="s">
        <v>254</v>
      </c>
      <c r="P32" s="62" t="s">
        <v>254</v>
      </c>
    </row>
    <row r="33">
      <c r="A33" s="19" t="s">
        <v>193</v>
      </c>
      <c r="B33" s="18">
        <v>0.16040509259259259</v>
      </c>
      <c r="C33" s="19" t="s">
        <v>230</v>
      </c>
      <c r="D33" s="19" t="s">
        <v>254</v>
      </c>
      <c r="E33" s="19" t="s">
        <v>275</v>
      </c>
      <c r="F33" s="19" t="s">
        <v>1700</v>
      </c>
      <c r="G33" s="59" t="s">
        <v>254</v>
      </c>
      <c r="H33" s="60" t="s">
        <v>254</v>
      </c>
      <c r="I33" s="60" t="s">
        <v>254</v>
      </c>
      <c r="J33" s="60" t="s">
        <v>254</v>
      </c>
      <c r="K33" s="60" t="s">
        <v>254</v>
      </c>
      <c r="L33" s="61" t="s">
        <v>254</v>
      </c>
      <c r="M33" s="62" t="s">
        <v>254</v>
      </c>
      <c r="N33" s="62">
        <v>100.0</v>
      </c>
      <c r="O33" s="62" t="s">
        <v>254</v>
      </c>
      <c r="P33" s="62" t="s">
        <v>254</v>
      </c>
    </row>
    <row r="34">
      <c r="A34" s="19" t="s">
        <v>193</v>
      </c>
      <c r="B34" s="18">
        <v>0.16040509259259259</v>
      </c>
      <c r="C34" s="19" t="s">
        <v>236</v>
      </c>
      <c r="D34" s="19" t="s">
        <v>254</v>
      </c>
      <c r="E34" s="19" t="s">
        <v>275</v>
      </c>
      <c r="F34" s="19" t="s">
        <v>1700</v>
      </c>
      <c r="G34" s="59" t="s">
        <v>254</v>
      </c>
      <c r="H34" s="60" t="s">
        <v>254</v>
      </c>
      <c r="I34" s="60" t="s">
        <v>254</v>
      </c>
      <c r="J34" s="60" t="s">
        <v>254</v>
      </c>
      <c r="K34" s="60" t="s">
        <v>254</v>
      </c>
      <c r="L34" s="61" t="s">
        <v>254</v>
      </c>
      <c r="M34" s="62" t="s">
        <v>254</v>
      </c>
      <c r="N34" s="62">
        <v>100.0</v>
      </c>
      <c r="O34" s="62" t="s">
        <v>254</v>
      </c>
      <c r="P34" s="62" t="s">
        <v>254</v>
      </c>
    </row>
    <row r="35">
      <c r="A35" s="19" t="s">
        <v>193</v>
      </c>
      <c r="B35" s="18">
        <v>0.16040509259259259</v>
      </c>
      <c r="C35" s="19" t="s">
        <v>275</v>
      </c>
      <c r="D35" s="19" t="s">
        <v>472</v>
      </c>
      <c r="E35" s="19" t="s">
        <v>275</v>
      </c>
      <c r="F35" s="19" t="s">
        <v>258</v>
      </c>
      <c r="G35" s="59" t="s">
        <v>1701</v>
      </c>
      <c r="H35" s="60" t="s">
        <v>254</v>
      </c>
      <c r="I35" s="60" t="s">
        <v>254</v>
      </c>
      <c r="J35" s="60" t="s">
        <v>254</v>
      </c>
      <c r="K35" s="60" t="s">
        <v>254</v>
      </c>
      <c r="L35" s="61" t="s">
        <v>254</v>
      </c>
      <c r="M35" s="62" t="s">
        <v>254</v>
      </c>
      <c r="N35" s="62">
        <v>600.0</v>
      </c>
      <c r="O35" s="62" t="s">
        <v>254</v>
      </c>
      <c r="P35" s="62" t="s">
        <v>254</v>
      </c>
    </row>
    <row r="36">
      <c r="A36" s="19" t="s">
        <v>193</v>
      </c>
      <c r="B36" s="18">
        <v>0.16040509259259259</v>
      </c>
      <c r="C36" s="19" t="s">
        <v>227</v>
      </c>
      <c r="D36" s="19" t="s">
        <v>254</v>
      </c>
      <c r="E36" s="19" t="s">
        <v>275</v>
      </c>
      <c r="F36" s="19" t="s">
        <v>1700</v>
      </c>
      <c r="G36" s="59" t="s">
        <v>254</v>
      </c>
      <c r="H36" s="60" t="s">
        <v>254</v>
      </c>
      <c r="I36" s="60" t="s">
        <v>254</v>
      </c>
      <c r="J36" s="60" t="s">
        <v>254</v>
      </c>
      <c r="K36" s="60" t="s">
        <v>254</v>
      </c>
      <c r="L36" s="61" t="s">
        <v>254</v>
      </c>
      <c r="M36" s="62" t="s">
        <v>254</v>
      </c>
      <c r="N36" s="62">
        <v>350.0</v>
      </c>
      <c r="O36" s="62" t="s">
        <v>254</v>
      </c>
      <c r="P36" s="62" t="s">
        <v>254</v>
      </c>
    </row>
    <row r="37">
      <c r="A37" s="19" t="s">
        <v>193</v>
      </c>
      <c r="B37" s="18">
        <v>0.16040509259259259</v>
      </c>
      <c r="C37" s="19" t="s">
        <v>232</v>
      </c>
      <c r="D37" s="19" t="s">
        <v>254</v>
      </c>
      <c r="E37" s="19" t="s">
        <v>275</v>
      </c>
      <c r="F37" s="19" t="s">
        <v>1700</v>
      </c>
      <c r="G37" s="59" t="s">
        <v>254</v>
      </c>
      <c r="H37" s="60" t="s">
        <v>254</v>
      </c>
      <c r="I37" s="60" t="s">
        <v>254</v>
      </c>
      <c r="J37" s="60" t="s">
        <v>254</v>
      </c>
      <c r="K37" s="60" t="s">
        <v>254</v>
      </c>
      <c r="L37" s="61" t="s">
        <v>254</v>
      </c>
      <c r="M37" s="62" t="s">
        <v>254</v>
      </c>
      <c r="N37" s="62">
        <v>350.0</v>
      </c>
      <c r="O37" s="62" t="s">
        <v>254</v>
      </c>
      <c r="P37" s="62" t="s">
        <v>254</v>
      </c>
    </row>
    <row r="38">
      <c r="A38" s="19" t="s">
        <v>193</v>
      </c>
      <c r="B38" s="18">
        <v>0.16040509259259259</v>
      </c>
      <c r="C38" s="19" t="s">
        <v>228</v>
      </c>
      <c r="D38" s="19" t="s">
        <v>254</v>
      </c>
      <c r="E38" s="19" t="s">
        <v>275</v>
      </c>
      <c r="F38" s="19" t="s">
        <v>1700</v>
      </c>
      <c r="G38" s="59" t="s">
        <v>254</v>
      </c>
      <c r="H38" s="60" t="s">
        <v>254</v>
      </c>
      <c r="I38" s="60" t="s">
        <v>254</v>
      </c>
      <c r="J38" s="60" t="s">
        <v>254</v>
      </c>
      <c r="K38" s="60" t="s">
        <v>254</v>
      </c>
      <c r="L38" s="61" t="s">
        <v>254</v>
      </c>
      <c r="M38" s="62" t="s">
        <v>254</v>
      </c>
      <c r="N38" s="62">
        <v>350.0</v>
      </c>
      <c r="O38" s="62" t="s">
        <v>254</v>
      </c>
      <c r="P38" s="62" t="s">
        <v>254</v>
      </c>
    </row>
    <row r="39">
      <c r="A39" s="19" t="s">
        <v>193</v>
      </c>
      <c r="B39" s="18">
        <v>0.16040509259259259</v>
      </c>
      <c r="C39" s="19" t="s">
        <v>226</v>
      </c>
      <c r="D39" s="19" t="s">
        <v>254</v>
      </c>
      <c r="E39" s="19" t="s">
        <v>275</v>
      </c>
      <c r="F39" s="19" t="s">
        <v>1700</v>
      </c>
      <c r="G39" s="59" t="s">
        <v>254</v>
      </c>
      <c r="H39" s="60" t="s">
        <v>254</v>
      </c>
      <c r="I39" s="60" t="s">
        <v>254</v>
      </c>
      <c r="J39" s="60" t="s">
        <v>254</v>
      </c>
      <c r="K39" s="60" t="s">
        <v>254</v>
      </c>
      <c r="L39" s="61" t="s">
        <v>254</v>
      </c>
      <c r="M39" s="62" t="s">
        <v>254</v>
      </c>
      <c r="N39" s="62">
        <v>350.0</v>
      </c>
      <c r="O39" s="62" t="s">
        <v>254</v>
      </c>
      <c r="P39" s="62" t="s">
        <v>254</v>
      </c>
    </row>
    <row r="40">
      <c r="A40" s="19" t="s">
        <v>193</v>
      </c>
      <c r="B40" s="18">
        <v>0.16040509259259259</v>
      </c>
      <c r="C40" s="19" t="s">
        <v>230</v>
      </c>
      <c r="D40" s="19" t="s">
        <v>254</v>
      </c>
      <c r="E40" s="19" t="s">
        <v>275</v>
      </c>
      <c r="F40" s="19" t="s">
        <v>1700</v>
      </c>
      <c r="G40" s="59" t="s">
        <v>254</v>
      </c>
      <c r="H40" s="60" t="s">
        <v>254</v>
      </c>
      <c r="I40" s="60" t="s">
        <v>254</v>
      </c>
      <c r="J40" s="60" t="s">
        <v>254</v>
      </c>
      <c r="K40" s="60" t="s">
        <v>254</v>
      </c>
      <c r="L40" s="61" t="s">
        <v>254</v>
      </c>
      <c r="M40" s="62" t="s">
        <v>254</v>
      </c>
      <c r="N40" s="62">
        <v>350.0</v>
      </c>
      <c r="O40" s="62" t="s">
        <v>254</v>
      </c>
      <c r="P40" s="62" t="s">
        <v>254</v>
      </c>
    </row>
    <row r="41">
      <c r="A41" s="19" t="s">
        <v>193</v>
      </c>
      <c r="B41" s="18">
        <v>0.16040509259259259</v>
      </c>
      <c r="C41" s="19" t="s">
        <v>236</v>
      </c>
      <c r="D41" s="19" t="s">
        <v>254</v>
      </c>
      <c r="E41" s="19" t="s">
        <v>275</v>
      </c>
      <c r="F41" s="19" t="s">
        <v>1700</v>
      </c>
      <c r="G41" s="59" t="s">
        <v>254</v>
      </c>
      <c r="H41" s="60" t="s">
        <v>254</v>
      </c>
      <c r="I41" s="60" t="s">
        <v>254</v>
      </c>
      <c r="J41" s="60" t="s">
        <v>254</v>
      </c>
      <c r="K41" s="60" t="s">
        <v>254</v>
      </c>
      <c r="L41" s="61" t="s">
        <v>254</v>
      </c>
      <c r="M41" s="62" t="s">
        <v>254</v>
      </c>
      <c r="N41" s="62">
        <v>350.0</v>
      </c>
      <c r="O41" s="62" t="s">
        <v>254</v>
      </c>
      <c r="P41" s="62" t="s">
        <v>254</v>
      </c>
    </row>
    <row r="42">
      <c r="A42" s="19" t="s">
        <v>193</v>
      </c>
      <c r="B42" s="18">
        <v>0.16040509259259259</v>
      </c>
      <c r="C42" s="19" t="s">
        <v>275</v>
      </c>
      <c r="D42" s="19" t="s">
        <v>472</v>
      </c>
      <c r="E42" s="19" t="s">
        <v>275</v>
      </c>
      <c r="F42" s="19" t="s">
        <v>258</v>
      </c>
      <c r="G42" s="59" t="s">
        <v>1673</v>
      </c>
      <c r="H42" s="60" t="s">
        <v>254</v>
      </c>
      <c r="I42" s="60" t="s">
        <v>254</v>
      </c>
      <c r="J42" s="60" t="s">
        <v>254</v>
      </c>
      <c r="K42" s="60" t="s">
        <v>254</v>
      </c>
      <c r="L42" s="61" t="s">
        <v>254</v>
      </c>
      <c r="M42" s="62" t="s">
        <v>254</v>
      </c>
      <c r="N42" s="62">
        <v>2500.0</v>
      </c>
      <c r="O42" s="62" t="s">
        <v>254</v>
      </c>
      <c r="P42" s="62" t="s">
        <v>254</v>
      </c>
    </row>
    <row r="43">
      <c r="A43" s="19" t="s">
        <v>193</v>
      </c>
      <c r="B43" s="18">
        <v>0.16267361111111112</v>
      </c>
      <c r="C43" s="19" t="s">
        <v>227</v>
      </c>
      <c r="D43" s="19" t="s">
        <v>254</v>
      </c>
      <c r="E43" s="19" t="s">
        <v>275</v>
      </c>
      <c r="F43" s="19" t="s">
        <v>1700</v>
      </c>
      <c r="G43" s="59" t="s">
        <v>254</v>
      </c>
      <c r="H43" s="60" t="s">
        <v>254</v>
      </c>
      <c r="I43" s="60" t="s">
        <v>254</v>
      </c>
      <c r="J43" s="60" t="s">
        <v>254</v>
      </c>
      <c r="K43" s="60" t="s">
        <v>254</v>
      </c>
      <c r="L43" s="61" t="s">
        <v>254</v>
      </c>
      <c r="M43" s="62" t="s">
        <v>254</v>
      </c>
      <c r="N43" s="62">
        <v>125.0</v>
      </c>
      <c r="O43" s="62" t="s">
        <v>254</v>
      </c>
      <c r="P43" s="62" t="s">
        <v>254</v>
      </c>
    </row>
    <row r="44">
      <c r="A44" s="19" t="s">
        <v>193</v>
      </c>
      <c r="B44" s="18">
        <v>0.16267361111111112</v>
      </c>
      <c r="C44" s="19" t="s">
        <v>232</v>
      </c>
      <c r="D44" s="19" t="s">
        <v>254</v>
      </c>
      <c r="E44" s="19" t="s">
        <v>275</v>
      </c>
      <c r="F44" s="19" t="s">
        <v>1700</v>
      </c>
      <c r="G44" s="59" t="s">
        <v>254</v>
      </c>
      <c r="H44" s="60" t="s">
        <v>254</v>
      </c>
      <c r="I44" s="60" t="s">
        <v>254</v>
      </c>
      <c r="J44" s="60" t="s">
        <v>254</v>
      </c>
      <c r="K44" s="60" t="s">
        <v>254</v>
      </c>
      <c r="L44" s="61" t="s">
        <v>254</v>
      </c>
      <c r="M44" s="62" t="s">
        <v>254</v>
      </c>
      <c r="N44" s="62">
        <v>125.0</v>
      </c>
      <c r="O44" s="62" t="s">
        <v>254</v>
      </c>
      <c r="P44" s="62" t="s">
        <v>254</v>
      </c>
    </row>
    <row r="45">
      <c r="A45" s="19" t="s">
        <v>193</v>
      </c>
      <c r="B45" s="18">
        <v>0.16267361111111112</v>
      </c>
      <c r="C45" s="19" t="s">
        <v>228</v>
      </c>
      <c r="D45" s="19" t="s">
        <v>254</v>
      </c>
      <c r="E45" s="19" t="s">
        <v>275</v>
      </c>
      <c r="F45" s="19" t="s">
        <v>1700</v>
      </c>
      <c r="G45" s="59" t="s">
        <v>254</v>
      </c>
      <c r="H45" s="60" t="s">
        <v>254</v>
      </c>
      <c r="I45" s="60" t="s">
        <v>254</v>
      </c>
      <c r="J45" s="60" t="s">
        <v>254</v>
      </c>
      <c r="K45" s="60" t="s">
        <v>254</v>
      </c>
      <c r="L45" s="61" t="s">
        <v>254</v>
      </c>
      <c r="M45" s="62" t="s">
        <v>254</v>
      </c>
      <c r="N45" s="62">
        <v>125.0</v>
      </c>
      <c r="O45" s="62" t="s">
        <v>254</v>
      </c>
      <c r="P45" s="62" t="s">
        <v>254</v>
      </c>
    </row>
    <row r="46">
      <c r="A46" s="19" t="s">
        <v>193</v>
      </c>
      <c r="B46" s="18">
        <v>0.16267361111111112</v>
      </c>
      <c r="C46" s="19" t="s">
        <v>226</v>
      </c>
      <c r="D46" s="19" t="s">
        <v>254</v>
      </c>
      <c r="E46" s="19" t="s">
        <v>275</v>
      </c>
      <c r="F46" s="19" t="s">
        <v>1700</v>
      </c>
      <c r="G46" s="59" t="s">
        <v>254</v>
      </c>
      <c r="H46" s="60" t="s">
        <v>254</v>
      </c>
      <c r="I46" s="60" t="s">
        <v>254</v>
      </c>
      <c r="J46" s="60" t="s">
        <v>254</v>
      </c>
      <c r="K46" s="60" t="s">
        <v>254</v>
      </c>
      <c r="L46" s="61" t="s">
        <v>254</v>
      </c>
      <c r="M46" s="62" t="s">
        <v>254</v>
      </c>
      <c r="N46" s="62">
        <v>125.0</v>
      </c>
      <c r="O46" s="62" t="s">
        <v>254</v>
      </c>
      <c r="P46" s="62" t="s">
        <v>254</v>
      </c>
    </row>
    <row r="47">
      <c r="A47" s="19" t="s">
        <v>193</v>
      </c>
      <c r="B47" s="18">
        <v>0.16267361111111112</v>
      </c>
      <c r="C47" s="19" t="s">
        <v>230</v>
      </c>
      <c r="D47" s="19" t="s">
        <v>254</v>
      </c>
      <c r="E47" s="19" t="s">
        <v>275</v>
      </c>
      <c r="F47" s="19" t="s">
        <v>1700</v>
      </c>
      <c r="G47" s="59" t="s">
        <v>254</v>
      </c>
      <c r="H47" s="60" t="s">
        <v>254</v>
      </c>
      <c r="I47" s="60" t="s">
        <v>254</v>
      </c>
      <c r="J47" s="60" t="s">
        <v>254</v>
      </c>
      <c r="K47" s="60" t="s">
        <v>254</v>
      </c>
      <c r="L47" s="61" t="s">
        <v>254</v>
      </c>
      <c r="M47" s="62" t="s">
        <v>254</v>
      </c>
      <c r="N47" s="62">
        <v>125.0</v>
      </c>
      <c r="O47" s="62" t="s">
        <v>254</v>
      </c>
      <c r="P47" s="62" t="s">
        <v>254</v>
      </c>
    </row>
    <row r="48">
      <c r="A48" s="19" t="s">
        <v>193</v>
      </c>
      <c r="B48" s="18">
        <v>0.16267361111111112</v>
      </c>
      <c r="C48" s="19" t="s">
        <v>236</v>
      </c>
      <c r="D48" s="19" t="s">
        <v>254</v>
      </c>
      <c r="E48" s="19" t="s">
        <v>275</v>
      </c>
      <c r="F48" s="19" t="s">
        <v>1700</v>
      </c>
      <c r="G48" s="59" t="s">
        <v>254</v>
      </c>
      <c r="H48" s="60" t="s">
        <v>254</v>
      </c>
      <c r="I48" s="60" t="s">
        <v>254</v>
      </c>
      <c r="J48" s="60" t="s">
        <v>254</v>
      </c>
      <c r="K48" s="60" t="s">
        <v>254</v>
      </c>
      <c r="L48" s="61" t="s">
        <v>254</v>
      </c>
      <c r="M48" s="62" t="s">
        <v>254</v>
      </c>
      <c r="N48" s="62">
        <v>125.0</v>
      </c>
      <c r="O48" s="62" t="s">
        <v>254</v>
      </c>
      <c r="P48" s="62" t="s">
        <v>254</v>
      </c>
    </row>
    <row r="49">
      <c r="A49" s="19" t="s">
        <v>193</v>
      </c>
      <c r="B49" s="18">
        <v>0.16267361111111112</v>
      </c>
      <c r="C49" s="19" t="s">
        <v>275</v>
      </c>
      <c r="D49" s="19" t="s">
        <v>472</v>
      </c>
      <c r="E49" s="19" t="s">
        <v>275</v>
      </c>
      <c r="F49" s="19" t="s">
        <v>258</v>
      </c>
      <c r="G49" s="59" t="s">
        <v>1702</v>
      </c>
      <c r="H49" s="60" t="s">
        <v>254</v>
      </c>
      <c r="I49" s="60" t="s">
        <v>254</v>
      </c>
      <c r="J49" s="60" t="s">
        <v>254</v>
      </c>
      <c r="K49" s="60" t="s">
        <v>254</v>
      </c>
      <c r="L49" s="61" t="s">
        <v>254</v>
      </c>
      <c r="M49" s="62" t="s">
        <v>254</v>
      </c>
      <c r="N49" s="62">
        <v>750.0</v>
      </c>
      <c r="O49" s="62" t="s">
        <v>254</v>
      </c>
      <c r="P49" s="62" t="s">
        <v>254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1.0"/>
    <col customWidth="1" min="4" max="4" width="28.0"/>
    <col customWidth="1" min="5" max="5" width="14.29"/>
    <col customWidth="1" min="6" max="6" width="14.0"/>
    <col customWidth="1" min="7" max="7" width="17.14"/>
    <col customWidth="1" min="8" max="8" width="9.29"/>
    <col customWidth="1" min="9" max="11" width="7.71"/>
    <col customWidth="1" min="12" max="12" width="31.29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15.86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194</v>
      </c>
      <c r="B2" s="18">
        <v>0.013645833333333333</v>
      </c>
      <c r="C2" s="19" t="s">
        <v>1703</v>
      </c>
      <c r="D2" s="19" t="s">
        <v>254</v>
      </c>
      <c r="E2" s="19" t="s">
        <v>230</v>
      </c>
      <c r="F2" s="19" t="s">
        <v>262</v>
      </c>
      <c r="G2" s="59" t="s">
        <v>1704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254</v>
      </c>
      <c r="M2" s="62" t="s">
        <v>254</v>
      </c>
      <c r="N2" s="62" t="s">
        <v>254</v>
      </c>
      <c r="O2" s="62" t="s">
        <v>254</v>
      </c>
      <c r="P2" s="62" t="s">
        <v>254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7.71"/>
    <col customWidth="1" min="4" max="4" width="16.86"/>
    <col customWidth="1" min="5" max="5" width="17.29"/>
    <col customWidth="1" min="6" max="7" width="14.0"/>
    <col customWidth="1" min="8" max="8" width="9.29"/>
    <col customWidth="1" min="9" max="11" width="7.71"/>
    <col customWidth="1" min="12" max="12" width="26.86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82.14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195</v>
      </c>
      <c r="B2" s="85">
        <v>0.11877314814814814</v>
      </c>
      <c r="C2" s="19" t="s">
        <v>226</v>
      </c>
      <c r="D2" s="19" t="s">
        <v>254</v>
      </c>
      <c r="E2" s="19" t="s">
        <v>226</v>
      </c>
      <c r="F2" s="19" t="s">
        <v>304</v>
      </c>
      <c r="G2" s="6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431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195</v>
      </c>
      <c r="B3" s="85">
        <v>0.11876157407407407</v>
      </c>
      <c r="C3" s="19" t="s">
        <v>236</v>
      </c>
      <c r="D3" s="19" t="s">
        <v>254</v>
      </c>
      <c r="E3" s="19" t="s">
        <v>236</v>
      </c>
      <c r="F3" s="19" t="s">
        <v>304</v>
      </c>
      <c r="G3" s="69" t="s">
        <v>254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415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195</v>
      </c>
      <c r="B4" s="85">
        <v>0.11878472222222222</v>
      </c>
      <c r="C4" s="19" t="s">
        <v>227</v>
      </c>
      <c r="D4" s="19" t="s">
        <v>254</v>
      </c>
      <c r="E4" s="19" t="s">
        <v>227</v>
      </c>
      <c r="F4" s="19" t="s">
        <v>304</v>
      </c>
      <c r="G4" s="69" t="s">
        <v>254</v>
      </c>
      <c r="H4" s="60" t="s">
        <v>254</v>
      </c>
      <c r="I4" s="60" t="s">
        <v>254</v>
      </c>
      <c r="J4" s="60" t="s">
        <v>254</v>
      </c>
      <c r="K4" s="60" t="s">
        <v>254</v>
      </c>
      <c r="L4" s="61" t="s">
        <v>431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195</v>
      </c>
      <c r="B5" s="85">
        <v>0.11881944444444445</v>
      </c>
      <c r="C5" s="19" t="s">
        <v>228</v>
      </c>
      <c r="D5" s="19" t="s">
        <v>254</v>
      </c>
      <c r="E5" s="19" t="s">
        <v>228</v>
      </c>
      <c r="F5" s="19" t="s">
        <v>304</v>
      </c>
      <c r="G5" s="69" t="s">
        <v>254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1673</v>
      </c>
      <c r="M5" s="62" t="s">
        <v>254</v>
      </c>
      <c r="N5" s="62" t="s">
        <v>254</v>
      </c>
      <c r="O5" s="62" t="s">
        <v>254</v>
      </c>
      <c r="P5" s="62" t="s">
        <v>254</v>
      </c>
    </row>
    <row r="6">
      <c r="A6" s="19" t="s">
        <v>195</v>
      </c>
      <c r="B6" s="85">
        <v>0.12076388888888889</v>
      </c>
      <c r="C6" s="19" t="s">
        <v>233</v>
      </c>
      <c r="D6" s="19" t="s">
        <v>254</v>
      </c>
      <c r="E6" s="19" t="s">
        <v>233</v>
      </c>
      <c r="F6" s="19" t="s">
        <v>304</v>
      </c>
      <c r="G6" s="69" t="s">
        <v>254</v>
      </c>
      <c r="H6" s="60" t="s">
        <v>254</v>
      </c>
      <c r="I6" s="60" t="s">
        <v>254</v>
      </c>
      <c r="J6" s="60" t="s">
        <v>254</v>
      </c>
      <c r="K6" s="60" t="s">
        <v>254</v>
      </c>
      <c r="L6" s="61" t="s">
        <v>431</v>
      </c>
      <c r="M6" s="62" t="s">
        <v>254</v>
      </c>
      <c r="N6" s="62" t="s">
        <v>254</v>
      </c>
      <c r="O6" s="62" t="s">
        <v>254</v>
      </c>
      <c r="P6" s="62" t="s">
        <v>254</v>
      </c>
    </row>
    <row r="7">
      <c r="A7" s="19" t="s">
        <v>195</v>
      </c>
      <c r="B7" s="85">
        <v>0.19296296296296298</v>
      </c>
      <c r="C7" s="19" t="s">
        <v>232</v>
      </c>
      <c r="D7" s="19" t="s">
        <v>254</v>
      </c>
      <c r="E7" s="19" t="s">
        <v>254</v>
      </c>
      <c r="F7" s="19" t="s">
        <v>304</v>
      </c>
      <c r="G7" s="69" t="s">
        <v>254</v>
      </c>
      <c r="H7" s="60" t="s">
        <v>254</v>
      </c>
      <c r="I7" s="60" t="s">
        <v>254</v>
      </c>
      <c r="J7" s="60" t="s">
        <v>254</v>
      </c>
      <c r="K7" s="60" t="s">
        <v>254</v>
      </c>
      <c r="L7" s="61" t="s">
        <v>1705</v>
      </c>
      <c r="M7" s="62" t="s">
        <v>254</v>
      </c>
      <c r="N7" s="62" t="s">
        <v>254</v>
      </c>
      <c r="O7" s="62" t="s">
        <v>254</v>
      </c>
      <c r="P7" s="62" t="s">
        <v>254</v>
      </c>
      <c r="Q7" s="19" t="s">
        <v>1706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7.71"/>
    <col customWidth="1" min="4" max="4" width="16.86"/>
    <col customWidth="1" min="5" max="5" width="17.29"/>
    <col customWidth="1" min="6" max="6" width="14.0"/>
    <col customWidth="1" min="7" max="7" width="51.14"/>
    <col customWidth="1" min="8" max="8" width="9.29"/>
    <col customWidth="1" min="9" max="11" width="7.71"/>
    <col customWidth="1" min="12" max="12" width="50.57"/>
    <col customWidth="1" min="13" max="13" width="9.29"/>
    <col customWidth="1" min="14" max="14" width="5.43"/>
    <col customWidth="1" min="15" max="15" width="6.43"/>
    <col customWidth="1" min="16" max="16" width="7.71"/>
    <col customWidth="1" min="17" max="17" width="6.29"/>
  </cols>
  <sheetData>
    <row r="1">
      <c r="A1" s="1" t="s">
        <v>39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56" t="s">
        <v>243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245</v>
      </c>
      <c r="M1" s="57" t="s">
        <v>246</v>
      </c>
      <c r="N1" s="57" t="s">
        <v>247</v>
      </c>
      <c r="O1" s="57" t="s">
        <v>248</v>
      </c>
      <c r="P1" s="57" t="s">
        <v>249</v>
      </c>
      <c r="Q1" s="1" t="s">
        <v>250</v>
      </c>
    </row>
    <row r="2">
      <c r="A2" s="19" t="s">
        <v>196</v>
      </c>
      <c r="B2" s="18">
        <v>0.06554398148148148</v>
      </c>
      <c r="C2" s="19" t="s">
        <v>236</v>
      </c>
      <c r="D2" s="19" t="s">
        <v>254</v>
      </c>
      <c r="E2" s="19" t="s">
        <v>473</v>
      </c>
      <c r="F2" s="19" t="s">
        <v>304</v>
      </c>
      <c r="G2" s="59" t="s">
        <v>254</v>
      </c>
      <c r="H2" s="60" t="s">
        <v>254</v>
      </c>
      <c r="I2" s="60" t="s">
        <v>254</v>
      </c>
      <c r="J2" s="60" t="s">
        <v>254</v>
      </c>
      <c r="K2" s="60" t="s">
        <v>254</v>
      </c>
      <c r="L2" s="61" t="s">
        <v>415</v>
      </c>
      <c r="M2" s="62" t="s">
        <v>254</v>
      </c>
      <c r="N2" s="62" t="s">
        <v>254</v>
      </c>
      <c r="O2" s="62" t="s">
        <v>254</v>
      </c>
      <c r="P2" s="62" t="s">
        <v>254</v>
      </c>
    </row>
    <row r="3">
      <c r="A3" s="19" t="s">
        <v>196</v>
      </c>
      <c r="B3" s="18">
        <v>0.07461805555555556</v>
      </c>
      <c r="C3" s="19" t="s">
        <v>1707</v>
      </c>
      <c r="D3" s="19" t="s">
        <v>254</v>
      </c>
      <c r="E3" s="19" t="s">
        <v>233</v>
      </c>
      <c r="F3" s="19" t="s">
        <v>273</v>
      </c>
      <c r="G3" s="59" t="s">
        <v>1708</v>
      </c>
      <c r="H3" s="60" t="s">
        <v>254</v>
      </c>
      <c r="I3" s="60" t="s">
        <v>254</v>
      </c>
      <c r="J3" s="60" t="s">
        <v>254</v>
      </c>
      <c r="K3" s="60" t="s">
        <v>254</v>
      </c>
      <c r="L3" s="61" t="s">
        <v>254</v>
      </c>
      <c r="M3" s="62" t="s">
        <v>254</v>
      </c>
      <c r="N3" s="62" t="s">
        <v>254</v>
      </c>
      <c r="O3" s="62" t="s">
        <v>254</v>
      </c>
      <c r="P3" s="62" t="s">
        <v>254</v>
      </c>
    </row>
    <row r="4">
      <c r="A4" s="19" t="s">
        <v>196</v>
      </c>
      <c r="B4" s="18">
        <v>0.11244212962962963</v>
      </c>
      <c r="C4" s="19" t="s">
        <v>275</v>
      </c>
      <c r="D4" s="19" t="s">
        <v>254</v>
      </c>
      <c r="E4" s="19" t="s">
        <v>1709</v>
      </c>
      <c r="F4" s="19" t="s">
        <v>1070</v>
      </c>
      <c r="G4" s="69" t="s">
        <v>1710</v>
      </c>
      <c r="H4" s="60" t="s">
        <v>254</v>
      </c>
      <c r="I4" s="60" t="s">
        <v>254</v>
      </c>
      <c r="J4" s="60" t="s">
        <v>254</v>
      </c>
      <c r="K4" s="60" t="s">
        <v>254</v>
      </c>
      <c r="L4" s="70" t="s">
        <v>1710</v>
      </c>
      <c r="M4" s="62" t="s">
        <v>254</v>
      </c>
      <c r="N4" s="62" t="s">
        <v>254</v>
      </c>
      <c r="O4" s="62" t="s">
        <v>254</v>
      </c>
      <c r="P4" s="62" t="s">
        <v>254</v>
      </c>
    </row>
    <row r="5">
      <c r="A5" s="19" t="s">
        <v>196</v>
      </c>
      <c r="B5" s="18">
        <v>0.13802083333333334</v>
      </c>
      <c r="C5" s="19" t="s">
        <v>1709</v>
      </c>
      <c r="D5" s="19" t="s">
        <v>254</v>
      </c>
      <c r="E5" s="19" t="s">
        <v>275</v>
      </c>
      <c r="F5" s="19" t="s">
        <v>834</v>
      </c>
      <c r="G5" s="69" t="s">
        <v>1710</v>
      </c>
      <c r="H5" s="60" t="s">
        <v>254</v>
      </c>
      <c r="I5" s="60" t="s">
        <v>254</v>
      </c>
      <c r="J5" s="60" t="s">
        <v>254</v>
      </c>
      <c r="K5" s="60" t="s">
        <v>254</v>
      </c>
      <c r="L5" s="61" t="s">
        <v>254</v>
      </c>
      <c r="M5" s="62" t="s">
        <v>254</v>
      </c>
      <c r="N5" s="62" t="s">
        <v>254</v>
      </c>
      <c r="O5" s="62" t="s">
        <v>254</v>
      </c>
      <c r="P5" s="62" t="s">
        <v>254</v>
      </c>
    </row>
  </sheetData>
  <drawing r:id="rId1"/>
</worksheet>
</file>