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endi\Downloads\"/>
    </mc:Choice>
  </mc:AlternateContent>
  <xr:revisionPtr revIDLastSave="0" documentId="13_ncr:1_{1218193D-DD39-4202-9098-0C409357F7B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udget" sheetId="3" r:id="rId1"/>
    <sheet name="Actual" sheetId="4" r:id="rId2"/>
    <sheet name="Dashboard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DTJtFOIziZcKIws818xk1Gf0JMQ=="/>
    </ext>
  </extLst>
</workbook>
</file>

<file path=xl/calcChain.xml><?xml version="1.0" encoding="utf-8"?>
<calcChain xmlns="http://schemas.openxmlformats.org/spreadsheetml/2006/main">
  <c r="F11" i="6" l="1"/>
  <c r="F12" i="6"/>
  <c r="F16" i="6"/>
  <c r="F17" i="6"/>
  <c r="F18" i="6"/>
  <c r="F19" i="6"/>
  <c r="F20" i="6"/>
  <c r="F21" i="6"/>
  <c r="F10" i="6"/>
  <c r="E11" i="6"/>
  <c r="E12" i="6"/>
  <c r="E16" i="6"/>
  <c r="E17" i="6"/>
  <c r="E18" i="6"/>
  <c r="E19" i="6"/>
  <c r="E20" i="6"/>
  <c r="E21" i="6"/>
  <c r="E10" i="6"/>
  <c r="E13" i="6" s="1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G18" i="3"/>
  <c r="N13" i="3"/>
  <c r="N18" i="3" s="1"/>
  <c r="M13" i="3"/>
  <c r="M18" i="3" s="1"/>
  <c r="L13" i="3"/>
  <c r="L18" i="3" s="1"/>
  <c r="K13" i="3"/>
  <c r="K18" i="3" s="1"/>
  <c r="J13" i="3"/>
  <c r="J18" i="3" s="1"/>
  <c r="I13" i="3"/>
  <c r="I18" i="3" s="1"/>
  <c r="H13" i="3"/>
  <c r="H18" i="3" s="1"/>
  <c r="G13" i="3"/>
  <c r="F13" i="3"/>
  <c r="F18" i="3" s="1"/>
  <c r="E13" i="3"/>
  <c r="D13" i="3"/>
  <c r="D18" i="3" s="1"/>
  <c r="C13" i="3"/>
  <c r="C18" i="3" s="1"/>
  <c r="C9" i="3"/>
  <c r="C20" i="3" s="1"/>
  <c r="C21" i="3" s="1"/>
  <c r="E8" i="3"/>
  <c r="F8" i="3" s="1"/>
  <c r="D8" i="3"/>
  <c r="D7" i="3"/>
  <c r="D9" i="3" s="1"/>
  <c r="I21" i="6" l="1"/>
  <c r="H21" i="6"/>
  <c r="I20" i="6"/>
  <c r="H20" i="6"/>
  <c r="I19" i="6"/>
  <c r="H19" i="6"/>
  <c r="I18" i="6"/>
  <c r="H18" i="6"/>
  <c r="I17" i="6"/>
  <c r="H17" i="6"/>
  <c r="I16" i="6"/>
  <c r="H16" i="6"/>
  <c r="E22" i="6"/>
  <c r="I10" i="6"/>
  <c r="H10" i="6"/>
  <c r="F13" i="6"/>
  <c r="F22" i="6"/>
  <c r="I12" i="6"/>
  <c r="H12" i="6"/>
  <c r="I11" i="6"/>
  <c r="H11" i="6"/>
  <c r="F9" i="3"/>
  <c r="F20" i="3" s="1"/>
  <c r="G8" i="3"/>
  <c r="D20" i="3"/>
  <c r="D21" i="3" s="1"/>
  <c r="E18" i="3"/>
  <c r="E9" i="3"/>
  <c r="E20" i="3" s="1"/>
  <c r="E21" i="3" s="1"/>
  <c r="I13" i="6" l="1"/>
  <c r="H13" i="6"/>
  <c r="F24" i="6"/>
  <c r="I22" i="6"/>
  <c r="H22" i="6"/>
  <c r="E24" i="6"/>
  <c r="G9" i="3"/>
  <c r="G20" i="3" s="1"/>
  <c r="G21" i="3" s="1"/>
  <c r="H8" i="3"/>
  <c r="F21" i="3"/>
  <c r="H24" i="6" l="1"/>
  <c r="I24" i="6"/>
  <c r="I8" i="3"/>
  <c r="H9" i="3"/>
  <c r="H20" i="3" s="1"/>
  <c r="H21" i="3" s="1"/>
  <c r="J8" i="3" l="1"/>
  <c r="I9" i="3"/>
  <c r="I20" i="3" s="1"/>
  <c r="I21" i="3" s="1"/>
  <c r="K8" i="3" l="1"/>
  <c r="J9" i="3"/>
  <c r="J20" i="3" s="1"/>
  <c r="J21" i="3" s="1"/>
  <c r="L8" i="3" l="1"/>
  <c r="K9" i="3"/>
  <c r="K20" i="3" s="1"/>
  <c r="K21" i="3" s="1"/>
  <c r="L9" i="3" l="1"/>
  <c r="L20" i="3" s="1"/>
  <c r="L21" i="3" s="1"/>
  <c r="M8" i="3"/>
  <c r="N8" i="3" l="1"/>
  <c r="N9" i="3" s="1"/>
  <c r="N20" i="3" s="1"/>
  <c r="M9" i="3"/>
  <c r="M20" i="3" s="1"/>
  <c r="M21" i="3" s="1"/>
  <c r="N21" i="3" l="1"/>
</calcChain>
</file>

<file path=xl/sharedStrings.xml><?xml version="1.0" encoding="utf-8"?>
<sst xmlns="http://schemas.openxmlformats.org/spreadsheetml/2006/main" count="177" uniqueCount="64">
  <si>
    <t>Budgeted Income &amp; Expenses 2022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</si>
  <si>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</si>
  <si>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</si>
  <si>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</si>
  <si>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</si>
  <si>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</si>
  <si>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</si>
  <si>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</si>
  <si>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</si>
  <si>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</si>
  <si>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</si>
  <si>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</si>
  <si>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</si>
  <si>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</si>
  <si>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</si>
  <si>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</si>
  <si>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</si>
  <si>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</si>
  <si>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</si>
  <si>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</si>
  <si>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</si>
  <si>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</si>
  <si>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</si>
  <si>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</si>
  <si>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</si>
  <si>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</si>
  <si>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</si>
  <si>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</si>
  <si>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</si>
  <si>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</si>
  <si>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</si>
  <si>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</si>
  <si>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</si>
  <si>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</si>
  <si>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</si>
  <si>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</si>
  <si>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</si>
  <si>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</si>
  <si>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</si>
  <si>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</si>
  <si>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</si>
  <si>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</si>
  <si>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</si>
  <si>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</si>
  <si>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</si>
  <si>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</si>
  <si>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</si>
  <si>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</si>
  <si>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</si>
  <si>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</si>
  <si>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</si>
  <si>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</si>
  <si>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</si>
  <si>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</si>
  <si>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</si>
  <si>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</si>
  <si>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</si>
  <si>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</si>
  <si>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Budget</t>
  </si>
  <si>
    <t>Actual</t>
  </si>
  <si>
    <t>Budget vs Actual</t>
  </si>
  <si>
    <t>Active Month --&gt;</t>
  </si>
  <si>
    <t>Difference</t>
  </si>
  <si>
    <t>Difference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</si>
</sst>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_);\(#,##0\);\-\-_)"/>
    <numFmt numFmtId="167" formatCode="_(* #,##0_);_(* \(#,##0\);_(* &quot;-&quot;??_);_(@_)"/>
    <numFmt numFmtId="172" formatCode="[Color10]0.0%;[Red]\(0.0%\)"/>
    <numFmt numFmtId="173" formatCode="[Color10]_(* #,##0_);[Red]_(* \(#,##0\);_(* &quot;-&quot;??_);_(@_)"/>
  </numFmts>
  <fonts count="12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rgb="FF293D68"/>
      <name val="Calibri"/>
      <family val="2"/>
    </font>
    <font>
      <b/>
      <sz val="12"/>
      <color theme="1"/>
      <name val="Calibri"/>
      <family val="2"/>
    </font>
    <font>
      <sz val="12"/>
      <color rgb="FF0432FF"/>
      <name val="Calibri"/>
      <family val="2"/>
    </font>
    <font>
      <sz val="12"/>
      <color theme="1"/>
      <name val="Calibri"/>
      <family val="2"/>
      <scheme val="minor"/>
    </font>
    <font>
      <i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6"/>
      <name val="Calibri"/>
      <family val="2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293D6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rgb="FFFFFF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2" xfId="0" applyFont="1" applyBorder="1"/>
    <xf numFmtId="0" fontId="1" fillId="0" borderId="2" xfId="0" applyFont="1" applyBorder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17" fontId="1" fillId="0" borderId="0" xfId="0" applyNumberFormat="1" applyFont="1"/>
    <xf numFmtId="164" fontId="5" fillId="0" borderId="0" xfId="0" applyNumberFormat="1" applyFont="1"/>
    <xf numFmtId="0" fontId="4" fillId="0" borderId="3" xfId="0" applyFont="1" applyBorder="1" applyAlignment="1">
      <alignment horizontal="left"/>
    </xf>
    <xf numFmtId="164" fontId="4" fillId="0" borderId="3" xfId="0" applyNumberFormat="1" applyFont="1" applyBorder="1"/>
    <xf numFmtId="16" fontId="1" fillId="0" borderId="0" xfId="0" applyNumberFormat="1" applyFont="1" applyAlignment="1">
      <alignment horizontal="left"/>
    </xf>
    <xf numFmtId="0" fontId="0" fillId="2" borderId="0" xfId="0" applyFill="1"/>
    <xf numFmtId="0" fontId="2" fillId="2" borderId="0" xfId="0" applyFont="1" applyFill="1"/>
    <xf numFmtId="0" fontId="7" fillId="3" borderId="1" xfId="0" applyFont="1" applyFill="1" applyBorder="1"/>
    <xf numFmtId="0" fontId="0" fillId="4" borderId="0" xfId="0" applyFill="1"/>
    <xf numFmtId="0" fontId="8" fillId="3" borderId="1" xfId="0" applyFont="1" applyFill="1" applyBorder="1"/>
    <xf numFmtId="167" fontId="0" fillId="2" borderId="0" xfId="1" applyNumberFormat="1" applyFont="1" applyFill="1"/>
    <xf numFmtId="167" fontId="9" fillId="2" borderId="6" xfId="0" applyNumberFormat="1" applyFont="1" applyFill="1" applyBorder="1"/>
    <xf numFmtId="167" fontId="9" fillId="2" borderId="6" xfId="1" applyNumberFormat="1" applyFont="1" applyFill="1" applyBorder="1"/>
    <xf numFmtId="0" fontId="9" fillId="4" borderId="7" xfId="0" applyFont="1" applyFill="1" applyBorder="1"/>
    <xf numFmtId="167" fontId="9" fillId="4" borderId="7" xfId="0" applyNumberFormat="1" applyFont="1" applyFill="1" applyBorder="1"/>
    <xf numFmtId="9" fontId="0" fillId="2" borderId="0" xfId="2" applyFont="1" applyFill="1"/>
    <xf numFmtId="172" fontId="0" fillId="2" borderId="0" xfId="2" applyNumberFormat="1" applyFont="1" applyFill="1"/>
    <xf numFmtId="172" fontId="9" fillId="2" borderId="6" xfId="2" applyNumberFormat="1" applyFont="1" applyFill="1" applyBorder="1"/>
    <xf numFmtId="172" fontId="9" fillId="4" borderId="7" xfId="2" applyNumberFormat="1" applyFont="1" applyFill="1" applyBorder="1"/>
    <xf numFmtId="0" fontId="9" fillId="5" borderId="0" xfId="0" applyFont="1" applyFill="1"/>
    <xf numFmtId="173" fontId="0" fillId="2" borderId="0" xfId="0" applyNumberFormat="1" applyFill="1"/>
    <xf numFmtId="173" fontId="9" fillId="2" borderId="6" xfId="0" applyNumberFormat="1" applyFont="1" applyFill="1" applyBorder="1"/>
    <xf numFmtId="173" fontId="9" fillId="4" borderId="7" xfId="0" applyNumberFormat="1" applyFont="1" applyFill="1" applyBorder="1"/>
    <xf numFmtId="0" fontId="10" fillId="5" borderId="2" xfId="0" applyFont="1" applyFill="1" applyBorder="1"/>
    <xf numFmtId="17" fontId="8" fillId="3" borderId="1" xfId="0" applyNumberFormat="1" applyFont="1" applyFill="1" applyBorder="1"/>
    <xf numFmtId="0" fontId="4" fillId="6" borderId="4" xfId="0" applyFont="1" applyFill="1" applyBorder="1" applyAlignment="1">
      <alignment horizontal="left"/>
    </xf>
    <xf numFmtId="164" fontId="4" fillId="6" borderId="4" xfId="0" applyNumberFormat="1" applyFont="1" applyFill="1" applyBorder="1"/>
    <xf numFmtId="0" fontId="4" fillId="6" borderId="5" xfId="0" applyFont="1" applyFill="1" applyBorder="1"/>
    <xf numFmtId="164" fontId="4" fillId="6" borderId="5" xfId="0" applyNumberFormat="1" applyFont="1" applyFill="1" applyBorder="1"/>
    <xf numFmtId="0" fontId="11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Budget vs Actual</a:t>
            </a:r>
            <a:r>
              <a:rPr lang="en-US" b="1" baseline="0"/>
              <a:t> Income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Dashboard!$D$10:$D$12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Dashboard!$E$10:$E$12</c:f>
              <c:numCache>
                <c:formatCode>_(* #,##0_);_(* \(#,##0\);_(* "-"??_);_(@_)</c:formatCode>
                <c:ptCount val="3"/>
                <c:pt idx="0">
                  <c:v>2200</c:v>
                </c:pt>
                <c:pt idx="1">
                  <c:v>500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E-4636-9F9C-2A5703749FC9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Dashboard!$D$10:$D$12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Dashboard!$F$10:$F$12</c:f>
              <c:numCache>
                <c:formatCode>_(* #,##0_);_(* \(#,##0\);_(* "-"??_);_(@_)</c:formatCode>
                <c:ptCount val="3"/>
                <c:pt idx="0">
                  <c:v>3000</c:v>
                </c:pt>
                <c:pt idx="1">
                  <c:v>458</c:v>
                </c:pt>
                <c:pt idx="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E-4636-9F9C-2A5703749FC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878719"/>
        <c:axId val="1137872959"/>
      </c:barChart>
      <c:catAx>
        <c:axId val="11378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72959"/>
        <c:crosses val="autoZero"/>
        <c:auto val="1"/>
        <c:lblAlgn val="ctr"/>
        <c:lblOffset val="100"/>
        <c:noMultiLvlLbl val="0"/>
      </c:catAx>
      <c:valAx>
        <c:axId val="1137872959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78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Actual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Dashboard!$D$16:$D$21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Dashboard!$F$16:$F$21</c:f>
              <c:numCache>
                <c:formatCode>_(* #,##0_);_(* \(#,##0\);_(* "-"??_);_(@_)</c:formatCode>
                <c:ptCount val="6"/>
                <c:pt idx="0">
                  <c:v>1120</c:v>
                </c:pt>
                <c:pt idx="1">
                  <c:v>140</c:v>
                </c:pt>
                <c:pt idx="2">
                  <c:v>55</c:v>
                </c:pt>
                <c:pt idx="3">
                  <c:v>449</c:v>
                </c:pt>
                <c:pt idx="4">
                  <c:v>562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A-47FE-8FA8-1C0005B5D9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623886</xdr:colOff>
      <xdr:row>3</xdr:row>
      <xdr:rowOff>114299</xdr:rowOff>
    </xdr:from>
    <xdr:to>
      <xdr:col>15</xdr:col>
      <xdr:colOff>609599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3F492-467A-8829-4E92-2106A4401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16</xdr:row>
      <xdr:rowOff>38100</xdr:rowOff>
    </xdr:from>
    <xdr:to>
      <xdr:col>16</xdr:col>
      <xdr:colOff>28575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EE8B6C-B73B-AB17-CA29-2ED21200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workbookViewId="0">
      <selection activeCell="E21" sqref="E21"/>
    </sheetView>
  </sheetViews>
  <sheetFormatPr defaultColWidth="11.25" defaultRowHeight="15" customHeight="1" x14ac:dyDescent="0.25"/>
  <cols>
    <col min="1" max="1" width="10.5" customWidth="1"/>
    <col min="2" max="2" width="17.5" customWidth="1"/>
    <col min="3" max="26" width="10.5" customWidth="1"/>
  </cols>
  <sheetData>
    <row r="1" spans="2:16" ht="15.75" customHeight="1" x14ac:dyDescent="0.25"/>
    <row r="2" spans="2:16" ht="15.75" customHeight="1" x14ac:dyDescent="0.35">
      <c r="B2" s="31" t="s">
        <v>0</v>
      </c>
      <c r="C2" s="31"/>
      <c r="D2" s="31"/>
      <c r="E2" s="2"/>
      <c r="F2" s="2"/>
      <c r="G2" s="2"/>
      <c r="H2" s="2"/>
      <c r="I2" s="3"/>
      <c r="J2" s="3"/>
      <c r="K2" s="3"/>
      <c r="L2" s="3"/>
      <c r="M2" s="3"/>
      <c r="N2" s="3"/>
    </row>
    <row r="3" spans="2:16" ht="15.75" customHeight="1" x14ac:dyDescent="0.25"/>
    <row r="4" spans="2:16" ht="15.75" customHeight="1" x14ac:dyDescent="0.25">
      <c r="B4" s="15" t="s">
        <v>1</v>
      </c>
      <c r="C4" s="32" t="s">
        <v>2</v>
      </c>
      <c r="D4" s="32" t="s">
        <v>3</v>
      </c>
      <c r="E4" s="32" t="s">
        <v>4</v>
      </c>
      <c r="F4" s="32" t="s">
        <v>5</v>
      </c>
      <c r="G4" s="32" t="s">
        <v>6</v>
      </c>
      <c r="H4" s="32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8"/>
    </row>
    <row r="5" spans="2:16" ht="15.75" customHeight="1" x14ac:dyDescent="0.25">
      <c r="B5" s="1" t="s">
        <v>14</v>
      </c>
    </row>
    <row r="6" spans="2:16" ht="15.75" customHeight="1" x14ac:dyDescent="0.25">
      <c r="B6" s="4" t="s">
        <v>15</v>
      </c>
      <c r="C6" s="9">
        <v>2200</v>
      </c>
      <c r="D6" s="9">
        <v>2200</v>
      </c>
      <c r="E6" s="9">
        <v>2200</v>
      </c>
      <c r="F6" s="9">
        <v>3000</v>
      </c>
      <c r="G6" s="9">
        <v>3000</v>
      </c>
      <c r="H6" s="9">
        <v>3000</v>
      </c>
      <c r="I6" s="9">
        <v>3000</v>
      </c>
      <c r="J6" s="9">
        <v>3000</v>
      </c>
      <c r="K6" s="9">
        <v>3000</v>
      </c>
      <c r="L6" s="9">
        <v>3000</v>
      </c>
      <c r="M6" s="9">
        <v>3000</v>
      </c>
      <c r="N6" s="9">
        <v>3000</v>
      </c>
    </row>
    <row r="7" spans="2:16" ht="15.75" customHeight="1" x14ac:dyDescent="0.25">
      <c r="B7" s="4" t="s">
        <v>16</v>
      </c>
      <c r="C7" s="9">
        <v>500</v>
      </c>
      <c r="D7" s="9">
        <f>C7*1.1</f>
        <v>550</v>
      </c>
      <c r="E7" s="9">
        <v>500</v>
      </c>
      <c r="F7" s="9">
        <v>500</v>
      </c>
      <c r="G7" s="9">
        <v>500</v>
      </c>
      <c r="H7" s="9">
        <v>500</v>
      </c>
      <c r="I7" s="9">
        <v>500</v>
      </c>
      <c r="J7" s="9">
        <v>500</v>
      </c>
      <c r="K7" s="9">
        <v>500</v>
      </c>
      <c r="L7" s="9">
        <v>500</v>
      </c>
      <c r="M7" s="9">
        <v>500</v>
      </c>
      <c r="N7" s="9">
        <v>500</v>
      </c>
    </row>
    <row r="8" spans="2:16" ht="15.75" customHeight="1" x14ac:dyDescent="0.25">
      <c r="B8" s="4" t="s">
        <v>17</v>
      </c>
      <c r="C8" s="9">
        <v>100</v>
      </c>
      <c r="D8" s="9">
        <f t="shared" ref="D8:N8" si="0">C8*1.3</f>
        <v>130</v>
      </c>
      <c r="E8" s="9">
        <f t="shared" si="0"/>
        <v>169</v>
      </c>
      <c r="F8" s="9">
        <f t="shared" si="0"/>
        <v>219.70000000000002</v>
      </c>
      <c r="G8" s="9">
        <f t="shared" si="0"/>
        <v>285.61</v>
      </c>
      <c r="H8" s="9">
        <f t="shared" si="0"/>
        <v>371.29300000000001</v>
      </c>
      <c r="I8" s="9">
        <f t="shared" si="0"/>
        <v>482.68090000000001</v>
      </c>
      <c r="J8" s="9">
        <f t="shared" si="0"/>
        <v>627.48517000000004</v>
      </c>
      <c r="K8" s="9">
        <f t="shared" si="0"/>
        <v>815.73072100000013</v>
      </c>
      <c r="L8" s="9">
        <f t="shared" si="0"/>
        <v>1060.4499373000001</v>
      </c>
      <c r="M8" s="9">
        <f t="shared" si="0"/>
        <v>1378.5849184900003</v>
      </c>
      <c r="N8" s="9">
        <f t="shared" si="0"/>
        <v>1792.1603940370005</v>
      </c>
    </row>
    <row r="9" spans="2:16" ht="15.75" customHeight="1" x14ac:dyDescent="0.25">
      <c r="B9" s="10" t="s">
        <v>18</v>
      </c>
      <c r="C9" s="11">
        <f t="shared" ref="C9:N9" si="1">SUM(C6:C8)</f>
        <v>2800</v>
      </c>
      <c r="D9" s="11">
        <f t="shared" si="1"/>
        <v>2880</v>
      </c>
      <c r="E9" s="11">
        <f t="shared" si="1"/>
        <v>2869</v>
      </c>
      <c r="F9" s="11">
        <f t="shared" si="1"/>
        <v>3719.7</v>
      </c>
      <c r="G9" s="11">
        <f t="shared" si="1"/>
        <v>3785.61</v>
      </c>
      <c r="H9" s="11">
        <f t="shared" si="1"/>
        <v>3871.2930000000001</v>
      </c>
      <c r="I9" s="11">
        <f t="shared" si="1"/>
        <v>3982.6808999999998</v>
      </c>
      <c r="J9" s="11">
        <f t="shared" si="1"/>
        <v>4127.4851699999999</v>
      </c>
      <c r="K9" s="11">
        <f t="shared" si="1"/>
        <v>4315.7307209999999</v>
      </c>
      <c r="L9" s="11">
        <f t="shared" si="1"/>
        <v>4560.4499372999999</v>
      </c>
      <c r="M9" s="11">
        <f t="shared" si="1"/>
        <v>4878.5849184899998</v>
      </c>
      <c r="N9" s="11">
        <f t="shared" si="1"/>
        <v>5292.1603940370005</v>
      </c>
      <c r="O9" s="6"/>
      <c r="P9" s="6"/>
    </row>
    <row r="10" spans="2:16" ht="15.75" customHeight="1" x14ac:dyDescent="0.25"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6" ht="15.75" customHeight="1" x14ac:dyDescent="0.25">
      <c r="B11" s="1" t="s">
        <v>19</v>
      </c>
    </row>
    <row r="12" spans="2:16" ht="15.75" customHeight="1" x14ac:dyDescent="0.25">
      <c r="B12" s="4" t="s">
        <v>20</v>
      </c>
      <c r="C12" s="9">
        <v>1120</v>
      </c>
      <c r="D12" s="9">
        <v>1120</v>
      </c>
      <c r="E12" s="9">
        <v>1120</v>
      </c>
      <c r="F12" s="9">
        <v>1120</v>
      </c>
      <c r="G12" s="9">
        <v>1120</v>
      </c>
      <c r="H12" s="9">
        <v>1120</v>
      </c>
      <c r="I12" s="9">
        <v>1120</v>
      </c>
      <c r="J12" s="9">
        <v>1120</v>
      </c>
      <c r="K12" s="9">
        <v>1120</v>
      </c>
      <c r="L12" s="9">
        <v>1120</v>
      </c>
      <c r="M12" s="9">
        <v>1120</v>
      </c>
      <c r="N12" s="9">
        <v>1120</v>
      </c>
    </row>
    <row r="13" spans="2:16" ht="15.75" customHeight="1" x14ac:dyDescent="0.25">
      <c r="B13" s="4" t="s">
        <v>21</v>
      </c>
      <c r="C13" s="9">
        <f t="shared" ref="C13:N13" si="2">C12*0.1</f>
        <v>112</v>
      </c>
      <c r="D13" s="9">
        <f t="shared" si="2"/>
        <v>112</v>
      </c>
      <c r="E13" s="9">
        <f t="shared" si="2"/>
        <v>112</v>
      </c>
      <c r="F13" s="9">
        <f t="shared" si="2"/>
        <v>112</v>
      </c>
      <c r="G13" s="9">
        <f t="shared" si="2"/>
        <v>112</v>
      </c>
      <c r="H13" s="9">
        <f t="shared" si="2"/>
        <v>112</v>
      </c>
      <c r="I13" s="9">
        <f t="shared" si="2"/>
        <v>112</v>
      </c>
      <c r="J13" s="9">
        <f t="shared" si="2"/>
        <v>112</v>
      </c>
      <c r="K13" s="9">
        <f t="shared" si="2"/>
        <v>112</v>
      </c>
      <c r="L13" s="9">
        <f t="shared" si="2"/>
        <v>112</v>
      </c>
      <c r="M13" s="9">
        <f t="shared" si="2"/>
        <v>112</v>
      </c>
      <c r="N13" s="9">
        <f t="shared" si="2"/>
        <v>112</v>
      </c>
    </row>
    <row r="14" spans="2:16" ht="15.75" customHeight="1" x14ac:dyDescent="0.25">
      <c r="B14" s="4" t="s">
        <v>22</v>
      </c>
      <c r="C14" s="9">
        <v>55</v>
      </c>
      <c r="D14" s="9">
        <v>55</v>
      </c>
      <c r="E14" s="9">
        <v>55</v>
      </c>
      <c r="F14" s="9">
        <v>55</v>
      </c>
      <c r="G14" s="9">
        <v>55</v>
      </c>
      <c r="H14" s="9">
        <v>55</v>
      </c>
      <c r="I14" s="9">
        <v>55</v>
      </c>
      <c r="J14" s="9">
        <v>55</v>
      </c>
      <c r="K14" s="9">
        <v>55</v>
      </c>
      <c r="L14" s="9">
        <v>55</v>
      </c>
      <c r="M14" s="9">
        <v>55</v>
      </c>
      <c r="N14" s="9">
        <v>55</v>
      </c>
    </row>
    <row r="15" spans="2:16" ht="15.75" customHeight="1" x14ac:dyDescent="0.25">
      <c r="B15" s="4" t="s">
        <v>23</v>
      </c>
      <c r="C15" s="9">
        <v>550</v>
      </c>
      <c r="D15" s="9">
        <v>550</v>
      </c>
      <c r="E15" s="9">
        <v>550</v>
      </c>
      <c r="F15" s="9">
        <v>550</v>
      </c>
      <c r="G15" s="9">
        <v>550</v>
      </c>
      <c r="H15" s="9">
        <v>550</v>
      </c>
      <c r="I15" s="9">
        <v>550</v>
      </c>
      <c r="J15" s="9">
        <v>550</v>
      </c>
      <c r="K15" s="9">
        <v>550</v>
      </c>
      <c r="L15" s="9">
        <v>550</v>
      </c>
      <c r="M15" s="9">
        <v>550</v>
      </c>
      <c r="N15" s="9">
        <v>550</v>
      </c>
    </row>
    <row r="16" spans="2:16" ht="15.75" customHeight="1" x14ac:dyDescent="0.25">
      <c r="B16" s="4" t="s">
        <v>24</v>
      </c>
      <c r="C16" s="9">
        <v>400</v>
      </c>
      <c r="D16" s="9">
        <v>400</v>
      </c>
      <c r="E16" s="9">
        <v>400</v>
      </c>
      <c r="F16" s="9">
        <v>400</v>
      </c>
      <c r="G16" s="9">
        <v>400</v>
      </c>
      <c r="H16" s="9">
        <v>400</v>
      </c>
      <c r="I16" s="9">
        <v>400</v>
      </c>
      <c r="J16" s="9">
        <v>400</v>
      </c>
      <c r="K16" s="9">
        <v>400</v>
      </c>
      <c r="L16" s="9">
        <v>400</v>
      </c>
      <c r="M16" s="9">
        <v>400</v>
      </c>
      <c r="N16" s="9">
        <v>400</v>
      </c>
    </row>
    <row r="17" spans="2:14" ht="15.75" customHeight="1" x14ac:dyDescent="0.25">
      <c r="B17" s="4" t="s">
        <v>25</v>
      </c>
      <c r="C17" s="9">
        <v>100</v>
      </c>
      <c r="D17" s="9">
        <v>100</v>
      </c>
      <c r="E17" s="9">
        <v>100</v>
      </c>
      <c r="F17" s="9">
        <v>100</v>
      </c>
      <c r="G17" s="9">
        <v>100</v>
      </c>
      <c r="H17" s="9">
        <v>100</v>
      </c>
      <c r="I17" s="9">
        <v>100</v>
      </c>
      <c r="J17" s="9">
        <v>100</v>
      </c>
      <c r="K17" s="9">
        <v>100</v>
      </c>
      <c r="L17" s="9">
        <v>100</v>
      </c>
      <c r="M17" s="9">
        <v>100</v>
      </c>
      <c r="N17" s="9">
        <v>100</v>
      </c>
    </row>
    <row r="18" spans="2:14" ht="15.75" customHeight="1" x14ac:dyDescent="0.25">
      <c r="B18" s="10" t="s">
        <v>26</v>
      </c>
      <c r="C18" s="11">
        <f t="shared" ref="C18:N18" si="3">SUM(C12:C17)</f>
        <v>2337</v>
      </c>
      <c r="D18" s="11">
        <f t="shared" si="3"/>
        <v>2337</v>
      </c>
      <c r="E18" s="11">
        <f t="shared" si="3"/>
        <v>2337</v>
      </c>
      <c r="F18" s="11">
        <f t="shared" si="3"/>
        <v>2337</v>
      </c>
      <c r="G18" s="11">
        <f t="shared" si="3"/>
        <v>2337</v>
      </c>
      <c r="H18" s="11">
        <f t="shared" si="3"/>
        <v>2337</v>
      </c>
      <c r="I18" s="11">
        <f t="shared" si="3"/>
        <v>2337</v>
      </c>
      <c r="J18" s="11">
        <f t="shared" si="3"/>
        <v>2337</v>
      </c>
      <c r="K18" s="11">
        <f t="shared" si="3"/>
        <v>2337</v>
      </c>
      <c r="L18" s="11">
        <f t="shared" si="3"/>
        <v>2337</v>
      </c>
      <c r="M18" s="11">
        <f t="shared" si="3"/>
        <v>2337</v>
      </c>
      <c r="N18" s="11">
        <f t="shared" si="3"/>
        <v>2337</v>
      </c>
    </row>
    <row r="19" spans="2:14" ht="15.75" customHeight="1" x14ac:dyDescent="0.25"/>
    <row r="20" spans="2:14" ht="15.75" customHeight="1" x14ac:dyDescent="0.25">
      <c r="B20" s="33" t="s">
        <v>27</v>
      </c>
      <c r="C20" s="34">
        <f t="shared" ref="C20:N20" si="4">C9-C18</f>
        <v>463</v>
      </c>
      <c r="D20" s="34">
        <f t="shared" si="4"/>
        <v>543</v>
      </c>
      <c r="E20" s="34">
        <f t="shared" si="4"/>
        <v>532</v>
      </c>
      <c r="F20" s="34">
        <f t="shared" si="4"/>
        <v>1382.6999999999998</v>
      </c>
      <c r="G20" s="34">
        <f t="shared" si="4"/>
        <v>1448.6100000000001</v>
      </c>
      <c r="H20" s="34">
        <f t="shared" si="4"/>
        <v>1534.2930000000001</v>
      </c>
      <c r="I20" s="34">
        <f t="shared" si="4"/>
        <v>1645.6808999999998</v>
      </c>
      <c r="J20" s="34">
        <f t="shared" si="4"/>
        <v>1790.4851699999999</v>
      </c>
      <c r="K20" s="34">
        <f t="shared" si="4"/>
        <v>1978.7307209999999</v>
      </c>
      <c r="L20" s="34">
        <f t="shared" si="4"/>
        <v>2223.4499372999999</v>
      </c>
      <c r="M20" s="34">
        <f t="shared" si="4"/>
        <v>2541.5849184899998</v>
      </c>
      <c r="N20" s="34">
        <f t="shared" si="4"/>
        <v>2955.1603940370005</v>
      </c>
    </row>
    <row r="21" spans="2:14" ht="15.75" customHeight="1" x14ac:dyDescent="0.25">
      <c r="B21" s="35" t="s">
        <v>28</v>
      </c>
      <c r="C21" s="36">
        <f>C20</f>
        <v>463</v>
      </c>
      <c r="D21" s="36">
        <f t="shared" ref="D21:N21" si="5">D20+C21</f>
        <v>1006</v>
      </c>
      <c r="E21" s="36">
        <f t="shared" si="5"/>
        <v>1538</v>
      </c>
      <c r="F21" s="36">
        <f t="shared" si="5"/>
        <v>2920.7</v>
      </c>
      <c r="G21" s="36">
        <f t="shared" si="5"/>
        <v>4369.3099999999995</v>
      </c>
      <c r="H21" s="36">
        <f t="shared" si="5"/>
        <v>5903.6029999999992</v>
      </c>
      <c r="I21" s="36">
        <f t="shared" si="5"/>
        <v>7549.2838999999985</v>
      </c>
      <c r="J21" s="36">
        <f t="shared" si="5"/>
        <v>9339.7690699999985</v>
      </c>
      <c r="K21" s="36">
        <f t="shared" si="5"/>
        <v>11318.499790999998</v>
      </c>
      <c r="L21" s="36">
        <f t="shared" si="5"/>
        <v>13541.949728299998</v>
      </c>
      <c r="M21" s="36">
        <f t="shared" si="5"/>
        <v>16083.534646789998</v>
      </c>
      <c r="N21" s="36">
        <f t="shared" si="5"/>
        <v>19038.695040826999</v>
      </c>
    </row>
    <row r="22" spans="2:14" ht="15.75" customHeight="1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ht="15.75" customHeight="1" x14ac:dyDescent="0.25"/>
    <row r="24" spans="2:14" ht="15.75" customHeight="1" x14ac:dyDescent="0.25"/>
    <row r="25" spans="2:14" ht="15.75" customHeight="1" x14ac:dyDescent="0.25"/>
    <row r="26" spans="2:14" ht="15.75" customHeight="1" x14ac:dyDescent="0.25"/>
    <row r="27" spans="2:14" ht="15.75" customHeight="1" x14ac:dyDescent="0.25"/>
    <row r="28" spans="2:14" ht="15.75" customHeight="1" x14ac:dyDescent="0.25"/>
    <row r="29" spans="2:14" ht="15.75" customHeight="1" x14ac:dyDescent="0.25"/>
    <row r="30" spans="2:14" ht="15.75" customHeight="1" x14ac:dyDescent="0.25"/>
    <row r="31" spans="2:14" ht="15.75" customHeight="1" x14ac:dyDescent="0.25"/>
    <row r="32" spans="2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workbookViewId="0">
      <pane ySplit="4" topLeftCell="A5" activePane="bottomLeft" state="frozen"/>
      <selection pane="bottomLeft" activeCell="H4" sqref="H4"/>
    </sheetView>
  </sheetViews>
  <sheetFormatPr defaultColWidth="11.25" defaultRowHeight="15" customHeight="1" x14ac:dyDescent="0.25"/>
  <cols>
    <col min="1" max="1" width="13.5" customWidth="1"/>
    <col min="2" max="4" width="10.5" customWidth="1"/>
    <col min="5" max="5" width="34.375" customWidth="1"/>
    <col min="6" max="26" width="10.5" customWidth="1"/>
  </cols>
  <sheetData>
    <row r="1" spans="2:8" ht="15.75" customHeight="1" x14ac:dyDescent="0.25"/>
    <row r="2" spans="2:8" ht="15.75" customHeight="1" x14ac:dyDescent="0.35">
      <c r="B2" s="31" t="s">
        <v>29</v>
      </c>
      <c r="C2" s="31"/>
      <c r="D2" s="31"/>
      <c r="E2" s="31"/>
      <c r="F2" s="2"/>
      <c r="G2" s="2"/>
      <c r="H2" s="2"/>
    </row>
    <row r="3" spans="2:8" ht="15.75" customHeight="1" x14ac:dyDescent="0.25"/>
    <row r="4" spans="2:8" ht="15.75" customHeight="1" x14ac:dyDescent="0.25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H4" s="17" t="s">
        <v>35</v>
      </c>
    </row>
    <row r="5" spans="2:8" ht="15.75" customHeight="1" x14ac:dyDescent="0.25">
      <c r="B5" s="12">
        <v>44562</v>
      </c>
      <c r="C5" s="1" t="str">
        <f t="shared" ref="C5:C59" si="0">TEXT(B5,"MMMM")</f>
        <v>January</v>
      </c>
      <c r="D5" s="1" t="s">
        <v>20</v>
      </c>
      <c r="E5" s="1" t="s">
        <v>36</v>
      </c>
      <c r="F5" s="9">
        <v>1120</v>
      </c>
      <c r="H5" s="4" t="s">
        <v>15</v>
      </c>
    </row>
    <row r="6" spans="2:8" ht="15.75" customHeight="1" x14ac:dyDescent="0.25">
      <c r="B6" s="12">
        <v>44562</v>
      </c>
      <c r="C6" s="1" t="str">
        <f t="shared" si="0"/>
        <v>January</v>
      </c>
      <c r="D6" s="1" t="s">
        <v>21</v>
      </c>
      <c r="E6" s="1" t="s">
        <v>37</v>
      </c>
      <c r="F6" s="9">
        <v>140</v>
      </c>
      <c r="H6" s="4" t="s">
        <v>16</v>
      </c>
    </row>
    <row r="7" spans="2:8" ht="15.75" customHeight="1" x14ac:dyDescent="0.25">
      <c r="B7" s="12">
        <v>44562</v>
      </c>
      <c r="C7" s="1" t="str">
        <f t="shared" si="0"/>
        <v>January</v>
      </c>
      <c r="D7" s="1" t="s">
        <v>22</v>
      </c>
      <c r="E7" s="1" t="s">
        <v>38</v>
      </c>
      <c r="F7" s="9">
        <v>55</v>
      </c>
      <c r="H7" s="4" t="s">
        <v>17</v>
      </c>
    </row>
    <row r="8" spans="2:8" ht="15.75" customHeight="1" x14ac:dyDescent="0.25">
      <c r="B8" s="12">
        <v>44569</v>
      </c>
      <c r="C8" s="1" t="str">
        <f t="shared" si="0"/>
        <v>January</v>
      </c>
      <c r="D8" s="1" t="s">
        <v>23</v>
      </c>
      <c r="E8" s="1" t="s">
        <v>39</v>
      </c>
      <c r="F8" s="9">
        <v>449</v>
      </c>
      <c r="H8" s="4" t="s">
        <v>20</v>
      </c>
    </row>
    <row r="9" spans="2:8" ht="15.75" customHeight="1" x14ac:dyDescent="0.25">
      <c r="B9" s="12">
        <v>44572</v>
      </c>
      <c r="C9" s="1" t="str">
        <f t="shared" si="0"/>
        <v>January</v>
      </c>
      <c r="D9" s="1" t="s">
        <v>24</v>
      </c>
      <c r="E9" s="1" t="s">
        <v>40</v>
      </c>
      <c r="F9" s="9">
        <v>245</v>
      </c>
      <c r="H9" s="4" t="s">
        <v>21</v>
      </c>
    </row>
    <row r="10" spans="2:8" ht="15.75" customHeight="1" x14ac:dyDescent="0.25">
      <c r="B10" s="12">
        <v>44573</v>
      </c>
      <c r="C10" s="1" t="str">
        <f t="shared" si="0"/>
        <v>January</v>
      </c>
      <c r="D10" s="1" t="s">
        <v>24</v>
      </c>
      <c r="E10" s="1" t="s">
        <v>41</v>
      </c>
      <c r="F10" s="9">
        <v>168</v>
      </c>
      <c r="H10" s="4" t="s">
        <v>22</v>
      </c>
    </row>
    <row r="11" spans="2:8" ht="15.75" customHeight="1" x14ac:dyDescent="0.25">
      <c r="B11" s="12">
        <v>44573</v>
      </c>
      <c r="C11" s="1" t="str">
        <f t="shared" si="0"/>
        <v>January</v>
      </c>
      <c r="D11" s="1" t="s">
        <v>24</v>
      </c>
      <c r="E11" s="1" t="s">
        <v>42</v>
      </c>
      <c r="F11" s="9">
        <v>149</v>
      </c>
      <c r="H11" s="4" t="s">
        <v>23</v>
      </c>
    </row>
    <row r="12" spans="2:8" ht="15.75" customHeight="1" x14ac:dyDescent="0.25">
      <c r="B12" s="12">
        <v>44575</v>
      </c>
      <c r="C12" s="1" t="str">
        <f t="shared" si="0"/>
        <v>January</v>
      </c>
      <c r="D12" s="1" t="s">
        <v>25</v>
      </c>
      <c r="E12" s="1" t="s">
        <v>43</v>
      </c>
      <c r="F12" s="9">
        <v>249</v>
      </c>
      <c r="H12" s="4" t="s">
        <v>24</v>
      </c>
    </row>
    <row r="13" spans="2:8" ht="15.75" customHeight="1" x14ac:dyDescent="0.25">
      <c r="B13" s="12">
        <v>44592</v>
      </c>
      <c r="C13" s="1" t="str">
        <f t="shared" si="0"/>
        <v>January</v>
      </c>
      <c r="D13" s="1" t="s">
        <v>16</v>
      </c>
      <c r="E13" s="1" t="s">
        <v>44</v>
      </c>
      <c r="F13" s="9">
        <v>458</v>
      </c>
      <c r="H13" s="4" t="s">
        <v>25</v>
      </c>
    </row>
    <row r="14" spans="2:8" ht="15.75" customHeight="1" x14ac:dyDescent="0.25">
      <c r="B14" s="12">
        <v>44592</v>
      </c>
      <c r="C14" s="1" t="str">
        <f t="shared" si="0"/>
        <v>January</v>
      </c>
      <c r="D14" s="1" t="s">
        <v>15</v>
      </c>
      <c r="E14" s="1" t="s">
        <v>45</v>
      </c>
      <c r="F14" s="9">
        <v>3000</v>
      </c>
    </row>
    <row r="15" spans="2:8" ht="15.75" customHeight="1" x14ac:dyDescent="0.25">
      <c r="B15" s="12">
        <v>44592</v>
      </c>
      <c r="C15" s="1" t="str">
        <f t="shared" si="0"/>
        <v>January</v>
      </c>
      <c r="D15" s="1" t="s">
        <v>17</v>
      </c>
      <c r="E15" s="1" t="s">
        <v>46</v>
      </c>
      <c r="F15" s="9">
        <v>184</v>
      </c>
    </row>
    <row r="16" spans="2:8" ht="15.75" customHeight="1" x14ac:dyDescent="0.25">
      <c r="B16" s="12">
        <v>44593</v>
      </c>
      <c r="C16" s="1" t="str">
        <f t="shared" si="0"/>
        <v>February</v>
      </c>
      <c r="D16" s="1" t="s">
        <v>20</v>
      </c>
      <c r="E16" s="1" t="s">
        <v>36</v>
      </c>
      <c r="F16" s="9">
        <v>1120</v>
      </c>
    </row>
    <row r="17" spans="2:6" ht="15.75" customHeight="1" x14ac:dyDescent="0.25">
      <c r="B17" s="12">
        <v>44593</v>
      </c>
      <c r="C17" s="1" t="str">
        <f t="shared" si="0"/>
        <v>February</v>
      </c>
      <c r="D17" s="1" t="s">
        <v>21</v>
      </c>
      <c r="E17" s="1" t="s">
        <v>47</v>
      </c>
      <c r="F17" s="9">
        <v>105</v>
      </c>
    </row>
    <row r="18" spans="2:6" ht="15.75" customHeight="1" x14ac:dyDescent="0.25">
      <c r="B18" s="12">
        <v>44593</v>
      </c>
      <c r="C18" s="1" t="str">
        <f t="shared" si="0"/>
        <v>February</v>
      </c>
      <c r="D18" s="1" t="s">
        <v>22</v>
      </c>
      <c r="E18" s="1" t="s">
        <v>38</v>
      </c>
      <c r="F18" s="9">
        <v>55</v>
      </c>
    </row>
    <row r="19" spans="2:6" ht="15.75" customHeight="1" x14ac:dyDescent="0.25">
      <c r="B19" s="12">
        <v>44600</v>
      </c>
      <c r="C19" s="1" t="str">
        <f t="shared" si="0"/>
        <v>February</v>
      </c>
      <c r="D19" s="1" t="s">
        <v>23</v>
      </c>
      <c r="E19" s="1" t="s">
        <v>39</v>
      </c>
      <c r="F19" s="9">
        <v>305</v>
      </c>
    </row>
    <row r="20" spans="2:6" ht="15.75" customHeight="1" x14ac:dyDescent="0.25">
      <c r="B20" s="12">
        <v>44603</v>
      </c>
      <c r="C20" s="1" t="str">
        <f t="shared" si="0"/>
        <v>February</v>
      </c>
      <c r="D20" s="1" t="s">
        <v>24</v>
      </c>
      <c r="E20" s="1" t="s">
        <v>48</v>
      </c>
      <c r="F20" s="9">
        <v>28</v>
      </c>
    </row>
    <row r="21" spans="2:6" ht="15.75" customHeight="1" x14ac:dyDescent="0.25">
      <c r="B21" s="12">
        <v>44604</v>
      </c>
      <c r="C21" s="1" t="str">
        <f t="shared" si="0"/>
        <v>February</v>
      </c>
      <c r="D21" s="1" t="s">
        <v>24</v>
      </c>
      <c r="E21" s="1" t="s">
        <v>49</v>
      </c>
      <c r="F21" s="9">
        <v>99</v>
      </c>
    </row>
    <row r="22" spans="2:6" ht="15.75" customHeight="1" x14ac:dyDescent="0.25">
      <c r="B22" s="12">
        <v>44604</v>
      </c>
      <c r="C22" s="1" t="str">
        <f t="shared" si="0"/>
        <v>February</v>
      </c>
      <c r="D22" s="1" t="s">
        <v>24</v>
      </c>
      <c r="E22" s="1" t="s">
        <v>50</v>
      </c>
      <c r="F22" s="9">
        <v>67</v>
      </c>
    </row>
    <row r="23" spans="2:6" ht="15.75" customHeight="1" x14ac:dyDescent="0.25">
      <c r="B23" s="12">
        <v>44606</v>
      </c>
      <c r="C23" s="1" t="str">
        <f t="shared" si="0"/>
        <v>February</v>
      </c>
      <c r="D23" s="1" t="s">
        <v>25</v>
      </c>
      <c r="E23" s="1" t="s">
        <v>51</v>
      </c>
      <c r="F23" s="9">
        <v>18</v>
      </c>
    </row>
    <row r="24" spans="2:6" ht="15.75" customHeight="1" x14ac:dyDescent="0.25">
      <c r="B24" s="12">
        <v>44620</v>
      </c>
      <c r="C24" s="1" t="str">
        <f t="shared" si="0"/>
        <v>February</v>
      </c>
      <c r="D24" s="1" t="s">
        <v>16</v>
      </c>
      <c r="E24" s="1" t="s">
        <v>44</v>
      </c>
      <c r="F24" s="9">
        <v>305</v>
      </c>
    </row>
    <row r="25" spans="2:6" ht="15.75" customHeight="1" x14ac:dyDescent="0.25">
      <c r="B25" s="12">
        <v>44620</v>
      </c>
      <c r="C25" s="1" t="str">
        <f t="shared" si="0"/>
        <v>February</v>
      </c>
      <c r="D25" s="1" t="s">
        <v>15</v>
      </c>
      <c r="E25" s="1" t="s">
        <v>45</v>
      </c>
      <c r="F25" s="9">
        <v>3000</v>
      </c>
    </row>
    <row r="26" spans="2:6" ht="15.75" customHeight="1" x14ac:dyDescent="0.25">
      <c r="B26" s="12">
        <v>44620</v>
      </c>
      <c r="C26" s="1" t="str">
        <f t="shared" si="0"/>
        <v>February</v>
      </c>
      <c r="D26" s="1" t="s">
        <v>17</v>
      </c>
      <c r="E26" s="1" t="s">
        <v>46</v>
      </c>
      <c r="F26" s="9">
        <v>228</v>
      </c>
    </row>
    <row r="27" spans="2:6" ht="15.75" customHeight="1" x14ac:dyDescent="0.25">
      <c r="B27" s="12">
        <v>44621</v>
      </c>
      <c r="C27" s="1" t="str">
        <f t="shared" si="0"/>
        <v>March</v>
      </c>
      <c r="D27" s="1" t="s">
        <v>20</v>
      </c>
      <c r="E27" s="1" t="s">
        <v>36</v>
      </c>
      <c r="F27" s="9">
        <v>1120</v>
      </c>
    </row>
    <row r="28" spans="2:6" ht="15.75" customHeight="1" x14ac:dyDescent="0.25">
      <c r="B28" s="12">
        <v>44621</v>
      </c>
      <c r="C28" s="1" t="str">
        <f t="shared" si="0"/>
        <v>March</v>
      </c>
      <c r="D28" s="1" t="s">
        <v>21</v>
      </c>
      <c r="E28" s="1" t="s">
        <v>47</v>
      </c>
      <c r="F28" s="9">
        <v>110</v>
      </c>
    </row>
    <row r="29" spans="2:6" ht="15.75" customHeight="1" x14ac:dyDescent="0.25">
      <c r="B29" s="12">
        <v>44621</v>
      </c>
      <c r="C29" s="1" t="str">
        <f t="shared" si="0"/>
        <v>March</v>
      </c>
      <c r="D29" s="1" t="s">
        <v>22</v>
      </c>
      <c r="E29" s="1" t="s">
        <v>38</v>
      </c>
      <c r="F29" s="9">
        <v>55</v>
      </c>
    </row>
    <row r="30" spans="2:6" ht="15.75" customHeight="1" x14ac:dyDescent="0.25">
      <c r="B30" s="12">
        <v>44628</v>
      </c>
      <c r="C30" s="1" t="str">
        <f t="shared" si="0"/>
        <v>March</v>
      </c>
      <c r="D30" s="1" t="s">
        <v>23</v>
      </c>
      <c r="E30" s="1" t="s">
        <v>39</v>
      </c>
      <c r="F30" s="9">
        <v>208</v>
      </c>
    </row>
    <row r="31" spans="2:6" ht="15.75" customHeight="1" x14ac:dyDescent="0.25">
      <c r="B31" s="12">
        <v>44631</v>
      </c>
      <c r="C31" s="1" t="str">
        <f t="shared" si="0"/>
        <v>March</v>
      </c>
      <c r="D31" s="1" t="s">
        <v>24</v>
      </c>
      <c r="E31" s="1" t="s">
        <v>52</v>
      </c>
      <c r="F31" s="9">
        <v>188</v>
      </c>
    </row>
    <row r="32" spans="2:6" ht="15.75" customHeight="1" x14ac:dyDescent="0.25">
      <c r="B32" s="12">
        <v>44632</v>
      </c>
      <c r="C32" s="1" t="str">
        <f t="shared" si="0"/>
        <v>March</v>
      </c>
      <c r="D32" s="1" t="s">
        <v>24</v>
      </c>
      <c r="E32" s="1" t="s">
        <v>53</v>
      </c>
      <c r="F32" s="9">
        <v>168</v>
      </c>
    </row>
    <row r="33" spans="2:6" ht="15.75" customHeight="1" x14ac:dyDescent="0.25">
      <c r="B33" s="12">
        <v>44632</v>
      </c>
      <c r="C33" s="1" t="str">
        <f t="shared" si="0"/>
        <v>March</v>
      </c>
      <c r="D33" s="1" t="s">
        <v>24</v>
      </c>
      <c r="E33" s="1" t="s">
        <v>54</v>
      </c>
      <c r="F33" s="9">
        <v>49</v>
      </c>
    </row>
    <row r="34" spans="2:6" ht="15.75" customHeight="1" x14ac:dyDescent="0.25">
      <c r="B34" s="12">
        <v>44634</v>
      </c>
      <c r="C34" s="1" t="str">
        <f t="shared" si="0"/>
        <v>March</v>
      </c>
      <c r="D34" s="1" t="s">
        <v>25</v>
      </c>
      <c r="E34" s="1" t="s">
        <v>43</v>
      </c>
      <c r="F34" s="9">
        <v>199</v>
      </c>
    </row>
    <row r="35" spans="2:6" ht="15.75" customHeight="1" x14ac:dyDescent="0.25">
      <c r="B35" s="12">
        <v>44648</v>
      </c>
      <c r="C35" s="1" t="str">
        <f t="shared" si="0"/>
        <v>March</v>
      </c>
      <c r="D35" s="1" t="s">
        <v>16</v>
      </c>
      <c r="E35" s="1" t="s">
        <v>44</v>
      </c>
      <c r="F35" s="9">
        <v>598</v>
      </c>
    </row>
    <row r="36" spans="2:6" ht="15.75" customHeight="1" x14ac:dyDescent="0.25">
      <c r="B36" s="12">
        <v>44648</v>
      </c>
      <c r="C36" s="1" t="str">
        <f t="shared" si="0"/>
        <v>March</v>
      </c>
      <c r="D36" s="1" t="s">
        <v>15</v>
      </c>
      <c r="E36" s="1" t="s">
        <v>45</v>
      </c>
      <c r="F36" s="9">
        <v>3000</v>
      </c>
    </row>
    <row r="37" spans="2:6" ht="15.75" customHeight="1" x14ac:dyDescent="0.25">
      <c r="B37" s="12">
        <v>44648</v>
      </c>
      <c r="C37" s="1" t="str">
        <f t="shared" si="0"/>
        <v>March</v>
      </c>
      <c r="D37" s="1" t="s">
        <v>17</v>
      </c>
      <c r="E37" s="1" t="s">
        <v>46</v>
      </c>
      <c r="F37" s="9">
        <v>59</v>
      </c>
    </row>
    <row r="38" spans="2:6" ht="15.75" customHeight="1" x14ac:dyDescent="0.25">
      <c r="B38" s="12">
        <v>44652</v>
      </c>
      <c r="C38" s="1" t="str">
        <f t="shared" si="0"/>
        <v>April</v>
      </c>
      <c r="D38" s="1" t="s">
        <v>20</v>
      </c>
      <c r="E38" s="1" t="s">
        <v>36</v>
      </c>
      <c r="F38" s="9">
        <v>1120</v>
      </c>
    </row>
    <row r="39" spans="2:6" ht="15.75" customHeight="1" x14ac:dyDescent="0.25">
      <c r="B39" s="12">
        <v>44652</v>
      </c>
      <c r="C39" s="1" t="str">
        <f t="shared" si="0"/>
        <v>April</v>
      </c>
      <c r="D39" s="1" t="s">
        <v>21</v>
      </c>
      <c r="E39" s="1" t="s">
        <v>37</v>
      </c>
      <c r="F39" s="9">
        <v>140</v>
      </c>
    </row>
    <row r="40" spans="2:6" ht="15.75" customHeight="1" x14ac:dyDescent="0.25">
      <c r="B40" s="12">
        <v>44652</v>
      </c>
      <c r="C40" s="1" t="str">
        <f t="shared" si="0"/>
        <v>April</v>
      </c>
      <c r="D40" s="1" t="s">
        <v>22</v>
      </c>
      <c r="E40" s="1" t="s">
        <v>38</v>
      </c>
      <c r="F40" s="9">
        <v>55</v>
      </c>
    </row>
    <row r="41" spans="2:6" ht="15.75" customHeight="1" x14ac:dyDescent="0.25">
      <c r="B41" s="12">
        <v>44659</v>
      </c>
      <c r="C41" s="1" t="str">
        <f t="shared" si="0"/>
        <v>April</v>
      </c>
      <c r="D41" s="1" t="s">
        <v>23</v>
      </c>
      <c r="E41" s="1" t="s">
        <v>39</v>
      </c>
      <c r="F41" s="9">
        <v>449</v>
      </c>
    </row>
    <row r="42" spans="2:6" ht="15.75" customHeight="1" x14ac:dyDescent="0.25">
      <c r="B42" s="12">
        <v>44662</v>
      </c>
      <c r="C42" s="1" t="str">
        <f t="shared" si="0"/>
        <v>April</v>
      </c>
      <c r="D42" s="1" t="s">
        <v>24</v>
      </c>
      <c r="E42" s="1" t="s">
        <v>55</v>
      </c>
      <c r="F42" s="9">
        <v>245</v>
      </c>
    </row>
    <row r="43" spans="2:6" ht="15.75" customHeight="1" x14ac:dyDescent="0.25">
      <c r="B43" s="12">
        <v>44663</v>
      </c>
      <c r="C43" s="1" t="str">
        <f t="shared" si="0"/>
        <v>April</v>
      </c>
      <c r="D43" s="1" t="s">
        <v>24</v>
      </c>
      <c r="E43" s="1" t="s">
        <v>41</v>
      </c>
      <c r="F43" s="9">
        <v>168</v>
      </c>
    </row>
    <row r="44" spans="2:6" ht="15.75" customHeight="1" x14ac:dyDescent="0.25">
      <c r="B44" s="12">
        <v>44663</v>
      </c>
      <c r="C44" s="1" t="str">
        <f t="shared" si="0"/>
        <v>April</v>
      </c>
      <c r="D44" s="1" t="s">
        <v>24</v>
      </c>
      <c r="E44" s="1" t="s">
        <v>56</v>
      </c>
      <c r="F44" s="9">
        <v>49</v>
      </c>
    </row>
    <row r="45" spans="2:6" ht="15.75" customHeight="1" x14ac:dyDescent="0.25">
      <c r="B45" s="12">
        <v>44665</v>
      </c>
      <c r="C45" s="1" t="str">
        <f t="shared" si="0"/>
        <v>April</v>
      </c>
      <c r="D45" s="1" t="s">
        <v>25</v>
      </c>
      <c r="E45" s="1" t="s">
        <v>43</v>
      </c>
      <c r="F45" s="9">
        <v>249</v>
      </c>
    </row>
    <row r="46" spans="2:6" ht="15.75" customHeight="1" x14ac:dyDescent="0.25">
      <c r="B46" s="12">
        <v>44679</v>
      </c>
      <c r="C46" s="1" t="str">
        <f t="shared" si="0"/>
        <v>April</v>
      </c>
      <c r="D46" s="1" t="s">
        <v>16</v>
      </c>
      <c r="E46" s="1" t="s">
        <v>44</v>
      </c>
      <c r="F46" s="9">
        <v>669</v>
      </c>
    </row>
    <row r="47" spans="2:6" ht="15.75" customHeight="1" x14ac:dyDescent="0.25">
      <c r="B47" s="12">
        <v>44679</v>
      </c>
      <c r="C47" s="1" t="str">
        <f t="shared" si="0"/>
        <v>April</v>
      </c>
      <c r="D47" s="1" t="s">
        <v>15</v>
      </c>
      <c r="E47" s="1" t="s">
        <v>45</v>
      </c>
      <c r="F47" s="9">
        <v>3000</v>
      </c>
    </row>
    <row r="48" spans="2:6" ht="15.75" customHeight="1" x14ac:dyDescent="0.25">
      <c r="B48" s="12">
        <v>44679</v>
      </c>
      <c r="C48" s="1" t="str">
        <f t="shared" si="0"/>
        <v>April</v>
      </c>
      <c r="D48" s="1" t="s">
        <v>17</v>
      </c>
      <c r="E48" s="1" t="s">
        <v>46</v>
      </c>
      <c r="F48" s="9">
        <v>258</v>
      </c>
    </row>
    <row r="49" spans="2:6" ht="15.75" customHeight="1" x14ac:dyDescent="0.25">
      <c r="B49" s="12">
        <v>44682</v>
      </c>
      <c r="C49" s="1" t="str">
        <f t="shared" si="0"/>
        <v>May</v>
      </c>
      <c r="D49" s="1" t="s">
        <v>20</v>
      </c>
      <c r="E49" s="1" t="s">
        <v>36</v>
      </c>
      <c r="F49" s="9">
        <v>1120</v>
      </c>
    </row>
    <row r="50" spans="2:6" ht="15.75" customHeight="1" x14ac:dyDescent="0.25">
      <c r="B50" s="12">
        <v>44682</v>
      </c>
      <c r="C50" s="1" t="str">
        <f t="shared" si="0"/>
        <v>May</v>
      </c>
      <c r="D50" s="1" t="s">
        <v>21</v>
      </c>
      <c r="E50" s="1" t="s">
        <v>37</v>
      </c>
      <c r="F50" s="9">
        <v>155</v>
      </c>
    </row>
    <row r="51" spans="2:6" ht="15.75" customHeight="1" x14ac:dyDescent="0.25">
      <c r="B51" s="12">
        <v>44682</v>
      </c>
      <c r="C51" s="1" t="str">
        <f t="shared" si="0"/>
        <v>May</v>
      </c>
      <c r="D51" s="1" t="s">
        <v>22</v>
      </c>
      <c r="E51" s="1" t="s">
        <v>38</v>
      </c>
      <c r="F51" s="9">
        <v>55</v>
      </c>
    </row>
    <row r="52" spans="2:6" ht="15.75" customHeight="1" x14ac:dyDescent="0.25">
      <c r="B52" s="12">
        <v>44689</v>
      </c>
      <c r="C52" s="1" t="str">
        <f t="shared" si="0"/>
        <v>May</v>
      </c>
      <c r="D52" s="1" t="s">
        <v>23</v>
      </c>
      <c r="E52" s="1" t="s">
        <v>39</v>
      </c>
      <c r="F52" s="9">
        <v>449</v>
      </c>
    </row>
    <row r="53" spans="2:6" ht="15.75" customHeight="1" x14ac:dyDescent="0.25">
      <c r="B53" s="12">
        <v>44692</v>
      </c>
      <c r="C53" s="1" t="str">
        <f t="shared" si="0"/>
        <v>May</v>
      </c>
      <c r="D53" s="1" t="s">
        <v>24</v>
      </c>
      <c r="E53" s="1" t="s">
        <v>40</v>
      </c>
      <c r="F53" s="9">
        <v>245</v>
      </c>
    </row>
    <row r="54" spans="2:6" ht="15.75" customHeight="1" x14ac:dyDescent="0.25">
      <c r="B54" s="12">
        <v>44693</v>
      </c>
      <c r="C54" s="1" t="str">
        <f t="shared" si="0"/>
        <v>May</v>
      </c>
      <c r="D54" s="1" t="s">
        <v>24</v>
      </c>
      <c r="E54" s="1" t="s">
        <v>41</v>
      </c>
      <c r="F54" s="9">
        <v>168</v>
      </c>
    </row>
    <row r="55" spans="2:6" ht="15.75" customHeight="1" x14ac:dyDescent="0.25">
      <c r="B55" s="12">
        <v>44693</v>
      </c>
      <c r="C55" s="1" t="str">
        <f t="shared" si="0"/>
        <v>May</v>
      </c>
      <c r="D55" s="1" t="s">
        <v>24</v>
      </c>
      <c r="E55" s="1" t="s">
        <v>57</v>
      </c>
      <c r="F55" s="9">
        <v>233</v>
      </c>
    </row>
    <row r="56" spans="2:6" ht="15.75" customHeight="1" x14ac:dyDescent="0.25">
      <c r="B56" s="12">
        <v>44695</v>
      </c>
      <c r="C56" s="1" t="str">
        <f t="shared" si="0"/>
        <v>May</v>
      </c>
      <c r="D56" s="1" t="s">
        <v>25</v>
      </c>
      <c r="E56" s="1" t="s">
        <v>43</v>
      </c>
      <c r="F56" s="9">
        <v>249</v>
      </c>
    </row>
    <row r="57" spans="2:6" ht="15.75" customHeight="1" x14ac:dyDescent="0.25">
      <c r="B57" s="12">
        <v>44709</v>
      </c>
      <c r="C57" s="1" t="str">
        <f t="shared" si="0"/>
        <v>May</v>
      </c>
      <c r="D57" s="1" t="s">
        <v>16</v>
      </c>
      <c r="E57" s="1" t="s">
        <v>44</v>
      </c>
      <c r="F57" s="9">
        <v>708</v>
      </c>
    </row>
    <row r="58" spans="2:6" ht="15.75" customHeight="1" x14ac:dyDescent="0.25">
      <c r="B58" s="12">
        <v>44709</v>
      </c>
      <c r="C58" s="1" t="str">
        <f t="shared" si="0"/>
        <v>May</v>
      </c>
      <c r="D58" s="1" t="s">
        <v>15</v>
      </c>
      <c r="E58" s="1" t="s">
        <v>45</v>
      </c>
      <c r="F58" s="9">
        <v>3000</v>
      </c>
    </row>
    <row r="59" spans="2:6" ht="15.75" customHeight="1" x14ac:dyDescent="0.25">
      <c r="B59" s="12">
        <v>44709</v>
      </c>
      <c r="C59" s="1" t="str">
        <f t="shared" si="0"/>
        <v>May</v>
      </c>
      <c r="D59" s="1" t="s">
        <v>17</v>
      </c>
      <c r="E59" s="1" t="s">
        <v>46</v>
      </c>
      <c r="F59" s="9">
        <v>366</v>
      </c>
    </row>
    <row r="60" spans="2:6" ht="15.75" customHeight="1" x14ac:dyDescent="0.25">
      <c r="B60" s="12"/>
      <c r="D60" s="1"/>
      <c r="F60" s="9"/>
    </row>
    <row r="61" spans="2:6" ht="15.75" customHeight="1" x14ac:dyDescent="0.25">
      <c r="B61" s="12"/>
      <c r="D61" s="1"/>
      <c r="F61" s="9"/>
    </row>
    <row r="62" spans="2:6" ht="15.75" customHeight="1" x14ac:dyDescent="0.25">
      <c r="B62" s="12"/>
      <c r="D62" s="1"/>
      <c r="F62" s="9"/>
    </row>
    <row r="63" spans="2:6" ht="15.75" customHeight="1" x14ac:dyDescent="0.25">
      <c r="B63" s="12"/>
      <c r="D63" s="1"/>
      <c r="F63" s="9"/>
    </row>
    <row r="64" spans="2:6" ht="15.75" customHeight="1" x14ac:dyDescent="0.25">
      <c r="B64" s="12"/>
      <c r="D64" s="1"/>
      <c r="F64" s="9"/>
    </row>
    <row r="65" spans="2:6" ht="15.75" customHeight="1" x14ac:dyDescent="0.25">
      <c r="B65" s="12"/>
      <c r="D65" s="1"/>
      <c r="F65" s="9"/>
    </row>
    <row r="66" spans="2:6" ht="15.75" customHeight="1" x14ac:dyDescent="0.25">
      <c r="B66" s="12"/>
      <c r="F66" s="9"/>
    </row>
    <row r="67" spans="2:6" ht="15.75" customHeight="1" x14ac:dyDescent="0.25">
      <c r="B67" s="12"/>
      <c r="F67" s="9"/>
    </row>
    <row r="68" spans="2:6" ht="15.75" customHeight="1" x14ac:dyDescent="0.25">
      <c r="B68" s="12"/>
      <c r="F68" s="9"/>
    </row>
    <row r="69" spans="2:6" ht="15.75" customHeight="1" x14ac:dyDescent="0.25">
      <c r="B69" s="12"/>
      <c r="F69" s="9"/>
    </row>
    <row r="70" spans="2:6" ht="15.75" customHeight="1" x14ac:dyDescent="0.25">
      <c r="B70" s="12"/>
      <c r="F70" s="9"/>
    </row>
    <row r="71" spans="2:6" ht="15.75" customHeight="1" x14ac:dyDescent="0.25">
      <c r="B71" s="12"/>
      <c r="F71" s="9"/>
    </row>
    <row r="72" spans="2:6" ht="15.75" customHeight="1" x14ac:dyDescent="0.25">
      <c r="B72" s="12"/>
      <c r="F72" s="9"/>
    </row>
    <row r="73" spans="2:6" ht="15.75" customHeight="1" x14ac:dyDescent="0.25">
      <c r="B73" s="12"/>
      <c r="F73" s="9"/>
    </row>
    <row r="74" spans="2:6" ht="15.75" customHeight="1" x14ac:dyDescent="0.25"/>
    <row r="75" spans="2:6" ht="15.75" customHeight="1" x14ac:dyDescent="0.25"/>
    <row r="76" spans="2:6" ht="15.75" customHeight="1" x14ac:dyDescent="0.25"/>
    <row r="77" spans="2:6" ht="15.75" customHeight="1" x14ac:dyDescent="0.25"/>
    <row r="78" spans="2:6" ht="15.75" customHeight="1" x14ac:dyDescent="0.25"/>
    <row r="79" spans="2:6" ht="15.75" customHeight="1" x14ac:dyDescent="0.25"/>
    <row r="80" spans="2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65" xr:uid="{00000000-0002-0000-0300-000000000000}">
      <formula1>$H$5:$H$13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51ED-5C59-4ED2-BBE4-4C53A20DFD40}">
  <dimension ref="D3:P24"/>
  <sheetViews>
    <sheetView tabSelected="1" workbookViewId="0">
      <selection activeCell="R20" sqref="R20"/>
    </sheetView>
  </sheetViews>
  <sheetFormatPr defaultRowHeight="15.75" x14ac:dyDescent="0.25"/>
  <cols>
    <col min="1" max="3" width="9" style="13"/>
    <col min="4" max="4" width="14.5" style="13" bestFit="1" customWidth="1"/>
    <col min="5" max="7" width="9" style="13"/>
    <col min="8" max="8" width="9.375" style="13" bestFit="1" customWidth="1"/>
    <col min="9" max="9" width="13.375" style="13" bestFit="1" customWidth="1"/>
    <col min="10" max="16384" width="9" style="13"/>
  </cols>
  <sheetData>
    <row r="3" spans="4:16" ht="33.75" x14ac:dyDescent="0.5">
      <c r="D3" s="37" t="s">
        <v>60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5" spans="4:16" x14ac:dyDescent="0.25">
      <c r="D5" s="14" t="s">
        <v>61</v>
      </c>
      <c r="E5" s="16" t="s">
        <v>2</v>
      </c>
    </row>
    <row r="8" spans="4:16" x14ac:dyDescent="0.25">
      <c r="D8" s="17" t="s">
        <v>1</v>
      </c>
      <c r="E8" s="17" t="s">
        <v>58</v>
      </c>
      <c r="F8" s="17" t="s">
        <v>59</v>
      </c>
      <c r="H8" s="27" t="s">
        <v>62</v>
      </c>
      <c r="I8" s="27" t="s">
        <v>63</v>
      </c>
      <c r="K8" s="14"/>
    </row>
    <row r="9" spans="4:16" x14ac:dyDescent="0.25">
      <c r="D9" s="1" t="s">
        <v>14</v>
      </c>
    </row>
    <row r="10" spans="4:16" x14ac:dyDescent="0.25">
      <c r="D10" s="4" t="s">
        <v>15</v>
      </c>
      <c r="E10" s="18">
        <f>INDEX(Budget!$B$4:$N$18,MATCH(D10,Budget!$B$4:$B$18,0),MATCH(Dashboard!$E$5,Budget!$B$4:$N$4,0))</f>
        <v>2200</v>
      </c>
      <c r="F10" s="18">
        <f>SUMIFS(Actual!F:F,Actual!D:D,Dashboard!D10,Actual!C:C,Dashboard!$E$5)</f>
        <v>3000</v>
      </c>
      <c r="H10" s="28">
        <f>F10-E10</f>
        <v>800</v>
      </c>
      <c r="I10" s="24">
        <f>F10/E10-1</f>
        <v>0.36363636363636354</v>
      </c>
    </row>
    <row r="11" spans="4:16" x14ac:dyDescent="0.25">
      <c r="D11" s="4" t="s">
        <v>16</v>
      </c>
      <c r="E11" s="18">
        <f>INDEX(Budget!$B$4:$N$18,MATCH(D11,Budget!$B$4:$B$18,0),MATCH(Dashboard!$E$5,Budget!$B$4:$N$4,0))</f>
        <v>500</v>
      </c>
      <c r="F11" s="18">
        <f>SUMIFS(Actual!F:F,Actual!D:D,Dashboard!D11,Actual!C:C,Dashboard!$E$5)</f>
        <v>458</v>
      </c>
      <c r="H11" s="28">
        <f t="shared" ref="H11:H24" si="0">F11-E11</f>
        <v>-42</v>
      </c>
      <c r="I11" s="24">
        <f t="shared" ref="I11:I24" si="1">F11/E11-1</f>
        <v>-8.3999999999999964E-2</v>
      </c>
    </row>
    <row r="12" spans="4:16" x14ac:dyDescent="0.25">
      <c r="D12" s="4" t="s">
        <v>17</v>
      </c>
      <c r="E12" s="18">
        <f>INDEX(Budget!$B$4:$N$18,MATCH(D12,Budget!$B$4:$B$18,0),MATCH(Dashboard!$E$5,Budget!$B$4:$N$4,0))</f>
        <v>100</v>
      </c>
      <c r="F12" s="18">
        <f>SUMIFS(Actual!F:F,Actual!D:D,Dashboard!D12,Actual!C:C,Dashboard!$E$5)</f>
        <v>184</v>
      </c>
      <c r="H12" s="28">
        <f t="shared" si="0"/>
        <v>84</v>
      </c>
      <c r="I12" s="24">
        <f t="shared" si="1"/>
        <v>0.84000000000000008</v>
      </c>
    </row>
    <row r="13" spans="4:16" x14ac:dyDescent="0.25">
      <c r="D13" s="10" t="s">
        <v>18</v>
      </c>
      <c r="E13" s="20">
        <f>SUM(E10:E12)</f>
        <v>2800</v>
      </c>
      <c r="F13" s="20">
        <f>SUM(F10:F12)</f>
        <v>3642</v>
      </c>
      <c r="H13" s="29">
        <f t="shared" si="0"/>
        <v>842</v>
      </c>
      <c r="I13" s="25">
        <f t="shared" si="1"/>
        <v>0.30071428571428571</v>
      </c>
    </row>
    <row r="14" spans="4:16" x14ac:dyDescent="0.25">
      <c r="D14" s="7"/>
      <c r="E14" s="18"/>
      <c r="F14" s="18"/>
      <c r="H14" s="28"/>
      <c r="I14" s="24"/>
    </row>
    <row r="15" spans="4:16" x14ac:dyDescent="0.25">
      <c r="D15" s="1" t="s">
        <v>19</v>
      </c>
      <c r="E15" s="18"/>
      <c r="F15" s="18"/>
      <c r="H15" s="28"/>
      <c r="I15" s="24"/>
    </row>
    <row r="16" spans="4:16" x14ac:dyDescent="0.25">
      <c r="D16" s="4" t="s">
        <v>20</v>
      </c>
      <c r="E16" s="18">
        <f>INDEX(Budget!$B$4:$N$18,MATCH(D16,Budget!$B$4:$B$18,0),MATCH(Dashboard!$E$5,Budget!$B$4:$N$4,0))</f>
        <v>1120</v>
      </c>
      <c r="F16" s="18">
        <f>SUMIFS(Actual!F:F,Actual!D:D,Dashboard!D16,Actual!C:C,Dashboard!$E$5)</f>
        <v>1120</v>
      </c>
      <c r="H16" s="28">
        <f>E16-F16</f>
        <v>0</v>
      </c>
      <c r="I16" s="24">
        <f>E16/F16-1</f>
        <v>0</v>
      </c>
    </row>
    <row r="17" spans="4:13" x14ac:dyDescent="0.25">
      <c r="D17" s="4" t="s">
        <v>21</v>
      </c>
      <c r="E17" s="18">
        <f>INDEX(Budget!$B$4:$N$18,MATCH(D17,Budget!$B$4:$B$18,0),MATCH(Dashboard!$E$5,Budget!$B$4:$N$4,0))</f>
        <v>112</v>
      </c>
      <c r="F17" s="18">
        <f>SUMIFS(Actual!F:F,Actual!D:D,Dashboard!D17,Actual!C:C,Dashboard!$E$5)</f>
        <v>140</v>
      </c>
      <c r="H17" s="28">
        <f t="shared" ref="H17:H24" si="2">E17-F17</f>
        <v>-28</v>
      </c>
      <c r="I17" s="24">
        <f t="shared" ref="I17:I24" si="3">E17/F17-1</f>
        <v>-0.19999999999999996</v>
      </c>
    </row>
    <row r="18" spans="4:13" x14ac:dyDescent="0.25">
      <c r="D18" s="4" t="s">
        <v>22</v>
      </c>
      <c r="E18" s="18">
        <f>INDEX(Budget!$B$4:$N$18,MATCH(D18,Budget!$B$4:$B$18,0),MATCH(Dashboard!$E$5,Budget!$B$4:$N$4,0))</f>
        <v>55</v>
      </c>
      <c r="F18" s="18">
        <f>SUMIFS(Actual!F:F,Actual!D:D,Dashboard!D18,Actual!C:C,Dashboard!$E$5)</f>
        <v>55</v>
      </c>
      <c r="H18" s="28">
        <f t="shared" si="2"/>
        <v>0</v>
      </c>
      <c r="I18" s="24">
        <f t="shared" si="3"/>
        <v>0</v>
      </c>
    </row>
    <row r="19" spans="4:13" x14ac:dyDescent="0.25">
      <c r="D19" s="4" t="s">
        <v>23</v>
      </c>
      <c r="E19" s="18">
        <f>INDEX(Budget!$B$4:$N$18,MATCH(D19,Budget!$B$4:$B$18,0),MATCH(Dashboard!$E$5,Budget!$B$4:$N$4,0))</f>
        <v>550</v>
      </c>
      <c r="F19" s="18">
        <f>SUMIFS(Actual!F:F,Actual!D:D,Dashboard!D19,Actual!C:C,Dashboard!$E$5)</f>
        <v>449</v>
      </c>
      <c r="H19" s="28">
        <f t="shared" si="2"/>
        <v>101</v>
      </c>
      <c r="I19" s="24">
        <f t="shared" si="3"/>
        <v>0.22494432071269488</v>
      </c>
    </row>
    <row r="20" spans="4:13" x14ac:dyDescent="0.25">
      <c r="D20" s="4" t="s">
        <v>24</v>
      </c>
      <c r="E20" s="18">
        <f>INDEX(Budget!$B$4:$N$18,MATCH(D20,Budget!$B$4:$B$18,0),MATCH(Dashboard!$E$5,Budget!$B$4:$N$4,0))</f>
        <v>400</v>
      </c>
      <c r="F20" s="18">
        <f>SUMIFS(Actual!F:F,Actual!D:D,Dashboard!D20,Actual!C:C,Dashboard!$E$5)</f>
        <v>562</v>
      </c>
      <c r="H20" s="28">
        <f t="shared" si="2"/>
        <v>-162</v>
      </c>
      <c r="I20" s="24">
        <f t="shared" si="3"/>
        <v>-0.28825622775800708</v>
      </c>
    </row>
    <row r="21" spans="4:13" x14ac:dyDescent="0.25">
      <c r="D21" s="4" t="s">
        <v>25</v>
      </c>
      <c r="E21" s="18">
        <f>INDEX(Budget!$B$4:$N$18,MATCH(D21,Budget!$B$4:$B$18,0),MATCH(Dashboard!$E$5,Budget!$B$4:$N$4,0))</f>
        <v>100</v>
      </c>
      <c r="F21" s="18">
        <f>SUMIFS(Actual!F:F,Actual!D:D,Dashboard!D21,Actual!C:C,Dashboard!$E$5)</f>
        <v>249</v>
      </c>
      <c r="H21" s="28">
        <f t="shared" si="2"/>
        <v>-149</v>
      </c>
      <c r="I21" s="24">
        <f t="shared" si="3"/>
        <v>-0.59839357429718876</v>
      </c>
    </row>
    <row r="22" spans="4:13" x14ac:dyDescent="0.25">
      <c r="D22" s="10" t="s">
        <v>26</v>
      </c>
      <c r="E22" s="19">
        <f>SUM(E16:E21)</f>
        <v>2337</v>
      </c>
      <c r="F22" s="19">
        <f>SUM(F16:F21)</f>
        <v>2575</v>
      </c>
      <c r="H22" s="29">
        <f t="shared" si="2"/>
        <v>-238</v>
      </c>
      <c r="I22" s="25">
        <f t="shared" si="3"/>
        <v>-9.2427184466019385E-2</v>
      </c>
    </row>
    <row r="23" spans="4:13" x14ac:dyDescent="0.25">
      <c r="H23" s="28"/>
      <c r="I23" s="24"/>
      <c r="M23" s="23"/>
    </row>
    <row r="24" spans="4:13" x14ac:dyDescent="0.25">
      <c r="D24" s="21" t="s">
        <v>27</v>
      </c>
      <c r="E24" s="22">
        <f>E13-E22</f>
        <v>463</v>
      </c>
      <c r="F24" s="22">
        <f>F13-F22</f>
        <v>1067</v>
      </c>
      <c r="H24" s="30">
        <f>F24-E24</f>
        <v>604</v>
      </c>
      <c r="I24" s="26">
        <f>F24/E24-1</f>
        <v>1.3045356371490282</v>
      </c>
    </row>
  </sheetData>
  <mergeCells count="1">
    <mergeCell ref="D3:P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F9BBB1-046F-461B-A386-5252BBC97C89}">
          <x14:formula1>
            <xm:f>Budget!$C$4:$N$4</xm:f>
          </x14:formula1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Actual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Hendi</cp:lastModifiedBy>
  <dcterms:created xsi:type="dcterms:W3CDTF">2022-04-11T09:11:40Z</dcterms:created>
  <dcterms:modified xsi:type="dcterms:W3CDTF">2023-07-02T21:47:07Z</dcterms:modified>
</cp:coreProperties>
</file>